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155" windowHeight="7740"/>
  </bookViews>
  <sheets>
    <sheet name="Count Figures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19" i="1" l="1"/>
  <c r="G19" i="1"/>
  <c r="D19" i="1"/>
  <c r="C19" i="1"/>
  <c r="I18" i="1"/>
  <c r="I19" i="1" s="1"/>
  <c r="H18" i="1"/>
  <c r="G18" i="1"/>
  <c r="F18" i="1"/>
  <c r="F19" i="1" s="1"/>
  <c r="E18" i="1"/>
  <c r="E19" i="1" s="1"/>
  <c r="D18" i="1"/>
  <c r="C18" i="1"/>
  <c r="B18" i="1"/>
  <c r="B19" i="1" s="1"/>
  <c r="J17" i="1"/>
  <c r="J16" i="1"/>
  <c r="J15" i="1"/>
  <c r="J14" i="1"/>
  <c r="J13" i="1"/>
  <c r="I8" i="1"/>
  <c r="I9" i="1" s="1"/>
  <c r="G8" i="1"/>
  <c r="G9" i="1" s="1"/>
  <c r="F8" i="1"/>
  <c r="F9" i="1" s="1"/>
  <c r="E8" i="1"/>
  <c r="E9" i="1" s="1"/>
  <c r="C8" i="1"/>
  <c r="C9" i="1" s="1"/>
  <c r="B8" i="1"/>
  <c r="B9" i="1" s="1"/>
  <c r="I6" i="1"/>
  <c r="H6" i="1"/>
  <c r="H8" i="1" s="1"/>
  <c r="H9" i="1" s="1"/>
  <c r="G6" i="1"/>
  <c r="F6" i="1"/>
  <c r="E6" i="1"/>
  <c r="D6" i="1"/>
  <c r="D8" i="1" s="1"/>
  <c r="D9" i="1" s="1"/>
  <c r="C6" i="1"/>
  <c r="B6" i="1"/>
  <c r="J5" i="1"/>
  <c r="J4" i="1"/>
  <c r="J3" i="1"/>
  <c r="L14" i="1" l="1"/>
  <c r="J8" i="1"/>
  <c r="J9" i="1" s="1"/>
  <c r="M4" i="1"/>
  <c r="K4" i="1"/>
  <c r="J18" i="1"/>
  <c r="L3" i="1"/>
  <c r="J6" i="1"/>
  <c r="L4" i="1" s="1"/>
  <c r="L6" i="1" s="1"/>
  <c r="J19" i="1" l="1"/>
  <c r="L17" i="1"/>
  <c r="L15" i="1"/>
  <c r="L13" i="1"/>
  <c r="L18" i="1" s="1"/>
  <c r="M5" i="1"/>
  <c r="M6" i="1" s="1"/>
  <c r="L16" i="1"/>
  <c r="M3" i="1"/>
</calcChain>
</file>

<file path=xl/sharedStrings.xml><?xml version="1.0" encoding="utf-8"?>
<sst xmlns="http://schemas.openxmlformats.org/spreadsheetml/2006/main" count="35" uniqueCount="26">
  <si>
    <t>Number of ballot papers counted</t>
  </si>
  <si>
    <t>Area 1</t>
  </si>
  <si>
    <t>Area 2</t>
  </si>
  <si>
    <t>Area 3</t>
  </si>
  <si>
    <t>Area 4</t>
  </si>
  <si>
    <t>Area 5</t>
  </si>
  <si>
    <t>Area 6</t>
  </si>
  <si>
    <t>Area 7</t>
  </si>
  <si>
    <t>Area 8</t>
  </si>
  <si>
    <t>Total</t>
  </si>
  <si>
    <t>% of valid Votes</t>
  </si>
  <si>
    <t>% of all votes</t>
  </si>
  <si>
    <t>Remain in EU</t>
  </si>
  <si>
    <t>Leave EU</t>
  </si>
  <si>
    <t>Number of rejected ballot papers</t>
  </si>
  <si>
    <t>Total Valid Votes</t>
  </si>
  <si>
    <t>Total number of ballot papers</t>
  </si>
  <si>
    <t>Total number of ballot papers check against Verification count totals</t>
  </si>
  <si>
    <t>Number of ballot papers rejected by category was as follows:</t>
  </si>
  <si>
    <t>% of Rejected papers</t>
  </si>
  <si>
    <t>No official mark</t>
  </si>
  <si>
    <t>Voting for both answers to the question asked</t>
  </si>
  <si>
    <t>Writing or mark by which the voter can be identified</t>
  </si>
  <si>
    <t>Unmarked or void for uncertainty</t>
  </si>
  <si>
    <t>Rejected Totals</t>
  </si>
  <si>
    <t>Rejected Totals chack against Number of rejected ballot 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</si>
</sst>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0" fontId="1" fillId="0" borderId="2" xfId="0" applyNumberFormat="1" applyFont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vertical="center"/>
    </xf>
    <xf numFmtId="164" fontId="2" fillId="4" borderId="3" xfId="0" applyNumberFormat="1" applyFont="1" applyFill="1" applyBorder="1" applyAlignment="1">
      <alignment vertical="center"/>
    </xf>
    <xf numFmtId="10" fontId="1" fillId="4" borderId="3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10" fontId="1" fillId="0" borderId="0" xfId="0" applyNumberFormat="1" applyFont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reathead\AppData\Local\Microsoft\Windows\Temporary%20Internet%20Files\Content.Outlook\HBVKM0EJ\Copy%20of%20HBC%20EU%20Referendum%20Verification%20and%20Count%20Reco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fication - Ballot Boxes"/>
      <sheetName val="Verification - Postal Votes"/>
      <sheetName val="Count Figures"/>
      <sheetName val="Overall Summary"/>
    </sheetNames>
    <sheetDataSet>
      <sheetData sheetId="0"/>
      <sheetData sheetId="1">
        <row r="2">
          <cell r="G2">
            <v>5828</v>
          </cell>
        </row>
        <row r="3">
          <cell r="G3">
            <v>5724</v>
          </cell>
        </row>
        <row r="4">
          <cell r="G4">
            <v>5611</v>
          </cell>
        </row>
        <row r="5">
          <cell r="G5">
            <v>5860</v>
          </cell>
        </row>
        <row r="6">
          <cell r="G6">
            <v>5734</v>
          </cell>
        </row>
        <row r="7">
          <cell r="G7">
            <v>5347</v>
          </cell>
        </row>
        <row r="8">
          <cell r="G8">
            <v>4963</v>
          </cell>
        </row>
        <row r="9">
          <cell r="G9">
            <v>5320</v>
          </cell>
        </row>
        <row r="10">
          <cell r="G10">
            <v>44387</v>
          </cell>
        </row>
      </sheetData>
      <sheetData sheetId="2">
        <row r="8">
          <cell r="B8">
            <v>5828</v>
          </cell>
          <cell r="C8">
            <v>5724</v>
          </cell>
          <cell r="D8">
            <v>5611</v>
          </cell>
          <cell r="E8">
            <v>5860</v>
          </cell>
          <cell r="G8">
            <v>5347</v>
          </cell>
          <cell r="H8">
            <v>4963</v>
          </cell>
          <cell r="I8">
            <v>5320</v>
          </cell>
          <cell r="J8">
            <v>44387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Q12" sqref="Q12"/>
    </sheetView>
  </sheetViews>
  <sheetFormatPr defaultRowHeight="15" x14ac:dyDescent="0.25"/>
  <sheetData>
    <row r="1" spans="1:14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</row>
    <row r="2" spans="1:14" ht="45" x14ac:dyDescent="0.25">
      <c r="A2" s="1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1"/>
      <c r="L2" s="5" t="s">
        <v>10</v>
      </c>
      <c r="M2" s="5" t="s">
        <v>11</v>
      </c>
      <c r="N2" s="1"/>
    </row>
    <row r="3" spans="1:14" x14ac:dyDescent="0.25">
      <c r="A3" s="6" t="s">
        <v>12</v>
      </c>
      <c r="B3" s="7">
        <v>2417</v>
      </c>
      <c r="C3" s="7">
        <v>3113</v>
      </c>
      <c r="D3" s="7">
        <v>2670</v>
      </c>
      <c r="E3" s="7">
        <v>2583</v>
      </c>
      <c r="F3" s="7">
        <v>2846</v>
      </c>
      <c r="G3" s="7">
        <v>2238</v>
      </c>
      <c r="H3" s="7">
        <v>2083</v>
      </c>
      <c r="I3" s="7">
        <v>2061</v>
      </c>
      <c r="J3" s="8">
        <f>SUM(B3:I3)</f>
        <v>20011</v>
      </c>
      <c r="K3" s="1"/>
      <c r="L3" s="9">
        <f>+J3/J6</f>
        <v>0.45120631341600903</v>
      </c>
      <c r="M3" s="10">
        <f>+J3/$J$8</f>
        <v>0.45083019803095503</v>
      </c>
      <c r="N3" s="1"/>
    </row>
    <row r="4" spans="1:14" x14ac:dyDescent="0.25">
      <c r="A4" s="11" t="s">
        <v>13</v>
      </c>
      <c r="B4" s="12">
        <v>3405</v>
      </c>
      <c r="C4" s="12">
        <v>2605</v>
      </c>
      <c r="D4" s="12">
        <v>2937</v>
      </c>
      <c r="E4" s="12">
        <v>3269</v>
      </c>
      <c r="F4" s="12">
        <v>2882</v>
      </c>
      <c r="G4" s="12">
        <v>3108</v>
      </c>
      <c r="H4" s="12">
        <v>2877</v>
      </c>
      <c r="I4" s="12">
        <v>3256</v>
      </c>
      <c r="J4" s="13">
        <f>SUM(B4:I4)</f>
        <v>24339</v>
      </c>
      <c r="K4" s="14">
        <f>+J4-J3</f>
        <v>4328</v>
      </c>
      <c r="L4" s="9">
        <f>+J4/J6</f>
        <v>0.54879368658399097</v>
      </c>
      <c r="M4" s="10">
        <f>+J4/$J$8</f>
        <v>0.5483362245702571</v>
      </c>
      <c r="N4" s="1"/>
    </row>
    <row r="5" spans="1:14" ht="15.75" thickBot="1" x14ac:dyDescent="0.3">
      <c r="A5" s="6" t="s">
        <v>14</v>
      </c>
      <c r="B5" s="7">
        <v>6</v>
      </c>
      <c r="C5" s="7">
        <v>6</v>
      </c>
      <c r="D5" s="7">
        <v>4</v>
      </c>
      <c r="E5" s="7">
        <v>8</v>
      </c>
      <c r="F5" s="7">
        <v>6</v>
      </c>
      <c r="G5" s="7">
        <v>1</v>
      </c>
      <c r="H5" s="7">
        <v>3</v>
      </c>
      <c r="I5" s="7">
        <v>3</v>
      </c>
      <c r="J5" s="8">
        <f>SUM(B5:I5)</f>
        <v>37</v>
      </c>
      <c r="K5" s="1"/>
      <c r="L5" s="1"/>
      <c r="M5" s="15">
        <f>+J5/$J$8</f>
        <v>8.335773987879334E-4</v>
      </c>
      <c r="N5" s="1"/>
    </row>
    <row r="6" spans="1:14" ht="15.75" thickTop="1" x14ac:dyDescent="0.25">
      <c r="A6" s="16" t="s">
        <v>15</v>
      </c>
      <c r="B6" s="17">
        <f t="shared" ref="B6:J6" si="0">+B4+B3</f>
        <v>5822</v>
      </c>
      <c r="C6" s="17">
        <f t="shared" si="0"/>
        <v>5718</v>
      </c>
      <c r="D6" s="17">
        <f t="shared" si="0"/>
        <v>5607</v>
      </c>
      <c r="E6" s="17">
        <f t="shared" si="0"/>
        <v>5852</v>
      </c>
      <c r="F6" s="17">
        <f t="shared" si="0"/>
        <v>5728</v>
      </c>
      <c r="G6" s="17">
        <f t="shared" si="0"/>
        <v>5346</v>
      </c>
      <c r="H6" s="17">
        <f t="shared" si="0"/>
        <v>4960</v>
      </c>
      <c r="I6" s="17">
        <f t="shared" si="0"/>
        <v>5317</v>
      </c>
      <c r="J6" s="18">
        <f t="shared" si="0"/>
        <v>44350</v>
      </c>
      <c r="K6" s="1"/>
      <c r="L6" s="19">
        <f>+L4+L3</f>
        <v>1</v>
      </c>
      <c r="M6" s="19">
        <f>+M5+M4+M3</f>
        <v>1</v>
      </c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20" t="s">
        <v>16</v>
      </c>
      <c r="B8" s="21">
        <f t="shared" ref="B8:J8" si="1">+B5+B6</f>
        <v>5828</v>
      </c>
      <c r="C8" s="21">
        <f t="shared" si="1"/>
        <v>5724</v>
      </c>
      <c r="D8" s="21">
        <f t="shared" si="1"/>
        <v>5611</v>
      </c>
      <c r="E8" s="21">
        <f t="shared" si="1"/>
        <v>5860</v>
      </c>
      <c r="F8" s="21">
        <f t="shared" si="1"/>
        <v>5734</v>
      </c>
      <c r="G8" s="21">
        <f t="shared" si="1"/>
        <v>5347</v>
      </c>
      <c r="H8" s="21">
        <f t="shared" si="1"/>
        <v>4963</v>
      </c>
      <c r="I8" s="21">
        <f t="shared" si="1"/>
        <v>5320</v>
      </c>
      <c r="J8" s="22">
        <f t="shared" si="1"/>
        <v>44387</v>
      </c>
      <c r="K8" s="1"/>
      <c r="L8" s="1"/>
      <c r="M8" s="23"/>
      <c r="N8" s="1"/>
    </row>
    <row r="9" spans="1:14" x14ac:dyDescent="0.25">
      <c r="A9" s="24" t="s">
        <v>17</v>
      </c>
      <c r="B9" s="8" t="str">
        <f>IF(B8='[1]Verification - Postal Votes'!G2,"Match",'[1]Count Figures'!B8-'[1]Verification - Postal Votes'!G2)</f>
        <v>Match</v>
      </c>
      <c r="C9" s="8" t="str">
        <f>IF(C8='[1]Verification - Postal Votes'!G3,"Match",'[1]Count Figures'!C8-'[1]Verification - Postal Votes'!G3)</f>
        <v>Match</v>
      </c>
      <c r="D9" s="8" t="str">
        <f>IF(D8='[1]Verification - Postal Votes'!G4,"Match",'[1]Count Figures'!D8-'[1]Verification - Postal Votes'!G4)</f>
        <v>Match</v>
      </c>
      <c r="E9" s="8" t="str">
        <f>IF(E8='[1]Verification - Postal Votes'!G5,"Match",'[1]Count Figures'!E8-'[1]Verification - Postal Votes'!G5)</f>
        <v>Match</v>
      </c>
      <c r="F9" s="8" t="str">
        <f>IF(F8='[1]Verification - Postal Votes'!G6,"Match",F8-'[1]Verification - Postal Votes'!G6)</f>
        <v>Match</v>
      </c>
      <c r="G9" s="8" t="str">
        <f>IF(G8='[1]Verification - Postal Votes'!G7,"Match",'[1]Count Figures'!G8-'[1]Verification - Postal Votes'!G7)</f>
        <v>Match</v>
      </c>
      <c r="H9" s="8" t="str">
        <f>IF(H8='[1]Verification - Postal Votes'!G8,"Match",'[1]Count Figures'!H8-'[1]Verification - Postal Votes'!G8)</f>
        <v>Match</v>
      </c>
      <c r="I9" s="8" t="str">
        <f>IF(I8='[1]Verification - Postal Votes'!G9,"Match",'[1]Count Figures'!I8-'[1]Verification - Postal Votes'!G9)</f>
        <v>Match</v>
      </c>
      <c r="J9" s="8" t="str">
        <f>IF(J8='[1]Verification - Postal Votes'!G10,"Match",'[1]Count Figures'!J8-'[1]Verification - Postal Votes'!G10)</f>
        <v>Match</v>
      </c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2" t="s">
        <v>18</v>
      </c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</row>
    <row r="12" spans="1:14" ht="60" x14ac:dyDescent="0.25">
      <c r="A12" s="1"/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4" t="s">
        <v>8</v>
      </c>
      <c r="J12" s="4" t="s">
        <v>9</v>
      </c>
      <c r="K12" s="1"/>
      <c r="L12" s="5" t="s">
        <v>19</v>
      </c>
      <c r="M12" s="1"/>
      <c r="N12" s="1"/>
    </row>
    <row r="13" spans="1:14" x14ac:dyDescent="0.25">
      <c r="A13" s="6" t="s">
        <v>20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8">
        <f>SUM(B13:I13)</f>
        <v>0</v>
      </c>
      <c r="K13" s="1"/>
      <c r="L13" s="10">
        <f>+J13/$J$18</f>
        <v>0</v>
      </c>
      <c r="M13" s="1"/>
      <c r="N13" s="1"/>
    </row>
    <row r="14" spans="1:14" x14ac:dyDescent="0.25">
      <c r="A14" s="6" t="s">
        <v>21</v>
      </c>
      <c r="B14" s="7">
        <v>3</v>
      </c>
      <c r="C14" s="7">
        <v>1</v>
      </c>
      <c r="D14" s="7">
        <v>1</v>
      </c>
      <c r="E14" s="7">
        <v>3</v>
      </c>
      <c r="F14" s="7">
        <v>1</v>
      </c>
      <c r="G14" s="7">
        <v>0</v>
      </c>
      <c r="H14" s="7">
        <v>1</v>
      </c>
      <c r="I14" s="7">
        <v>2</v>
      </c>
      <c r="J14" s="8">
        <f t="shared" ref="J14:J17" si="2">SUM(B14:I14)</f>
        <v>12</v>
      </c>
      <c r="K14" s="1"/>
      <c r="L14" s="10">
        <f t="shared" ref="L14:L17" si="3">+J14/$J$18</f>
        <v>0.32432432432432434</v>
      </c>
      <c r="M14" s="1"/>
      <c r="N14" s="1"/>
    </row>
    <row r="15" spans="1:14" x14ac:dyDescent="0.25">
      <c r="A15" s="6" t="s">
        <v>22</v>
      </c>
      <c r="B15" s="7">
        <v>0</v>
      </c>
      <c r="C15" s="7">
        <v>1</v>
      </c>
      <c r="D15" s="7">
        <v>0</v>
      </c>
      <c r="E15" s="7">
        <v>2</v>
      </c>
      <c r="F15" s="7">
        <v>1</v>
      </c>
      <c r="G15" s="7">
        <v>0</v>
      </c>
      <c r="H15" s="7">
        <v>0</v>
      </c>
      <c r="I15" s="7">
        <v>0</v>
      </c>
      <c r="J15" s="8">
        <f t="shared" si="2"/>
        <v>4</v>
      </c>
      <c r="K15" s="1"/>
      <c r="L15" s="10">
        <f t="shared" si="3"/>
        <v>0.10810810810810811</v>
      </c>
      <c r="M15" s="1"/>
      <c r="N15" s="1"/>
    </row>
    <row r="16" spans="1:14" x14ac:dyDescent="0.25">
      <c r="A16" s="6" t="s">
        <v>23</v>
      </c>
      <c r="B16" s="7">
        <v>3</v>
      </c>
      <c r="C16" s="7">
        <v>4</v>
      </c>
      <c r="D16" s="7">
        <v>3</v>
      </c>
      <c r="E16" s="7">
        <v>3</v>
      </c>
      <c r="F16" s="7">
        <v>4</v>
      </c>
      <c r="G16" s="7">
        <v>1</v>
      </c>
      <c r="H16" s="7">
        <v>2</v>
      </c>
      <c r="I16" s="7">
        <v>1</v>
      </c>
      <c r="J16" s="8">
        <f t="shared" si="2"/>
        <v>21</v>
      </c>
      <c r="K16" s="1"/>
      <c r="L16" s="10">
        <f t="shared" si="3"/>
        <v>0.56756756756756754</v>
      </c>
      <c r="M16" s="1"/>
      <c r="N16" s="1"/>
    </row>
    <row r="17" spans="1:14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3">
        <f t="shared" si="2"/>
        <v>0</v>
      </c>
      <c r="K17" s="1"/>
      <c r="L17" s="10">
        <f t="shared" si="3"/>
        <v>0</v>
      </c>
      <c r="M17" s="1"/>
      <c r="N17" s="1"/>
    </row>
    <row r="18" spans="1:14" ht="15.75" thickTop="1" x14ac:dyDescent="0.25">
      <c r="A18" s="25" t="s">
        <v>24</v>
      </c>
      <c r="B18" s="18">
        <f>SUM(B13:B17)</f>
        <v>6</v>
      </c>
      <c r="C18" s="18">
        <f t="shared" ref="C18:J18" si="4">SUM(C13:C17)</f>
        <v>6</v>
      </c>
      <c r="D18" s="18">
        <f t="shared" si="4"/>
        <v>4</v>
      </c>
      <c r="E18" s="18">
        <f t="shared" si="4"/>
        <v>8</v>
      </c>
      <c r="F18" s="18">
        <f t="shared" si="4"/>
        <v>6</v>
      </c>
      <c r="G18" s="18">
        <f t="shared" si="4"/>
        <v>1</v>
      </c>
      <c r="H18" s="18">
        <f t="shared" si="4"/>
        <v>3</v>
      </c>
      <c r="I18" s="18">
        <f t="shared" si="4"/>
        <v>3</v>
      </c>
      <c r="J18" s="18">
        <f t="shared" si="4"/>
        <v>37</v>
      </c>
      <c r="K18" s="1"/>
      <c r="L18" s="19">
        <f>SUM(L13:L17)</f>
        <v>1</v>
      </c>
      <c r="M18" s="1"/>
      <c r="N18" s="1"/>
    </row>
    <row r="19" spans="1:14" x14ac:dyDescent="0.25">
      <c r="A19" s="26" t="s">
        <v>25</v>
      </c>
      <c r="B19" s="8" t="str">
        <f>IF(B18=B5,"Match",B18-B5)</f>
        <v>Match</v>
      </c>
      <c r="C19" s="8" t="str">
        <f t="shared" ref="C19:J19" si="5">IF(C18=C5,"Match",C18-C5)</f>
        <v>Match</v>
      </c>
      <c r="D19" s="8" t="str">
        <f t="shared" si="5"/>
        <v>Match</v>
      </c>
      <c r="E19" s="8" t="str">
        <f t="shared" si="5"/>
        <v>Match</v>
      </c>
      <c r="F19" s="8" t="str">
        <f t="shared" si="5"/>
        <v>Match</v>
      </c>
      <c r="G19" s="8" t="str">
        <f t="shared" si="5"/>
        <v>Match</v>
      </c>
      <c r="H19" s="8" t="str">
        <f t="shared" si="5"/>
        <v>Match</v>
      </c>
      <c r="I19" s="8" t="str">
        <f t="shared" si="5"/>
        <v>Match</v>
      </c>
      <c r="J19" s="8" t="str">
        <f t="shared" si="5"/>
        <v>Match</v>
      </c>
      <c r="K19" s="1"/>
      <c r="L19" s="1"/>
      <c r="M19" s="1"/>
      <c r="N19" s="1"/>
    </row>
    <row r="20" spans="1:14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 Figures</vt:lpstr>
      <vt:lpstr>Sheet2</vt:lpstr>
      <vt:lpstr>Sheet3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Katrina Silverson</dc:creator>
  <cp:lastModifiedBy>Lisa Greathead</cp:lastModifiedBy>
  <dcterms:created xsi:type="dcterms:W3CDTF">2016-07-22T09:53:27Z</dcterms:created>
  <dcterms:modified xsi:type="dcterms:W3CDTF">2017-08-02T13:14:38Z</dcterms:modified>
</cp:coreProperties>
</file>