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bookViews>
    <workbookView xWindow="-15" yWindow="105" windowWidth="14520" windowHeight="12930" activeTab="1"/>
  </bookViews>
  <sheets>
    <sheet name="Instructions" sheetId="5" r:id="rId1"/>
    <sheet name="QRC4 Form" sheetId="4" r:id="rId2"/>
    <sheet name="LCTS Form" sheetId="10" r:id="rId3"/>
    <sheet name="QRC4 Validation" sheetId="9" r:id="rId4"/>
    <sheet name="LCTS Validation" sheetId="13" r:id="rId5"/>
    <sheet name="Data" sheetId="3" state="hidden" r:id="rId6"/>
    <sheet name="Access1" sheetId="11" state="hidden" r:id="rId7"/>
    <sheet name="MV" sheetId="12" state="hidden" r:id="rId8"/>
    <sheet name="LCTSV" sheetId="14" state="hidden" r:id="rId9"/>
    <sheet name="LA_info" sheetId="15" state="hidden" r:id="rId10"/>
  </sheets>
  <externalReferences>
    <externalReference r:id="rId11"/>
    <externalReference r:id="rId12"/>
    <externalReference r:id="rId13"/>
    <externalReference r:id="rId14"/>
    <externalReference r:id="rId15"/>
    <externalReference r:id="rId16"/>
  </externalReferences>
  <definedNames>
    <definedName name="_xlnm._FilterDatabase" localSheetId="5" hidden="1">Data!#REF!</definedName>
    <definedName name="_QRC4">#REF!</definedName>
    <definedName name="Adur">[1]DATA!#REF!</definedName>
    <definedName name="BRprint1" localSheetId="2">'LCTS Form'!$A$1:$D$15</definedName>
    <definedName name="BRprint1">#REF!</definedName>
    <definedName name="BRprint2" localSheetId="2">'LCTS Form'!#REF!</definedName>
    <definedName name="BRprint2">#REF!</definedName>
    <definedName name="CERDATA">'[2]Section A'!#REF!</definedName>
    <definedName name="CONTACT" localSheetId="2">'LCTS Form'!#REF!</definedName>
    <definedName name="CONTACT">'QRC4 Form'!$AH$191:$AM$191</definedName>
    <definedName name="Data1" localSheetId="5">Data!$A$12:$G$339</definedName>
    <definedName name="datar" localSheetId="2">[3]DATA!$A$8:$S$362</definedName>
    <definedName name="datar" localSheetId="3">[4]Data!$A$8:$AT$334</definedName>
    <definedName name="datar">Data!$A$12:$AE$338</definedName>
    <definedName name="detruse" localSheetId="2">'LCTS Form'!#REF!</definedName>
    <definedName name="detruse">#REF!</definedName>
    <definedName name="dtlruse">#REF!</definedName>
    <definedName name="LAcodes">#REF!</definedName>
    <definedName name="LAlist" localSheetId="2">[5]Data!$C$9:$C$336</definedName>
    <definedName name="LAlist" localSheetId="3">#REF!</definedName>
    <definedName name="LAlist">Data!$B$12:$B$338</definedName>
    <definedName name="lanames">Data!$B$12:$B$338</definedName>
    <definedName name="numberhered">#REF!</definedName>
    <definedName name="odpmuse">'LCTS Form'!#REF!</definedName>
    <definedName name="_xlnm.Print_Area" localSheetId="0">Instructions!$A$1:$D$52</definedName>
    <definedName name="_xlnm.Print_Area" localSheetId="2">'LCTS Form'!$A$1:$H$27</definedName>
    <definedName name="_xlnm.Print_Area" localSheetId="1">'QRC4 Form'!$A$1:$L$153</definedName>
    <definedName name="_xlnm.Print_Area" localSheetId="3">'QRC4 Validation'!$A$1:$P$47</definedName>
    <definedName name="_xlnm.Print_Area">'[2]Section A'!#REF!</definedName>
    <definedName name="_xlnm.Print_Titles" localSheetId="5">Data!$A:$C,Data!$1:$10</definedName>
    <definedName name="_xlnm.Print_Titles" localSheetId="3">'QRC4 Validation'!$1:$16</definedName>
    <definedName name="QRC">'LCTS Form'!#REF!</definedName>
    <definedName name="Qrc4print">'LCTS Form'!$A$1:$E$15</definedName>
    <definedName name="table" localSheetId="2">[5]Data!$B$9:$H$336</definedName>
    <definedName name="Table" localSheetId="3">#REF!</definedName>
    <definedName name="Table">Data!$A$12:$C$338</definedName>
    <definedName name="table1">#REF!</definedName>
    <definedName name="Validation">#REF!</definedName>
    <definedName name="zzz">#REF!</definedName>
  </definedNames>
  <calcPr calcId="145621"/>
</workbook>
</file>

<file path=xl/calcChain.xml><?xml version="1.0" encoding="utf-8"?>
<calcChain xmlns="http://schemas.openxmlformats.org/spreadsheetml/2006/main">
  <c r="G67" i="11" l="1"/>
  <c r="G66" i="11"/>
  <c r="G65" i="11"/>
  <c r="G63" i="11"/>
  <c r="G62" i="11"/>
  <c r="G61" i="11"/>
  <c r="G58" i="11"/>
  <c r="F22" i="10" l="1"/>
  <c r="F20" i="10"/>
  <c r="D31" i="13" l="1"/>
  <c r="D29" i="13"/>
  <c r="E25" i="13" l="1"/>
  <c r="E31" i="13"/>
  <c r="E29" i="13"/>
  <c r="D25" i="13"/>
  <c r="D23" i="13"/>
  <c r="M35" i="13"/>
  <c r="G31" i="13" l="1"/>
  <c r="H31" i="13" s="1"/>
  <c r="M31" i="13" s="1"/>
  <c r="D38" i="9" l="1"/>
  <c r="D37" i="9"/>
  <c r="D36" i="9"/>
  <c r="D35" i="9"/>
  <c r="D34" i="9"/>
  <c r="D33" i="9"/>
  <c r="D32" i="9"/>
  <c r="D31" i="9"/>
  <c r="D28" i="9"/>
  <c r="D27" i="9"/>
  <c r="D26" i="9"/>
  <c r="D25" i="9"/>
  <c r="D24" i="9"/>
  <c r="D23" i="9"/>
  <c r="D22" i="9"/>
  <c r="D21" i="9"/>
  <c r="D20" i="9"/>
  <c r="D19" i="9"/>
  <c r="D18" i="9"/>
  <c r="D27" i="13" l="1"/>
  <c r="D21" i="13"/>
  <c r="D33" i="13" l="1"/>
  <c r="D24" i="10" l="1"/>
  <c r="E21" i="13" s="1"/>
  <c r="G21" i="13" l="1"/>
  <c r="M21" i="13" s="1"/>
  <c r="D13" i="10"/>
  <c r="D12" i="10"/>
  <c r="D11" i="10"/>
  <c r="G23" i="4"/>
  <c r="G22" i="4"/>
  <c r="G21" i="4"/>
  <c r="E27" i="13" l="1"/>
  <c r="G27" i="13" l="1"/>
  <c r="H27" i="13" s="1"/>
  <c r="G25" i="13"/>
  <c r="H25" i="13" l="1"/>
  <c r="M25" i="13"/>
  <c r="M27" i="13"/>
  <c r="G29" i="13"/>
  <c r="F20" i="12"/>
  <c r="F21" i="12"/>
  <c r="F19" i="12"/>
  <c r="F7" i="12"/>
  <c r="F11" i="14"/>
  <c r="H29" i="13" l="1"/>
  <c r="M29" i="13" s="1"/>
  <c r="I2" i="11"/>
  <c r="J2" i="11"/>
  <c r="K2" i="11"/>
  <c r="G5" i="11"/>
  <c r="G4" i="11"/>
  <c r="G3" i="11"/>
  <c r="G11" i="11"/>
  <c r="G12" i="11"/>
  <c r="G13" i="11"/>
  <c r="G14" i="11"/>
  <c r="G15" i="11"/>
  <c r="G16" i="11"/>
  <c r="G17" i="11"/>
  <c r="G18" i="11"/>
  <c r="G19" i="11"/>
  <c r="G20" i="11"/>
  <c r="G10" i="11"/>
  <c r="G9" i="11"/>
  <c r="G8" i="11"/>
  <c r="G7" i="11"/>
  <c r="G6" i="11"/>
  <c r="G2" i="11"/>
  <c r="F18" i="12"/>
  <c r="I51" i="4"/>
  <c r="F5" i="12"/>
  <c r="G24" i="10" l="1"/>
  <c r="B146" i="4" l="1"/>
  <c r="E33" i="13"/>
  <c r="F67" i="11"/>
  <c r="F66" i="11"/>
  <c r="F65" i="11"/>
  <c r="F63" i="11"/>
  <c r="F62" i="11"/>
  <c r="F60" i="11"/>
  <c r="F59" i="11"/>
  <c r="F57" i="11"/>
  <c r="F56" i="11"/>
  <c r="F13" i="14"/>
  <c r="F12" i="14"/>
  <c r="F9" i="14"/>
  <c r="F8" i="14"/>
  <c r="F6" i="14"/>
  <c r="F5" i="14"/>
  <c r="F3" i="14"/>
  <c r="F2" i="14"/>
  <c r="G33" i="13" l="1"/>
  <c r="M33" i="13" l="1"/>
  <c r="AN338" i="3"/>
  <c r="AM338" i="3"/>
  <c r="AL338" i="3"/>
  <c r="AK338" i="3"/>
  <c r="AJ338" i="3"/>
  <c r="AI338" i="3"/>
  <c r="AH338" i="3"/>
  <c r="AG338" i="3"/>
  <c r="AF338" i="3"/>
  <c r="B10" i="13" l="1"/>
  <c r="B9" i="13"/>
  <c r="B8" i="13"/>
  <c r="Z338" i="3"/>
  <c r="J338" i="3"/>
  <c r="I338" i="3"/>
  <c r="H338" i="3"/>
  <c r="G338" i="3"/>
  <c r="F338" i="3"/>
  <c r="E338" i="3"/>
  <c r="D338" i="3"/>
  <c r="K338" i="3"/>
  <c r="F11" i="12" l="1"/>
  <c r="F8" i="12"/>
  <c r="F6" i="12"/>
  <c r="F15" i="12"/>
  <c r="F14" i="12"/>
  <c r="F13" i="12"/>
  <c r="F12" i="12"/>
  <c r="E22" i="9"/>
  <c r="F4" i="12"/>
  <c r="F3" i="12"/>
  <c r="F2" i="12"/>
  <c r="E18" i="9"/>
  <c r="A5" i="13" l="1"/>
  <c r="F2" i="11" l="1"/>
  <c r="F55" i="11"/>
  <c r="F52" i="11"/>
  <c r="F51" i="11"/>
  <c r="F50" i="11"/>
  <c r="F49" i="11"/>
  <c r="F47" i="11"/>
  <c r="F46" i="11"/>
  <c r="F45" i="11"/>
  <c r="F44" i="11"/>
  <c r="F42" i="11"/>
  <c r="F41" i="11"/>
  <c r="F40" i="11"/>
  <c r="F39" i="11"/>
  <c r="F38" i="11"/>
  <c r="F37" i="11"/>
  <c r="F35" i="11"/>
  <c r="F34" i="11"/>
  <c r="F31" i="11"/>
  <c r="F30" i="11"/>
  <c r="F29" i="11"/>
  <c r="F28" i="11"/>
  <c r="F25" i="11"/>
  <c r="F24" i="11"/>
  <c r="F23" i="11"/>
  <c r="F22" i="11"/>
  <c r="F20" i="11"/>
  <c r="F19" i="11"/>
  <c r="F18" i="11"/>
  <c r="F17" i="11"/>
  <c r="F15" i="11"/>
  <c r="F14" i="11"/>
  <c r="F13" i="11"/>
  <c r="F12" i="11"/>
  <c r="F11" i="11"/>
  <c r="F10" i="11"/>
  <c r="F8" i="11"/>
  <c r="F7" i="11"/>
  <c r="F4" i="11"/>
  <c r="F3" i="11"/>
  <c r="F24" i="10" l="1"/>
  <c r="F10" i="14" l="1"/>
  <c r="F64" i="11"/>
  <c r="E24" i="10"/>
  <c r="E23" i="13" s="1"/>
  <c r="G7" i="10"/>
  <c r="G23" i="13" l="1"/>
  <c r="M23" i="13" s="1"/>
  <c r="F7" i="14"/>
  <c r="F61" i="11"/>
  <c r="F58" i="11"/>
  <c r="F4" i="14"/>
  <c r="K337" i="3"/>
  <c r="K336" i="3"/>
  <c r="K335" i="3"/>
  <c r="K334" i="3"/>
  <c r="K333" i="3"/>
  <c r="K332" i="3"/>
  <c r="K331" i="3"/>
  <c r="K330" i="3"/>
  <c r="K329" i="3"/>
  <c r="K328" i="3"/>
  <c r="K327" i="3"/>
  <c r="K326" i="3"/>
  <c r="K325" i="3"/>
  <c r="K324" i="3"/>
  <c r="K323" i="3"/>
  <c r="K322" i="3"/>
  <c r="K321" i="3"/>
  <c r="K320" i="3"/>
  <c r="K319" i="3"/>
  <c r="K318" i="3"/>
  <c r="K317" i="3"/>
  <c r="K316" i="3"/>
  <c r="K315" i="3"/>
  <c r="K314" i="3"/>
  <c r="K313" i="3"/>
  <c r="K312" i="3"/>
  <c r="K311" i="3"/>
  <c r="K310" i="3"/>
  <c r="K309" i="3"/>
  <c r="K308" i="3"/>
  <c r="K307" i="3"/>
  <c r="K306" i="3"/>
  <c r="K305" i="3"/>
  <c r="K304" i="3"/>
  <c r="K303" i="3"/>
  <c r="K302" i="3"/>
  <c r="K301" i="3"/>
  <c r="K300" i="3"/>
  <c r="K299" i="3"/>
  <c r="K298" i="3"/>
  <c r="K297" i="3"/>
  <c r="K296" i="3"/>
  <c r="K295" i="3"/>
  <c r="K294" i="3"/>
  <c r="K293" i="3"/>
  <c r="K292" i="3"/>
  <c r="K291" i="3"/>
  <c r="K290" i="3"/>
  <c r="K289" i="3"/>
  <c r="K288" i="3"/>
  <c r="K287" i="3"/>
  <c r="K286" i="3"/>
  <c r="K285" i="3"/>
  <c r="K284" i="3"/>
  <c r="K283" i="3"/>
  <c r="K282" i="3"/>
  <c r="K281" i="3"/>
  <c r="K280" i="3"/>
  <c r="K279" i="3"/>
  <c r="K278" i="3"/>
  <c r="K277" i="3"/>
  <c r="K276" i="3"/>
  <c r="K275" i="3"/>
  <c r="K274" i="3"/>
  <c r="K273" i="3"/>
  <c r="K272" i="3"/>
  <c r="K271" i="3"/>
  <c r="K270" i="3"/>
  <c r="K269" i="3"/>
  <c r="K268" i="3"/>
  <c r="K267" i="3"/>
  <c r="K266" i="3"/>
  <c r="K265" i="3"/>
  <c r="K264" i="3"/>
  <c r="K263" i="3"/>
  <c r="K262" i="3"/>
  <c r="K261" i="3"/>
  <c r="K260" i="3"/>
  <c r="K259" i="3"/>
  <c r="K258" i="3"/>
  <c r="K257" i="3"/>
  <c r="K256" i="3"/>
  <c r="K255" i="3"/>
  <c r="K254" i="3"/>
  <c r="K253" i="3"/>
  <c r="K252" i="3"/>
  <c r="K251" i="3"/>
  <c r="K250" i="3"/>
  <c r="K249" i="3"/>
  <c r="K248" i="3"/>
  <c r="K247" i="3"/>
  <c r="K246" i="3"/>
  <c r="K245" i="3"/>
  <c r="K244" i="3"/>
  <c r="K243" i="3"/>
  <c r="K242" i="3"/>
  <c r="K241" i="3"/>
  <c r="K240" i="3"/>
  <c r="K239" i="3"/>
  <c r="K238" i="3"/>
  <c r="K237" i="3"/>
  <c r="K236" i="3"/>
  <c r="K235" i="3"/>
  <c r="K234" i="3"/>
  <c r="K233" i="3"/>
  <c r="K232" i="3"/>
  <c r="K231" i="3"/>
  <c r="K230" i="3"/>
  <c r="K229" i="3"/>
  <c r="K228" i="3"/>
  <c r="K227" i="3"/>
  <c r="K226" i="3"/>
  <c r="K225" i="3"/>
  <c r="K224" i="3"/>
  <c r="K223" i="3"/>
  <c r="K222" i="3"/>
  <c r="K221" i="3"/>
  <c r="K220" i="3"/>
  <c r="K219" i="3"/>
  <c r="K218" i="3"/>
  <c r="K217" i="3"/>
  <c r="K216" i="3"/>
  <c r="K215" i="3"/>
  <c r="K214" i="3"/>
  <c r="K213" i="3"/>
  <c r="K212" i="3"/>
  <c r="K211" i="3"/>
  <c r="K210" i="3"/>
  <c r="K209" i="3"/>
  <c r="K208" i="3"/>
  <c r="K207" i="3"/>
  <c r="K206" i="3"/>
  <c r="K205" i="3"/>
  <c r="K204" i="3"/>
  <c r="K203" i="3"/>
  <c r="K202" i="3"/>
  <c r="K201" i="3"/>
  <c r="K200" i="3"/>
  <c r="K199" i="3"/>
  <c r="K198" i="3"/>
  <c r="K197" i="3"/>
  <c r="K196" i="3"/>
  <c r="K195" i="3"/>
  <c r="K194" i="3"/>
  <c r="K193" i="3"/>
  <c r="K192" i="3"/>
  <c r="K191" i="3"/>
  <c r="K190" i="3"/>
  <c r="K189" i="3"/>
  <c r="K188" i="3"/>
  <c r="K187" i="3"/>
  <c r="K186" i="3"/>
  <c r="K185" i="3"/>
  <c r="K184" i="3"/>
  <c r="K183" i="3"/>
  <c r="K182" i="3"/>
  <c r="K181" i="3"/>
  <c r="K180" i="3"/>
  <c r="K179" i="3"/>
  <c r="K178" i="3"/>
  <c r="K177" i="3"/>
  <c r="K176" i="3"/>
  <c r="K175" i="3"/>
  <c r="K174" i="3"/>
  <c r="K173" i="3"/>
  <c r="K172" i="3"/>
  <c r="K171" i="3"/>
  <c r="K170" i="3"/>
  <c r="K169" i="3"/>
  <c r="K168" i="3"/>
  <c r="K167" i="3"/>
  <c r="K166" i="3"/>
  <c r="K165" i="3"/>
  <c r="K164" i="3"/>
  <c r="K163" i="3"/>
  <c r="K162" i="3"/>
  <c r="K161" i="3"/>
  <c r="K160" i="3"/>
  <c r="K159" i="3"/>
  <c r="K158" i="3"/>
  <c r="K157" i="3"/>
  <c r="K156" i="3"/>
  <c r="K155" i="3"/>
  <c r="K154" i="3"/>
  <c r="K153" i="3"/>
  <c r="K152" i="3"/>
  <c r="K151" i="3"/>
  <c r="K150" i="3"/>
  <c r="K149" i="3"/>
  <c r="K148" i="3"/>
  <c r="K147" i="3"/>
  <c r="K146" i="3"/>
  <c r="K145" i="3"/>
  <c r="K144" i="3"/>
  <c r="K143" i="3"/>
  <c r="K142" i="3"/>
  <c r="K141" i="3"/>
  <c r="K140" i="3"/>
  <c r="K139" i="3"/>
  <c r="K138" i="3"/>
  <c r="K137" i="3"/>
  <c r="K136" i="3"/>
  <c r="K135" i="3"/>
  <c r="K134" i="3"/>
  <c r="K133" i="3"/>
  <c r="K132" i="3"/>
  <c r="K131" i="3"/>
  <c r="K130" i="3"/>
  <c r="K129" i="3"/>
  <c r="K128" i="3"/>
  <c r="K127" i="3"/>
  <c r="K126" i="3"/>
  <c r="K125" i="3"/>
  <c r="K124" i="3"/>
  <c r="K123" i="3"/>
  <c r="K122" i="3"/>
  <c r="K121" i="3"/>
  <c r="K120" i="3"/>
  <c r="K119" i="3"/>
  <c r="K118" i="3"/>
  <c r="K117" i="3"/>
  <c r="K116" i="3"/>
  <c r="K115" i="3"/>
  <c r="K114" i="3"/>
  <c r="K113" i="3"/>
  <c r="K112" i="3"/>
  <c r="K111" i="3"/>
  <c r="K110" i="3"/>
  <c r="K109" i="3"/>
  <c r="K108" i="3"/>
  <c r="K107" i="3"/>
  <c r="K106" i="3"/>
  <c r="K105" i="3"/>
  <c r="K104" i="3"/>
  <c r="K103" i="3"/>
  <c r="K102" i="3"/>
  <c r="K101" i="3"/>
  <c r="K100" i="3"/>
  <c r="K99" i="3"/>
  <c r="K98" i="3"/>
  <c r="K97" i="3"/>
  <c r="K96" i="3"/>
  <c r="K95" i="3"/>
  <c r="K94" i="3"/>
  <c r="K93" i="3"/>
  <c r="K92" i="3"/>
  <c r="K91" i="3"/>
  <c r="K90" i="3"/>
  <c r="K89" i="3"/>
  <c r="K88" i="3"/>
  <c r="K87" i="3"/>
  <c r="K86" i="3"/>
  <c r="K85" i="3"/>
  <c r="K84" i="3"/>
  <c r="K83" i="3"/>
  <c r="K82" i="3"/>
  <c r="K81" i="3"/>
  <c r="K80" i="3"/>
  <c r="K79" i="3"/>
  <c r="K78" i="3"/>
  <c r="K77" i="3"/>
  <c r="K76" i="3"/>
  <c r="K75" i="3"/>
  <c r="K74" i="3"/>
  <c r="K73" i="3"/>
  <c r="K72" i="3"/>
  <c r="K71" i="3"/>
  <c r="K70" i="3"/>
  <c r="K69" i="3"/>
  <c r="K68" i="3"/>
  <c r="K67" i="3"/>
  <c r="K66" i="3"/>
  <c r="K65" i="3"/>
  <c r="K64" i="3"/>
  <c r="K63" i="3"/>
  <c r="K62" i="3"/>
  <c r="K61" i="3"/>
  <c r="K60" i="3"/>
  <c r="K59" i="3"/>
  <c r="K58" i="3"/>
  <c r="K57" i="3"/>
  <c r="K56" i="3"/>
  <c r="K55" i="3"/>
  <c r="K54" i="3"/>
  <c r="K53" i="3"/>
  <c r="K52" i="3"/>
  <c r="K51" i="3"/>
  <c r="K50" i="3"/>
  <c r="K49" i="3"/>
  <c r="K48" i="3"/>
  <c r="K47" i="3"/>
  <c r="K46" i="3"/>
  <c r="K45" i="3"/>
  <c r="K44" i="3"/>
  <c r="K43" i="3"/>
  <c r="K42" i="3"/>
  <c r="K41" i="3"/>
  <c r="K40" i="3"/>
  <c r="K39" i="3"/>
  <c r="K38" i="3"/>
  <c r="K37" i="3"/>
  <c r="K36" i="3"/>
  <c r="K35" i="3"/>
  <c r="K34" i="3"/>
  <c r="K33" i="3"/>
  <c r="K32" i="3"/>
  <c r="K31" i="3"/>
  <c r="K30" i="3"/>
  <c r="K29" i="3"/>
  <c r="K28" i="3"/>
  <c r="K27" i="3"/>
  <c r="K26" i="3"/>
  <c r="K25" i="3"/>
  <c r="K24" i="3"/>
  <c r="K23" i="3"/>
  <c r="K22" i="3"/>
  <c r="K21" i="3"/>
  <c r="K20" i="3"/>
  <c r="K19" i="3"/>
  <c r="K18" i="3"/>
  <c r="K17" i="3"/>
  <c r="K16" i="3"/>
  <c r="K15" i="3"/>
  <c r="K14" i="3"/>
  <c r="K13" i="3"/>
  <c r="K12" i="3"/>
  <c r="G337" i="3"/>
  <c r="G336" i="3"/>
  <c r="G335" i="3"/>
  <c r="G334" i="3"/>
  <c r="G333" i="3"/>
  <c r="G332" i="3"/>
  <c r="G331" i="3"/>
  <c r="G330" i="3"/>
  <c r="G329" i="3"/>
  <c r="G328" i="3"/>
  <c r="G327" i="3"/>
  <c r="G326" i="3"/>
  <c r="G325" i="3"/>
  <c r="G324" i="3"/>
  <c r="G323" i="3"/>
  <c r="G322" i="3"/>
  <c r="G321" i="3"/>
  <c r="G320" i="3"/>
  <c r="G319" i="3"/>
  <c r="G318" i="3"/>
  <c r="G317" i="3"/>
  <c r="G316" i="3"/>
  <c r="G315" i="3"/>
  <c r="G314" i="3"/>
  <c r="G313" i="3"/>
  <c r="G312" i="3"/>
  <c r="G311" i="3"/>
  <c r="G310" i="3"/>
  <c r="G309" i="3"/>
  <c r="G308" i="3"/>
  <c r="G307" i="3"/>
  <c r="G306" i="3"/>
  <c r="G305" i="3"/>
  <c r="G304" i="3"/>
  <c r="G303" i="3"/>
  <c r="G302" i="3"/>
  <c r="G301" i="3"/>
  <c r="G300" i="3"/>
  <c r="G299" i="3"/>
  <c r="G298" i="3"/>
  <c r="G297" i="3"/>
  <c r="G296" i="3"/>
  <c r="G295" i="3"/>
  <c r="G294" i="3"/>
  <c r="G293" i="3"/>
  <c r="G292" i="3"/>
  <c r="G291" i="3"/>
  <c r="G290" i="3"/>
  <c r="G289" i="3"/>
  <c r="G288" i="3"/>
  <c r="G287" i="3"/>
  <c r="G286" i="3"/>
  <c r="G285" i="3"/>
  <c r="G284" i="3"/>
  <c r="G283" i="3"/>
  <c r="G282" i="3"/>
  <c r="G281" i="3"/>
  <c r="G280" i="3"/>
  <c r="G279" i="3"/>
  <c r="G278" i="3"/>
  <c r="G277" i="3"/>
  <c r="G276" i="3"/>
  <c r="G275" i="3"/>
  <c r="G274" i="3"/>
  <c r="G273" i="3"/>
  <c r="G272" i="3"/>
  <c r="G271" i="3"/>
  <c r="G270" i="3"/>
  <c r="G269" i="3"/>
  <c r="G268" i="3"/>
  <c r="G267" i="3"/>
  <c r="G266" i="3"/>
  <c r="G265" i="3"/>
  <c r="G264" i="3"/>
  <c r="G263" i="3"/>
  <c r="G262" i="3"/>
  <c r="G261" i="3"/>
  <c r="G260" i="3"/>
  <c r="G259" i="3"/>
  <c r="G258" i="3"/>
  <c r="G257" i="3"/>
  <c r="G256" i="3"/>
  <c r="G255" i="3"/>
  <c r="G254" i="3"/>
  <c r="G253" i="3"/>
  <c r="G252" i="3"/>
  <c r="G251" i="3"/>
  <c r="G250" i="3"/>
  <c r="G249" i="3"/>
  <c r="G248" i="3"/>
  <c r="G247" i="3"/>
  <c r="G246" i="3"/>
  <c r="G245" i="3"/>
  <c r="G244" i="3"/>
  <c r="G243" i="3"/>
  <c r="G242" i="3"/>
  <c r="G241" i="3"/>
  <c r="G240" i="3"/>
  <c r="G239" i="3"/>
  <c r="G238" i="3"/>
  <c r="G237" i="3"/>
  <c r="G236" i="3"/>
  <c r="G235" i="3"/>
  <c r="G234" i="3"/>
  <c r="G233" i="3"/>
  <c r="G232" i="3"/>
  <c r="G231" i="3"/>
  <c r="G230" i="3"/>
  <c r="G229" i="3"/>
  <c r="G228" i="3"/>
  <c r="G227" i="3"/>
  <c r="G226" i="3"/>
  <c r="G225" i="3"/>
  <c r="G224" i="3"/>
  <c r="G223" i="3"/>
  <c r="G222" i="3"/>
  <c r="G221" i="3"/>
  <c r="G220" i="3"/>
  <c r="G219" i="3"/>
  <c r="G218" i="3"/>
  <c r="G217" i="3"/>
  <c r="G216" i="3"/>
  <c r="G215" i="3"/>
  <c r="G214" i="3"/>
  <c r="G213" i="3"/>
  <c r="G212" i="3"/>
  <c r="G211" i="3"/>
  <c r="G210" i="3"/>
  <c r="G209" i="3"/>
  <c r="G208" i="3"/>
  <c r="G207" i="3"/>
  <c r="G206" i="3"/>
  <c r="G205" i="3"/>
  <c r="G204" i="3"/>
  <c r="G203" i="3"/>
  <c r="G202" i="3"/>
  <c r="G201" i="3"/>
  <c r="G200" i="3"/>
  <c r="G199" i="3"/>
  <c r="G198" i="3"/>
  <c r="G197" i="3"/>
  <c r="G196" i="3"/>
  <c r="G195" i="3"/>
  <c r="G194" i="3"/>
  <c r="G193" i="3"/>
  <c r="G192" i="3"/>
  <c r="G191" i="3"/>
  <c r="G190" i="3"/>
  <c r="G189" i="3"/>
  <c r="G188" i="3"/>
  <c r="G187" i="3"/>
  <c r="G186" i="3"/>
  <c r="G185" i="3"/>
  <c r="G184" i="3"/>
  <c r="G183" i="3"/>
  <c r="G182" i="3"/>
  <c r="G181" i="3"/>
  <c r="G180" i="3"/>
  <c r="G179" i="3"/>
  <c r="G178" i="3"/>
  <c r="G177" i="3"/>
  <c r="G176" i="3"/>
  <c r="G175" i="3"/>
  <c r="G174" i="3"/>
  <c r="G173" i="3"/>
  <c r="G172" i="3"/>
  <c r="G171" i="3"/>
  <c r="G170" i="3"/>
  <c r="G169" i="3"/>
  <c r="G168" i="3"/>
  <c r="G167" i="3"/>
  <c r="G166" i="3"/>
  <c r="G165" i="3"/>
  <c r="G164" i="3"/>
  <c r="G163" i="3"/>
  <c r="G162" i="3"/>
  <c r="G161" i="3"/>
  <c r="G160" i="3"/>
  <c r="G159" i="3"/>
  <c r="G158" i="3"/>
  <c r="G157" i="3"/>
  <c r="G156" i="3"/>
  <c r="G155" i="3"/>
  <c r="G154" i="3"/>
  <c r="G153" i="3"/>
  <c r="G152" i="3"/>
  <c r="G151" i="3"/>
  <c r="G150" i="3"/>
  <c r="G149" i="3"/>
  <c r="G148" i="3"/>
  <c r="G147" i="3"/>
  <c r="G146" i="3"/>
  <c r="G145" i="3"/>
  <c r="G144" i="3"/>
  <c r="G143" i="3"/>
  <c r="G142" i="3"/>
  <c r="G141" i="3"/>
  <c r="G140" i="3"/>
  <c r="G139" i="3"/>
  <c r="G138" i="3"/>
  <c r="G137" i="3"/>
  <c r="G136" i="3"/>
  <c r="G135" i="3"/>
  <c r="G134" i="3"/>
  <c r="G133" i="3"/>
  <c r="G132" i="3"/>
  <c r="G131" i="3"/>
  <c r="G130" i="3"/>
  <c r="G129" i="3"/>
  <c r="G128" i="3"/>
  <c r="G127" i="3"/>
  <c r="G126" i="3"/>
  <c r="G125" i="3"/>
  <c r="G124" i="3"/>
  <c r="G123" i="3"/>
  <c r="G122" i="3"/>
  <c r="G121" i="3"/>
  <c r="G120" i="3"/>
  <c r="G119" i="3"/>
  <c r="G118" i="3"/>
  <c r="G117" i="3"/>
  <c r="G116" i="3"/>
  <c r="G115" i="3"/>
  <c r="G114" i="3"/>
  <c r="G113" i="3"/>
  <c r="G112" i="3"/>
  <c r="G111" i="3"/>
  <c r="G110" i="3"/>
  <c r="G109" i="3"/>
  <c r="G108" i="3"/>
  <c r="G107" i="3"/>
  <c r="G106" i="3"/>
  <c r="G105" i="3"/>
  <c r="G104" i="3"/>
  <c r="G103" i="3"/>
  <c r="G102" i="3"/>
  <c r="G101" i="3"/>
  <c r="G100" i="3"/>
  <c r="G99" i="3"/>
  <c r="G98" i="3"/>
  <c r="G97" i="3"/>
  <c r="G96" i="3"/>
  <c r="G95" i="3"/>
  <c r="G94" i="3"/>
  <c r="G93" i="3"/>
  <c r="G92" i="3"/>
  <c r="G91" i="3"/>
  <c r="G90" i="3"/>
  <c r="G89" i="3"/>
  <c r="G88" i="3"/>
  <c r="G87" i="3"/>
  <c r="G86" i="3"/>
  <c r="G85" i="3"/>
  <c r="G84" i="3"/>
  <c r="G83" i="3"/>
  <c r="G82" i="3"/>
  <c r="G81" i="3"/>
  <c r="G80" i="3"/>
  <c r="G79" i="3"/>
  <c r="G78" i="3"/>
  <c r="G77" i="3"/>
  <c r="G76" i="3"/>
  <c r="G75" i="3"/>
  <c r="G74" i="3"/>
  <c r="G73" i="3"/>
  <c r="G72" i="3"/>
  <c r="G71" i="3"/>
  <c r="G70" i="3"/>
  <c r="G69" i="3"/>
  <c r="G68" i="3"/>
  <c r="G67" i="3"/>
  <c r="G66" i="3"/>
  <c r="G65" i="3"/>
  <c r="G64" i="3"/>
  <c r="G63" i="3"/>
  <c r="G62" i="3"/>
  <c r="G61" i="3"/>
  <c r="G60" i="3"/>
  <c r="G59" i="3"/>
  <c r="G58" i="3"/>
  <c r="G57" i="3"/>
  <c r="G56" i="3"/>
  <c r="G55" i="3"/>
  <c r="G54" i="3"/>
  <c r="G53" i="3"/>
  <c r="G52" i="3"/>
  <c r="G51" i="3"/>
  <c r="G50" i="3"/>
  <c r="G49" i="3"/>
  <c r="G48" i="3"/>
  <c r="G47" i="3"/>
  <c r="G46" i="3"/>
  <c r="G45" i="3"/>
  <c r="G44" i="3"/>
  <c r="G43" i="3"/>
  <c r="G42" i="3"/>
  <c r="G41" i="3"/>
  <c r="G40" i="3"/>
  <c r="G39" i="3"/>
  <c r="G38" i="3"/>
  <c r="G37" i="3"/>
  <c r="G36" i="3"/>
  <c r="G35" i="3"/>
  <c r="G34" i="3"/>
  <c r="G33" i="3"/>
  <c r="G32" i="3"/>
  <c r="G31" i="3"/>
  <c r="G30" i="3"/>
  <c r="G29" i="3"/>
  <c r="G28" i="3"/>
  <c r="G27" i="3"/>
  <c r="G26" i="3"/>
  <c r="G25" i="3"/>
  <c r="G24" i="3"/>
  <c r="G23" i="3"/>
  <c r="G22" i="3"/>
  <c r="G21" i="3"/>
  <c r="G20" i="3"/>
  <c r="G19" i="3"/>
  <c r="G18" i="3"/>
  <c r="G17" i="3"/>
  <c r="G16" i="3"/>
  <c r="G15" i="3"/>
  <c r="G14" i="3"/>
  <c r="G13" i="3"/>
  <c r="G12" i="3"/>
  <c r="M36" i="13" l="1"/>
  <c r="E24" i="9"/>
  <c r="M38" i="13" l="1"/>
  <c r="M39" i="13"/>
  <c r="M37" i="13"/>
  <c r="G44" i="9"/>
  <c r="G43" i="9"/>
  <c r="G42" i="9"/>
  <c r="G41" i="9"/>
  <c r="G40" i="9"/>
  <c r="L338" i="3" l="1"/>
  <c r="M338" i="3"/>
  <c r="N338" i="3"/>
  <c r="O338" i="3"/>
  <c r="Q338" i="3"/>
  <c r="R338" i="3"/>
  <c r="S338" i="3"/>
  <c r="T338" i="3"/>
  <c r="U338" i="3"/>
  <c r="V338" i="3"/>
  <c r="W338" i="3"/>
  <c r="X338" i="3"/>
  <c r="AA338" i="3"/>
  <c r="AB338" i="3"/>
  <c r="AC338" i="3"/>
  <c r="AD338" i="3"/>
  <c r="AE338" i="3"/>
  <c r="E37" i="9"/>
  <c r="E27" i="9"/>
  <c r="Y338" i="3" l="1"/>
  <c r="P338" i="3"/>
  <c r="G27" i="9"/>
  <c r="E28" i="9"/>
  <c r="E35" i="9"/>
  <c r="H27" i="9" l="1"/>
  <c r="M27" i="9" s="1"/>
  <c r="G28" i="9"/>
  <c r="G35" i="9"/>
  <c r="G22" i="9"/>
  <c r="H28" i="9" l="1"/>
  <c r="M28" i="9" s="1"/>
  <c r="H22" i="9"/>
  <c r="M22" i="9" s="1"/>
  <c r="H35" i="9"/>
  <c r="M35" i="9" s="1"/>
  <c r="AM191" i="4"/>
  <c r="AL191" i="4"/>
  <c r="AK191" i="4"/>
  <c r="E33" i="9" l="1"/>
  <c r="E32" i="9"/>
  <c r="E31" i="9"/>
  <c r="E20" i="9"/>
  <c r="E19" i="9"/>
  <c r="E34" i="9" l="1"/>
  <c r="E21" i="9"/>
  <c r="E20" i="4" l="1"/>
  <c r="E19" i="4"/>
  <c r="A1" i="15" s="1"/>
  <c r="A7" i="12" l="1"/>
  <c r="A21" i="12"/>
  <c r="A12" i="14"/>
  <c r="A8" i="14"/>
  <c r="A4" i="14"/>
  <c r="A11" i="14"/>
  <c r="A7" i="14"/>
  <c r="A3" i="14"/>
  <c r="A10" i="14"/>
  <c r="A6" i="14"/>
  <c r="A2" i="14"/>
  <c r="A13" i="14"/>
  <c r="A9" i="14"/>
  <c r="A5" i="14"/>
  <c r="A20" i="12"/>
  <c r="A64" i="11"/>
  <c r="A60" i="11"/>
  <c r="A58" i="11"/>
  <c r="A67" i="11"/>
  <c r="A63" i="11"/>
  <c r="A59" i="11"/>
  <c r="A57" i="11"/>
  <c r="A66" i="11"/>
  <c r="A62" i="11"/>
  <c r="A56" i="11"/>
  <c r="A65" i="11"/>
  <c r="A61" i="11"/>
  <c r="B6" i="13"/>
  <c r="B6" i="9"/>
  <c r="B7" i="9"/>
  <c r="B7" i="13"/>
  <c r="A11" i="12"/>
  <c r="A17" i="12"/>
  <c r="A18" i="12"/>
  <c r="A19" i="12"/>
  <c r="A16" i="12"/>
  <c r="D9" i="10"/>
  <c r="D10" i="10"/>
  <c r="A12" i="12"/>
  <c r="A45" i="11"/>
  <c r="A2" i="12"/>
  <c r="A10" i="11"/>
  <c r="A18" i="11"/>
  <c r="A26" i="11"/>
  <c r="A34" i="11"/>
  <c r="A42" i="11"/>
  <c r="A50" i="11"/>
  <c r="A14" i="12"/>
  <c r="A9" i="12"/>
  <c r="A5" i="12"/>
  <c r="A2" i="11"/>
  <c r="A7" i="11"/>
  <c r="A11" i="11"/>
  <c r="A15" i="11"/>
  <c r="A19" i="11"/>
  <c r="A23" i="11"/>
  <c r="A27" i="11"/>
  <c r="A31" i="11"/>
  <c r="A35" i="11"/>
  <c r="A39" i="11"/>
  <c r="A43" i="11"/>
  <c r="A47" i="11"/>
  <c r="A51" i="11"/>
  <c r="A55" i="11"/>
  <c r="A13" i="12"/>
  <c r="A8" i="12"/>
  <c r="A4" i="12"/>
  <c r="A8" i="11"/>
  <c r="A12" i="11"/>
  <c r="A16" i="11"/>
  <c r="A20" i="11"/>
  <c r="A24" i="11"/>
  <c r="A28" i="11"/>
  <c r="A32" i="11"/>
  <c r="A36" i="11"/>
  <c r="A40" i="11"/>
  <c r="A44" i="11"/>
  <c r="A48" i="11"/>
  <c r="A52" i="11"/>
  <c r="A3" i="11"/>
  <c r="A3" i="12"/>
  <c r="A5" i="11"/>
  <c r="A9" i="11"/>
  <c r="A13" i="11"/>
  <c r="A17" i="11"/>
  <c r="A21" i="11"/>
  <c r="A25" i="11"/>
  <c r="A29" i="11"/>
  <c r="A33" i="11"/>
  <c r="A37" i="11"/>
  <c r="A41" i="11"/>
  <c r="A49" i="11"/>
  <c r="A53" i="11"/>
  <c r="A4" i="11"/>
  <c r="A15" i="12"/>
  <c r="A10" i="12"/>
  <c r="A6" i="12"/>
  <c r="A6" i="11"/>
  <c r="A14" i="11"/>
  <c r="A22" i="11"/>
  <c r="A30" i="11"/>
  <c r="A38" i="11"/>
  <c r="A46" i="11"/>
  <c r="A54" i="11"/>
  <c r="AJ191" i="4"/>
  <c r="AI191" i="4"/>
  <c r="B87" i="4"/>
  <c r="B10" i="9"/>
  <c r="B9" i="9"/>
  <c r="B8" i="9"/>
  <c r="B20" i="9" l="1"/>
  <c r="B21" i="9" l="1"/>
  <c r="B22" i="9" s="1"/>
  <c r="B23" i="9" s="1"/>
  <c r="B24" i="9" s="1"/>
  <c r="B25" i="9" s="1"/>
  <c r="B26" i="9" s="1"/>
  <c r="B27" i="9" s="1"/>
  <c r="B28" i="9" s="1"/>
  <c r="B31" i="9" s="1"/>
  <c r="G19" i="9"/>
  <c r="H19" i="9" l="1"/>
  <c r="M19" i="9" s="1"/>
  <c r="G20" i="9"/>
  <c r="H20" i="9" l="1"/>
  <c r="M20" i="9" s="1"/>
  <c r="G21" i="9"/>
  <c r="H21" i="9" l="1"/>
  <c r="M21" i="9" s="1"/>
  <c r="G24" i="9" l="1"/>
  <c r="H24" i="9" l="1"/>
  <c r="M24" i="9" s="1"/>
  <c r="B32" i="9"/>
  <c r="B33" i="9" l="1"/>
  <c r="G31" i="9"/>
  <c r="H31" i="9" l="1"/>
  <c r="M31" i="9" s="1"/>
  <c r="B34" i="9"/>
  <c r="B35" i="9" s="1"/>
  <c r="B36" i="9" s="1"/>
  <c r="B37" i="9" s="1"/>
  <c r="B38" i="9" s="1"/>
  <c r="M40" i="9" s="1"/>
  <c r="G32" i="9"/>
  <c r="H32" i="9" l="1"/>
  <c r="M32" i="9" s="1"/>
  <c r="G33" i="9"/>
  <c r="H33" i="9" l="1"/>
  <c r="M33" i="9" s="1"/>
  <c r="G37" i="9"/>
  <c r="H37" i="9" l="1"/>
  <c r="M37" i="9" s="1"/>
  <c r="I122" i="4"/>
  <c r="F26" i="11" s="1"/>
  <c r="I102" i="4"/>
  <c r="F16" i="11" s="1"/>
  <c r="I112" i="4" l="1"/>
  <c r="I41" i="4"/>
  <c r="F5" i="11" s="1"/>
  <c r="K102" i="4"/>
  <c r="F43" i="11" s="1"/>
  <c r="AH191" i="4"/>
  <c r="K51" i="4"/>
  <c r="K41" i="4"/>
  <c r="F32" i="11" s="1"/>
  <c r="L1" i="4"/>
  <c r="A5" i="9" s="1"/>
  <c r="L87" i="4"/>
  <c r="K122" i="4"/>
  <c r="F53" i="11" s="1"/>
  <c r="P36" i="4"/>
  <c r="P38" i="4"/>
  <c r="P34" i="4"/>
  <c r="P126" i="4"/>
  <c r="P119" i="4"/>
  <c r="P116" i="4"/>
  <c r="P107" i="4"/>
  <c r="P105" i="4"/>
  <c r="P97" i="4"/>
  <c r="P95" i="4"/>
  <c r="P48" i="4"/>
  <c r="P46" i="4"/>
  <c r="P64" i="4"/>
  <c r="P62" i="4"/>
  <c r="P60" i="4"/>
  <c r="F21" i="11" l="1"/>
  <c r="F10" i="12"/>
  <c r="I124" i="4"/>
  <c r="K69" i="4"/>
  <c r="F36" i="11"/>
  <c r="I69" i="4"/>
  <c r="F9" i="11"/>
  <c r="G18" i="9"/>
  <c r="G34" i="9"/>
  <c r="B116" i="4"/>
  <c r="E36" i="9"/>
  <c r="G36" i="9" s="1"/>
  <c r="E23" i="9"/>
  <c r="G23" i="9" s="1"/>
  <c r="K112" i="4"/>
  <c r="F17" i="12" s="1"/>
  <c r="K44" i="4"/>
  <c r="I44" i="4"/>
  <c r="R60" i="4"/>
  <c r="R62" i="4"/>
  <c r="X60" i="4"/>
  <c r="R64" i="4"/>
  <c r="X64" i="4"/>
  <c r="X62" i="4"/>
  <c r="H34" i="9" l="1"/>
  <c r="M34" i="9" s="1"/>
  <c r="F6" i="11"/>
  <c r="F116" i="4"/>
  <c r="F48" i="11"/>
  <c r="E26" i="9"/>
  <c r="G26" i="9" s="1"/>
  <c r="F27" i="11"/>
  <c r="E38" i="9"/>
  <c r="G38" i="9" s="1"/>
  <c r="M38" i="9" s="1"/>
  <c r="F33" i="11"/>
  <c r="H18" i="9"/>
  <c r="M18" i="9" s="1"/>
  <c r="K124" i="4"/>
  <c r="F54" i="11" s="1"/>
  <c r="E25" i="9"/>
  <c r="H36" i="9"/>
  <c r="M36" i="9" s="1"/>
  <c r="H23" i="9"/>
  <c r="M23" i="9" s="1"/>
  <c r="H26" i="9" l="1"/>
  <c r="M26" i="9" s="1"/>
  <c r="G25" i="9"/>
  <c r="M25" i="9" s="1"/>
  <c r="M41" i="9" l="1"/>
  <c r="M42" i="9" s="1"/>
  <c r="M43" i="9"/>
  <c r="M44" i="9" s="1"/>
</calcChain>
</file>

<file path=xl/sharedStrings.xml><?xml version="1.0" encoding="utf-8"?>
<sst xmlns="http://schemas.openxmlformats.org/spreadsheetml/2006/main" count="1139" uniqueCount="899">
  <si>
    <t>Chief Financial Officer : …………………………………………………………</t>
  </si>
  <si>
    <t>Print name : …………………………………………………………</t>
  </si>
  <si>
    <t>Date : ………………………………………………</t>
  </si>
  <si>
    <t xml:space="preserve">  Council Tax </t>
  </si>
  <si>
    <t xml:space="preserve">  Non Domestic Rates</t>
  </si>
  <si>
    <t>PART A</t>
  </si>
  <si>
    <t>£000</t>
  </si>
  <si>
    <t>%</t>
  </si>
  <si>
    <t>Please note that this figure should not exceed 100%</t>
  </si>
  <si>
    <t>PART B</t>
  </si>
  <si>
    <t>Does Line 9 + Line 10 + Line 11 + Line 12 = Line 8?</t>
  </si>
  <si>
    <t>Receipts of non-domestic rates from non-domestic ratepayers, including rates on local authority properties.</t>
  </si>
  <si>
    <t xml:space="preserve"> Select your local authority's name from this list</t>
  </si>
  <si>
    <t>Certificate of Chief Financial Officer</t>
  </si>
  <si>
    <t xml:space="preserve">Est net collectable </t>
  </si>
  <si>
    <t xml:space="preserve">Prepayments/cash </t>
  </si>
  <si>
    <t xml:space="preserve">Total receipts of </t>
  </si>
  <si>
    <t xml:space="preserve">Council tax in year </t>
  </si>
  <si>
    <t xml:space="preserve">Est receipt of </t>
  </si>
  <si>
    <t xml:space="preserve">Total receipt </t>
  </si>
  <si>
    <t xml:space="preserve">Ctax receipts </t>
  </si>
  <si>
    <t xml:space="preserve">NNDR in year </t>
  </si>
  <si>
    <t xml:space="preserve">NNDR receipts </t>
  </si>
  <si>
    <t>debit iro</t>
  </si>
  <si>
    <t>receipts iro</t>
  </si>
  <si>
    <t>ctaxes collected</t>
  </si>
  <si>
    <t>collection rate</t>
  </si>
  <si>
    <t>previous yr</t>
  </si>
  <si>
    <t>NNDR collected</t>
  </si>
  <si>
    <t>No.</t>
  </si>
  <si>
    <t>Local Authority</t>
  </si>
  <si>
    <t>Ecodes</t>
  </si>
  <si>
    <t>Qtr1</t>
  </si>
  <si>
    <t>Qtr2</t>
  </si>
  <si>
    <t xml:space="preserve">Qtr3 </t>
  </si>
  <si>
    <t>Total Qtrs</t>
  </si>
  <si>
    <t>Qtr3</t>
  </si>
  <si>
    <t>ctaxes received</t>
  </si>
  <si>
    <t>received before</t>
  </si>
  <si>
    <t>of year</t>
  </si>
  <si>
    <t>NNDR received</t>
  </si>
  <si>
    <t/>
  </si>
  <si>
    <t>Adur</t>
  </si>
  <si>
    <t>E3831</t>
  </si>
  <si>
    <t>Allerdale</t>
  </si>
  <si>
    <t>E0931</t>
  </si>
  <si>
    <t>Amber Valley</t>
  </si>
  <si>
    <t>E1031</t>
  </si>
  <si>
    <t>Arun</t>
  </si>
  <si>
    <t>E3832</t>
  </si>
  <si>
    <t>Ashfield</t>
  </si>
  <si>
    <t>E3031</t>
  </si>
  <si>
    <t>Ashford</t>
  </si>
  <si>
    <t>E2231</t>
  </si>
  <si>
    <t>Aylesbury Vale</t>
  </si>
  <si>
    <t>E0431</t>
  </si>
  <si>
    <t>Babergh</t>
  </si>
  <si>
    <t>E3531</t>
  </si>
  <si>
    <t>Barking and Dagenham</t>
  </si>
  <si>
    <t>E5030</t>
  </si>
  <si>
    <t>Barnet</t>
  </si>
  <si>
    <t>E5031</t>
  </si>
  <si>
    <t>Barnsley</t>
  </si>
  <si>
    <t>E4401</t>
  </si>
  <si>
    <t>Barrow-in-Furness</t>
  </si>
  <si>
    <t>E0932</t>
  </si>
  <si>
    <t>Basildon</t>
  </si>
  <si>
    <t>E1531</t>
  </si>
  <si>
    <t>Basingstoke &amp; Deane</t>
  </si>
  <si>
    <t>E1731</t>
  </si>
  <si>
    <t>Bassetlaw</t>
  </si>
  <si>
    <t>E3032</t>
  </si>
  <si>
    <t>Bath &amp; North East Somerset</t>
  </si>
  <si>
    <t>E0101</t>
  </si>
  <si>
    <t>Bedford</t>
  </si>
  <si>
    <t>Bexley</t>
  </si>
  <si>
    <t>E5032</t>
  </si>
  <si>
    <t>Birmingham</t>
  </si>
  <si>
    <t>E4601</t>
  </si>
  <si>
    <t>Blaby</t>
  </si>
  <si>
    <t>E2431</t>
  </si>
  <si>
    <t>Blackburn with Darwen</t>
  </si>
  <si>
    <t>E2301</t>
  </si>
  <si>
    <t>Blackpool</t>
  </si>
  <si>
    <t>E2302</t>
  </si>
  <si>
    <t>Bolsover</t>
  </si>
  <si>
    <t>E1032</t>
  </si>
  <si>
    <t>Bolton</t>
  </si>
  <si>
    <t>E4201</t>
  </si>
  <si>
    <t>Boston</t>
  </si>
  <si>
    <t>E2531</t>
  </si>
  <si>
    <t>Bournemouth</t>
  </si>
  <si>
    <t>E1202</t>
  </si>
  <si>
    <t>Bracknell Forest</t>
  </si>
  <si>
    <t>E0301</t>
  </si>
  <si>
    <t>Bradford</t>
  </si>
  <si>
    <t>E4701</t>
  </si>
  <si>
    <t>Braintree</t>
  </si>
  <si>
    <t>E1532</t>
  </si>
  <si>
    <t>Breckland</t>
  </si>
  <si>
    <t>E2631</t>
  </si>
  <si>
    <t>Brent</t>
  </si>
  <si>
    <t>E5033</t>
  </si>
  <si>
    <t>Brentwood</t>
  </si>
  <si>
    <t>E1533</t>
  </si>
  <si>
    <t>Brighton &amp; Hove</t>
  </si>
  <si>
    <t>E1401</t>
  </si>
  <si>
    <t>Bristol</t>
  </si>
  <si>
    <t>E0102</t>
  </si>
  <si>
    <t>Broadland</t>
  </si>
  <si>
    <t>E2632</t>
  </si>
  <si>
    <t>Bromley</t>
  </si>
  <si>
    <t>E5034</t>
  </si>
  <si>
    <t>Bromsgrove</t>
  </si>
  <si>
    <t>E1831</t>
  </si>
  <si>
    <t>Broxbourne</t>
  </si>
  <si>
    <t>E1931</t>
  </si>
  <si>
    <t>Broxtowe</t>
  </si>
  <si>
    <t>E3033</t>
  </si>
  <si>
    <t>Burnley</t>
  </si>
  <si>
    <t>E2333</t>
  </si>
  <si>
    <t>Bury</t>
  </si>
  <si>
    <t>E4202</t>
  </si>
  <si>
    <t>Calderdale</t>
  </si>
  <si>
    <t>E4702</t>
  </si>
  <si>
    <t>Cambridge</t>
  </si>
  <si>
    <t>E0531</t>
  </si>
  <si>
    <t>Camden</t>
  </si>
  <si>
    <t>E5011</t>
  </si>
  <si>
    <t>Cannock Chase</t>
  </si>
  <si>
    <t>E3431</t>
  </si>
  <si>
    <t>Canterbury</t>
  </si>
  <si>
    <t>E2232</t>
  </si>
  <si>
    <t>Carlisle</t>
  </si>
  <si>
    <t>E0933</t>
  </si>
  <si>
    <t>Castle Point</t>
  </si>
  <si>
    <t>E1534</t>
  </si>
  <si>
    <t>Charnwood</t>
  </si>
  <si>
    <t>E2432</t>
  </si>
  <si>
    <t>Chelmsford</t>
  </si>
  <si>
    <t>E1535</t>
  </si>
  <si>
    <t>Cheltenham</t>
  </si>
  <si>
    <t>E1631</t>
  </si>
  <si>
    <t>Cherwell</t>
  </si>
  <si>
    <t>E3131</t>
  </si>
  <si>
    <t>Chesterfield</t>
  </si>
  <si>
    <t>E1033</t>
  </si>
  <si>
    <t>Chichester</t>
  </si>
  <si>
    <t>E3833</t>
  </si>
  <si>
    <t>Chiltern</t>
  </si>
  <si>
    <t>E0432</t>
  </si>
  <si>
    <t>Chorley</t>
  </si>
  <si>
    <t>E2334</t>
  </si>
  <si>
    <t>Christchurch</t>
  </si>
  <si>
    <t>E1232</t>
  </si>
  <si>
    <t>City of London</t>
  </si>
  <si>
    <t>E5010</t>
  </si>
  <si>
    <t>Colchester</t>
  </si>
  <si>
    <t>E1536</t>
  </si>
  <si>
    <t>Copeland</t>
  </si>
  <si>
    <t>E0934</t>
  </si>
  <si>
    <t>Corby</t>
  </si>
  <si>
    <t>E2831</t>
  </si>
  <si>
    <t>Cotswold</t>
  </si>
  <si>
    <t>E1632</t>
  </si>
  <si>
    <t>Coventry</t>
  </si>
  <si>
    <t>E4602</t>
  </si>
  <si>
    <t>Craven</t>
  </si>
  <si>
    <t>E2731</t>
  </si>
  <si>
    <t>Crawley</t>
  </si>
  <si>
    <t>E3834</t>
  </si>
  <si>
    <t>Croydon</t>
  </si>
  <si>
    <t>E5035</t>
  </si>
  <si>
    <t>Dacorum</t>
  </si>
  <si>
    <t>E1932</t>
  </si>
  <si>
    <t>Darlington</t>
  </si>
  <si>
    <t>E1301</t>
  </si>
  <si>
    <t>Dartford</t>
  </si>
  <si>
    <t>E2233</t>
  </si>
  <si>
    <t>Daventry</t>
  </si>
  <si>
    <t>E2832</t>
  </si>
  <si>
    <t>Derby</t>
  </si>
  <si>
    <t>E1001</t>
  </si>
  <si>
    <t>Derbyshire Dales</t>
  </si>
  <si>
    <t>E1035</t>
  </si>
  <si>
    <t>Doncaster</t>
  </si>
  <si>
    <t>E4402</t>
  </si>
  <si>
    <t>Dover</t>
  </si>
  <si>
    <t>E2234</t>
  </si>
  <si>
    <t>Dudley</t>
  </si>
  <si>
    <t>E4603</t>
  </si>
  <si>
    <t>Durham</t>
  </si>
  <si>
    <t>Ealing</t>
  </si>
  <si>
    <t>E5036</t>
  </si>
  <si>
    <t>East Cambridgeshire</t>
  </si>
  <si>
    <t>E0532</t>
  </si>
  <si>
    <t>East Devon</t>
  </si>
  <si>
    <t>E1131</t>
  </si>
  <si>
    <t>East Dorset</t>
  </si>
  <si>
    <t>E1233</t>
  </si>
  <si>
    <t>East Hampshire</t>
  </si>
  <si>
    <t>E1732</t>
  </si>
  <si>
    <t>East Hertfordshire</t>
  </si>
  <si>
    <t>E1933</t>
  </si>
  <si>
    <t>East Lindsey</t>
  </si>
  <si>
    <t>E2532</t>
  </si>
  <si>
    <t>East Northamptonshire</t>
  </si>
  <si>
    <t>E2833</t>
  </si>
  <si>
    <t>East Riding of Yorkshire</t>
  </si>
  <si>
    <t>E2001</t>
  </si>
  <si>
    <t>East Staffordshire</t>
  </si>
  <si>
    <t>E3432</t>
  </si>
  <si>
    <t>Eastbourne</t>
  </si>
  <si>
    <t>E1432</t>
  </si>
  <si>
    <t>Eastleigh</t>
  </si>
  <si>
    <t>E1733</t>
  </si>
  <si>
    <t>Eden</t>
  </si>
  <si>
    <t>E0935</t>
  </si>
  <si>
    <t>Elmbridge</t>
  </si>
  <si>
    <t>E3631</t>
  </si>
  <si>
    <t>Enfield</t>
  </si>
  <si>
    <t>E5037</t>
  </si>
  <si>
    <t>Epping Forest</t>
  </si>
  <si>
    <t>E1537</t>
  </si>
  <si>
    <t>Epsom &amp; Ewell</t>
  </si>
  <si>
    <t>E3632</t>
  </si>
  <si>
    <t>Erewash</t>
  </si>
  <si>
    <t>E1036</t>
  </si>
  <si>
    <t>Exeter</t>
  </si>
  <si>
    <t>E1132</t>
  </si>
  <si>
    <t>Fareham</t>
  </si>
  <si>
    <t>E1734</t>
  </si>
  <si>
    <t>Fenland</t>
  </si>
  <si>
    <t>E0533</t>
  </si>
  <si>
    <t>Forest Heath</t>
  </si>
  <si>
    <t>E3532</t>
  </si>
  <si>
    <t>Forest of Dean</t>
  </si>
  <si>
    <t>E1633</t>
  </si>
  <si>
    <t>Fylde</t>
  </si>
  <si>
    <t>E2335</t>
  </si>
  <si>
    <t>Gateshead</t>
  </si>
  <si>
    <t>E4501</t>
  </si>
  <si>
    <t>Gedling</t>
  </si>
  <si>
    <t>E3034</t>
  </si>
  <si>
    <t>Gloucester</t>
  </si>
  <si>
    <t>E1634</t>
  </si>
  <si>
    <t>Gosport</t>
  </si>
  <si>
    <t>E1735</t>
  </si>
  <si>
    <t>Gravesham</t>
  </si>
  <si>
    <t>E2236</t>
  </si>
  <si>
    <t>Great Yarmouth</t>
  </si>
  <si>
    <t>E2633</t>
  </si>
  <si>
    <t>Greenwich</t>
  </si>
  <si>
    <t>E5012</t>
  </si>
  <si>
    <t>Guildford</t>
  </si>
  <si>
    <t>E3633</t>
  </si>
  <si>
    <t>Hackney</t>
  </si>
  <si>
    <t>E5013</t>
  </si>
  <si>
    <t>Halton</t>
  </si>
  <si>
    <t>E0601</t>
  </si>
  <si>
    <t>Hambleton</t>
  </si>
  <si>
    <t>E2732</t>
  </si>
  <si>
    <t>Hammersmith and Fulham</t>
  </si>
  <si>
    <t>E5014</t>
  </si>
  <si>
    <t>Harborough</t>
  </si>
  <si>
    <t>E2433</t>
  </si>
  <si>
    <t>Haringey</t>
  </si>
  <si>
    <t>E5038</t>
  </si>
  <si>
    <t>Harlow</t>
  </si>
  <si>
    <t>E1538</t>
  </si>
  <si>
    <t>Harrogate</t>
  </si>
  <si>
    <t>E2753</t>
  </si>
  <si>
    <t>Harrow</t>
  </si>
  <si>
    <t>E5039</t>
  </si>
  <si>
    <t>Hart</t>
  </si>
  <si>
    <t>E1736</t>
  </si>
  <si>
    <t>Hartlepool</t>
  </si>
  <si>
    <t>E0701</t>
  </si>
  <si>
    <t>Hastings</t>
  </si>
  <si>
    <t>E1433</t>
  </si>
  <si>
    <t>Havant</t>
  </si>
  <si>
    <t>E1737</t>
  </si>
  <si>
    <t>Havering</t>
  </si>
  <si>
    <t>E5040</t>
  </si>
  <si>
    <t>E1801</t>
  </si>
  <si>
    <t>Hertsmere</t>
  </si>
  <si>
    <t>E1934</t>
  </si>
  <si>
    <t>High Peak</t>
  </si>
  <si>
    <t>E1037</t>
  </si>
  <si>
    <t>Hillingdon</t>
  </si>
  <si>
    <t>E5041</t>
  </si>
  <si>
    <t>Hinckley and Bosworth</t>
  </si>
  <si>
    <t>E2434</t>
  </si>
  <si>
    <t>Horsham</t>
  </si>
  <si>
    <t>E3835</t>
  </si>
  <si>
    <t>Hounslow</t>
  </si>
  <si>
    <t>E5042</t>
  </si>
  <si>
    <t>Huntingdonshire</t>
  </si>
  <si>
    <t>E0551</t>
  </si>
  <si>
    <t>Hyndburn</t>
  </si>
  <si>
    <t>E2336</t>
  </si>
  <si>
    <t>Ipswich</t>
  </si>
  <si>
    <t>E3533</t>
  </si>
  <si>
    <t>Isle of Wight Council</t>
  </si>
  <si>
    <t>E2101</t>
  </si>
  <si>
    <t>Isles of Scilly</t>
  </si>
  <si>
    <t>E4001</t>
  </si>
  <si>
    <t>Islington</t>
  </si>
  <si>
    <t>E5015</t>
  </si>
  <si>
    <t>Kensington and Chelsea</t>
  </si>
  <si>
    <t>E5016</t>
  </si>
  <si>
    <t>Kettering</t>
  </si>
  <si>
    <t>E2834</t>
  </si>
  <si>
    <t>Kings Lynn and West Norfolk</t>
  </si>
  <si>
    <t>E2634</t>
  </si>
  <si>
    <t>Kingston upon Hull</t>
  </si>
  <si>
    <t>E2002</t>
  </si>
  <si>
    <t>Kingston upon Thames</t>
  </si>
  <si>
    <t>E5043</t>
  </si>
  <si>
    <t>Kirklees</t>
  </si>
  <si>
    <t>E4703</t>
  </si>
  <si>
    <t>Knowsley</t>
  </si>
  <si>
    <t>E4301</t>
  </si>
  <si>
    <t>Lambeth</t>
  </si>
  <si>
    <t>E5017</t>
  </si>
  <si>
    <t>Lancaster</t>
  </si>
  <si>
    <t>E2337</t>
  </si>
  <si>
    <t>Leeds</t>
  </si>
  <si>
    <t>E4704</t>
  </si>
  <si>
    <t>Leicester</t>
  </si>
  <si>
    <t>E2401</t>
  </si>
  <si>
    <t>Lewes</t>
  </si>
  <si>
    <t>E1435</t>
  </si>
  <si>
    <t>Lewisham</t>
  </si>
  <si>
    <t>E5018</t>
  </si>
  <si>
    <t>Lichfield</t>
  </si>
  <si>
    <t>E3433</t>
  </si>
  <si>
    <t>Lincoln</t>
  </si>
  <si>
    <t>E2533</t>
  </si>
  <si>
    <t>Liverpool</t>
  </si>
  <si>
    <t>E4302</t>
  </si>
  <si>
    <t>Luton</t>
  </si>
  <si>
    <t>E0201</t>
  </si>
  <si>
    <t>Maidstone</t>
  </si>
  <si>
    <t>E2237</t>
  </si>
  <si>
    <t>Maldon</t>
  </si>
  <si>
    <t>E1539</t>
  </si>
  <si>
    <t>Malvern Hills</t>
  </si>
  <si>
    <t>E1851</t>
  </si>
  <si>
    <t>Manchester</t>
  </si>
  <si>
    <t>E4203</t>
  </si>
  <si>
    <t>Mansfield</t>
  </si>
  <si>
    <t>E3035</t>
  </si>
  <si>
    <t>E2201</t>
  </si>
  <si>
    <t>Melton</t>
  </si>
  <si>
    <t>E2436</t>
  </si>
  <si>
    <t>Mendip</t>
  </si>
  <si>
    <t>E3331</t>
  </si>
  <si>
    <t>Merton</t>
  </si>
  <si>
    <t>E5044</t>
  </si>
  <si>
    <t>Mid Devon</t>
  </si>
  <si>
    <t>E1133</t>
  </si>
  <si>
    <t>Mid Suffolk</t>
  </si>
  <si>
    <t>E3534</t>
  </si>
  <si>
    <t>Mid Sussex</t>
  </si>
  <si>
    <t>E3836</t>
  </si>
  <si>
    <t>Middlesbrough</t>
  </si>
  <si>
    <t>E0702</t>
  </si>
  <si>
    <t>Milton Keynes</t>
  </si>
  <si>
    <t>E0401</t>
  </si>
  <si>
    <t>Mole Valley</t>
  </si>
  <si>
    <t>E3634</t>
  </si>
  <si>
    <t>New Forest</t>
  </si>
  <si>
    <t>E1738</t>
  </si>
  <si>
    <t>Newark and Sherwood</t>
  </si>
  <si>
    <t>E3036</t>
  </si>
  <si>
    <t>Newcastle upon Tyne</t>
  </si>
  <si>
    <t>E4502</t>
  </si>
  <si>
    <t>Newcastle-under-Lyme</t>
  </si>
  <si>
    <t>E3434</t>
  </si>
  <si>
    <t>Newham</t>
  </si>
  <si>
    <t>E5045</t>
  </si>
  <si>
    <t>North Devon</t>
  </si>
  <si>
    <t>E1134</t>
  </si>
  <si>
    <t>North Dorset</t>
  </si>
  <si>
    <t>E1234</t>
  </si>
  <si>
    <t>North East Derbyshire</t>
  </si>
  <si>
    <t>E1038</t>
  </si>
  <si>
    <t>North East Lincolnshire</t>
  </si>
  <si>
    <t>E2003</t>
  </si>
  <si>
    <t>North Hertfordshire</t>
  </si>
  <si>
    <t>E1935</t>
  </si>
  <si>
    <t>North Kesteven</t>
  </si>
  <si>
    <t>E2534</t>
  </si>
  <si>
    <t>North Lincolnshire</t>
  </si>
  <si>
    <t>E2004</t>
  </si>
  <si>
    <t>North Norfolk</t>
  </si>
  <si>
    <t>E2635</t>
  </si>
  <si>
    <t>North Somerset</t>
  </si>
  <si>
    <t>E0104</t>
  </si>
  <si>
    <t>North Tyneside</t>
  </si>
  <si>
    <t>E4503</t>
  </si>
  <si>
    <t>North Warwickshire</t>
  </si>
  <si>
    <t>E3731</t>
  </si>
  <si>
    <t>North West Leicestershire</t>
  </si>
  <si>
    <t>E2437</t>
  </si>
  <si>
    <t>Northampton</t>
  </si>
  <si>
    <t>E2835</t>
  </si>
  <si>
    <t>Norwich</t>
  </si>
  <si>
    <t>E2636</t>
  </si>
  <si>
    <t>Nottingham</t>
  </si>
  <si>
    <t>E3001</t>
  </si>
  <si>
    <t>Nuneaton and Bedworth</t>
  </si>
  <si>
    <t>E3732</t>
  </si>
  <si>
    <t>Oadby and Wigston</t>
  </si>
  <si>
    <t>E2438</t>
  </si>
  <si>
    <t>Oldham</t>
  </si>
  <si>
    <t>E4204</t>
  </si>
  <si>
    <t>Oxford</t>
  </si>
  <si>
    <t>E3132</t>
  </si>
  <si>
    <t>Pendle</t>
  </si>
  <si>
    <t>E2338</t>
  </si>
  <si>
    <t>Peterborough</t>
  </si>
  <si>
    <t>E0501</t>
  </si>
  <si>
    <t>Plymouth</t>
  </si>
  <si>
    <t>E1101</t>
  </si>
  <si>
    <t>Poole</t>
  </si>
  <si>
    <t>E1201</t>
  </si>
  <si>
    <t>Portsmouth</t>
  </si>
  <si>
    <t>E1701</t>
  </si>
  <si>
    <t>Preston</t>
  </si>
  <si>
    <t>E2339</t>
  </si>
  <si>
    <t>Purbeck</t>
  </si>
  <si>
    <t>E1236</t>
  </si>
  <si>
    <t>Reading</t>
  </si>
  <si>
    <t>E0303</t>
  </si>
  <si>
    <t>Redbridge</t>
  </si>
  <si>
    <t>E5046</t>
  </si>
  <si>
    <t>Redcar and Cleveland</t>
  </si>
  <si>
    <t>E0703</t>
  </si>
  <si>
    <t>Redditch</t>
  </si>
  <si>
    <t>E1835</t>
  </si>
  <si>
    <t>Reigate and Banstead</t>
  </si>
  <si>
    <t>E3635</t>
  </si>
  <si>
    <t>Ribble Valley</t>
  </si>
  <si>
    <t>E2340</t>
  </si>
  <si>
    <t>Richmond upon Thames</t>
  </si>
  <si>
    <t>E5047</t>
  </si>
  <si>
    <t>Richmondshire</t>
  </si>
  <si>
    <t>E2734</t>
  </si>
  <si>
    <t>Rochdale</t>
  </si>
  <si>
    <t>E4205</t>
  </si>
  <si>
    <t>Rochford</t>
  </si>
  <si>
    <t>E1540</t>
  </si>
  <si>
    <t>Rossendale</t>
  </si>
  <si>
    <t>E2341</t>
  </si>
  <si>
    <t>Rother</t>
  </si>
  <si>
    <t>E1436</t>
  </si>
  <si>
    <t>Rotherham</t>
  </si>
  <si>
    <t>E4403</t>
  </si>
  <si>
    <t>Rugby</t>
  </si>
  <si>
    <t>E3733</t>
  </si>
  <si>
    <t>Runnymede</t>
  </si>
  <si>
    <t>E3636</t>
  </si>
  <si>
    <t>Rushcliffe</t>
  </si>
  <si>
    <t>E3038</t>
  </si>
  <si>
    <t>Rushmoor</t>
  </si>
  <si>
    <t>E1740</t>
  </si>
  <si>
    <t>Rutland</t>
  </si>
  <si>
    <t>E2402</t>
  </si>
  <si>
    <t>Ryedale</t>
  </si>
  <si>
    <t>E2755</t>
  </si>
  <si>
    <t>Salford</t>
  </si>
  <si>
    <t>E4206</t>
  </si>
  <si>
    <t>Sandwell</t>
  </si>
  <si>
    <t>E4604</t>
  </si>
  <si>
    <t>Scarborough</t>
  </si>
  <si>
    <t>E2736</t>
  </si>
  <si>
    <t>Sedgemoor</t>
  </si>
  <si>
    <t>E3332</t>
  </si>
  <si>
    <t>Sefton</t>
  </si>
  <si>
    <t>E4304</t>
  </si>
  <si>
    <t>Selby</t>
  </si>
  <si>
    <t>E2757</t>
  </si>
  <si>
    <t>Sevenoaks</t>
  </si>
  <si>
    <t>E2239</t>
  </si>
  <si>
    <t>Sheffield</t>
  </si>
  <si>
    <t>E4404</t>
  </si>
  <si>
    <t>Shepway</t>
  </si>
  <si>
    <t>E2240</t>
  </si>
  <si>
    <t>Slough</t>
  </si>
  <si>
    <t>E0304</t>
  </si>
  <si>
    <t>Solihull</t>
  </si>
  <si>
    <t>E4605</t>
  </si>
  <si>
    <t>South Bucks</t>
  </si>
  <si>
    <t>E0434</t>
  </si>
  <si>
    <t>South Cambridgeshire</t>
  </si>
  <si>
    <t>E0536</t>
  </si>
  <si>
    <t>South Derbyshire</t>
  </si>
  <si>
    <t>E1039</t>
  </si>
  <si>
    <t>South Gloucestershire</t>
  </si>
  <si>
    <t>E0103</t>
  </si>
  <si>
    <t>South Hams</t>
  </si>
  <si>
    <t>E1136</t>
  </si>
  <si>
    <t>South Holland</t>
  </si>
  <si>
    <t>E2535</t>
  </si>
  <si>
    <t>South Kesteven</t>
  </si>
  <si>
    <t>E2536</t>
  </si>
  <si>
    <t>South Lakeland</t>
  </si>
  <si>
    <t>E0936</t>
  </si>
  <si>
    <t>South Norfolk</t>
  </si>
  <si>
    <t>E2637</t>
  </si>
  <si>
    <t>South Northamptonshire</t>
  </si>
  <si>
    <t>E2836</t>
  </si>
  <si>
    <t>South Oxfordshire</t>
  </si>
  <si>
    <t>E3133</t>
  </si>
  <si>
    <t>South Ribble</t>
  </si>
  <si>
    <t>E2342</t>
  </si>
  <si>
    <t>South Somerset</t>
  </si>
  <si>
    <t>E3334</t>
  </si>
  <si>
    <t>South Staffordshire</t>
  </si>
  <si>
    <t>E3435</t>
  </si>
  <si>
    <t>South Tyneside</t>
  </si>
  <si>
    <t>E4504</t>
  </si>
  <si>
    <t>Southampton</t>
  </si>
  <si>
    <t>E1702</t>
  </si>
  <si>
    <t>Southend-on-Sea</t>
  </si>
  <si>
    <t>E1501</t>
  </si>
  <si>
    <t>Southwark</t>
  </si>
  <si>
    <t>E5019</t>
  </si>
  <si>
    <t>Spelthorne</t>
  </si>
  <si>
    <t>E3637</t>
  </si>
  <si>
    <t>St Albans</t>
  </si>
  <si>
    <t>E1936</t>
  </si>
  <si>
    <t>St Edmundsbury</t>
  </si>
  <si>
    <t>E3535</t>
  </si>
  <si>
    <t>St Helens</t>
  </si>
  <si>
    <t>E4303</t>
  </si>
  <si>
    <t>Stafford</t>
  </si>
  <si>
    <t>E3436</t>
  </si>
  <si>
    <t>Staffordshire Moorlands</t>
  </si>
  <si>
    <t>E3437</t>
  </si>
  <si>
    <t>Stevenage</t>
  </si>
  <si>
    <t>E1937</t>
  </si>
  <si>
    <t>Stockport</t>
  </si>
  <si>
    <t>E4207</t>
  </si>
  <si>
    <t>Stockton-on-Tees</t>
  </si>
  <si>
    <t>E0704</t>
  </si>
  <si>
    <t>Stoke-on-Trent</t>
  </si>
  <si>
    <t>E3401</t>
  </si>
  <si>
    <t>Stratford-on-Avon</t>
  </si>
  <si>
    <t>E3734</t>
  </si>
  <si>
    <t>Stroud</t>
  </si>
  <si>
    <t>E1635</t>
  </si>
  <si>
    <t>Suffolk Coastal</t>
  </si>
  <si>
    <t>E3536</t>
  </si>
  <si>
    <t>Sunderland</t>
  </si>
  <si>
    <t>E4505</t>
  </si>
  <si>
    <t>Surrey Heath</t>
  </si>
  <si>
    <t>E3638</t>
  </si>
  <si>
    <t>Sutton</t>
  </si>
  <si>
    <t>E5048</t>
  </si>
  <si>
    <t>Swale</t>
  </si>
  <si>
    <t>E2241</t>
  </si>
  <si>
    <t>Swindon</t>
  </si>
  <si>
    <t>E3901</t>
  </si>
  <si>
    <t>Tameside</t>
  </si>
  <si>
    <t>E4208</t>
  </si>
  <si>
    <t>Tamworth</t>
  </si>
  <si>
    <t>E3439</t>
  </si>
  <si>
    <t>Tandridge</t>
  </si>
  <si>
    <t>E3639</t>
  </si>
  <si>
    <t>Taunton Deane</t>
  </si>
  <si>
    <t>E3333</t>
  </si>
  <si>
    <t>Teignbridge</t>
  </si>
  <si>
    <t>E1137</t>
  </si>
  <si>
    <t>Telford and the Wrekin</t>
  </si>
  <si>
    <t>E3201</t>
  </si>
  <si>
    <t>Tendring</t>
  </si>
  <si>
    <t>E1542</t>
  </si>
  <si>
    <t>Test Valley</t>
  </si>
  <si>
    <t>E1742</t>
  </si>
  <si>
    <t>Tewkesbury</t>
  </si>
  <si>
    <t>E1636</t>
  </si>
  <si>
    <t>Thanet</t>
  </si>
  <si>
    <t>E2242</t>
  </si>
  <si>
    <t>Three Rivers</t>
  </si>
  <si>
    <t>E1938</t>
  </si>
  <si>
    <t>Thurrock</t>
  </si>
  <si>
    <t>E1502</t>
  </si>
  <si>
    <t>Tonbridge and Malling</t>
  </si>
  <si>
    <t>E2243</t>
  </si>
  <si>
    <t>Torbay</t>
  </si>
  <si>
    <t>E1102</t>
  </si>
  <si>
    <t>Torridge</t>
  </si>
  <si>
    <t>E1139</t>
  </si>
  <si>
    <t>Tower Hamlets</t>
  </si>
  <si>
    <t>E5020</t>
  </si>
  <si>
    <t>Trafford</t>
  </si>
  <si>
    <t>E4209</t>
  </si>
  <si>
    <t>Tunbridge Wells</t>
  </si>
  <si>
    <t>E2244</t>
  </si>
  <si>
    <t>Uttlesford</t>
  </si>
  <si>
    <t>E1544</t>
  </si>
  <si>
    <t>Vale of White Horse</t>
  </si>
  <si>
    <t>E3134</t>
  </si>
  <si>
    <t>Wakefield</t>
  </si>
  <si>
    <t>E4705</t>
  </si>
  <si>
    <t>Walsall</t>
  </si>
  <si>
    <t>E4606</t>
  </si>
  <si>
    <t>Waltham Forest</t>
  </si>
  <si>
    <t>E5049</t>
  </si>
  <si>
    <t>Wandsworth</t>
  </si>
  <si>
    <t>E5021</t>
  </si>
  <si>
    <t>Warrington</t>
  </si>
  <si>
    <t>E0602</t>
  </si>
  <si>
    <t>Warwick</t>
  </si>
  <si>
    <t>E3735</t>
  </si>
  <si>
    <t>Watford</t>
  </si>
  <si>
    <t>E1939</t>
  </si>
  <si>
    <t>Waveney</t>
  </si>
  <si>
    <t>E3537</t>
  </si>
  <si>
    <t>Waverley</t>
  </si>
  <si>
    <t>E3640</t>
  </si>
  <si>
    <t>Wealden</t>
  </si>
  <si>
    <t>E1437</t>
  </si>
  <si>
    <t>Wellingborough</t>
  </si>
  <si>
    <t>E2837</t>
  </si>
  <si>
    <t>Welwyn Hatfield</t>
  </si>
  <si>
    <t>E1940</t>
  </si>
  <si>
    <t>West Berkshire</t>
  </si>
  <si>
    <t>E0302</t>
  </si>
  <si>
    <t>West Devon</t>
  </si>
  <si>
    <t>E1140</t>
  </si>
  <si>
    <t>West Dorset</t>
  </si>
  <si>
    <t>E1237</t>
  </si>
  <si>
    <t>West Lancashire</t>
  </si>
  <si>
    <t>E2343</t>
  </si>
  <si>
    <t>West Lindsey</t>
  </si>
  <si>
    <t>E2537</t>
  </si>
  <si>
    <t>West Oxfordshire</t>
  </si>
  <si>
    <t>E3135</t>
  </si>
  <si>
    <t>West Somerset</t>
  </si>
  <si>
    <t>E3335</t>
  </si>
  <si>
    <t>Westminster</t>
  </si>
  <si>
    <t>E5022</t>
  </si>
  <si>
    <t>Weymouth and Portland</t>
  </si>
  <si>
    <t>E1238</t>
  </si>
  <si>
    <t>Wigan</t>
  </si>
  <si>
    <t>E4210</t>
  </si>
  <si>
    <t>Winchester</t>
  </si>
  <si>
    <t>E1743</t>
  </si>
  <si>
    <t>Windsor and Maidenhead</t>
  </si>
  <si>
    <t>E0305</t>
  </si>
  <si>
    <t>Wirral</t>
  </si>
  <si>
    <t>E4305</t>
  </si>
  <si>
    <t>Woking</t>
  </si>
  <si>
    <t>E3641</t>
  </si>
  <si>
    <t>Wokingham</t>
  </si>
  <si>
    <t>E0306</t>
  </si>
  <si>
    <t>Wolverhampton</t>
  </si>
  <si>
    <t>E4607</t>
  </si>
  <si>
    <t>Worcester</t>
  </si>
  <si>
    <t>E1837</t>
  </si>
  <si>
    <t>Worthing</t>
  </si>
  <si>
    <t>E3837</t>
  </si>
  <si>
    <t>Wychavon</t>
  </si>
  <si>
    <t>E1838</t>
  </si>
  <si>
    <t>Wycombe</t>
  </si>
  <si>
    <t>E0435</t>
  </si>
  <si>
    <t>Wyre</t>
  </si>
  <si>
    <t>E2344</t>
  </si>
  <si>
    <t>Wyre Forest</t>
  </si>
  <si>
    <t>E1839</t>
  </si>
  <si>
    <t>York</t>
  </si>
  <si>
    <t>E2701</t>
  </si>
  <si>
    <t>ZZZZ</t>
  </si>
  <si>
    <t>EZZZZ</t>
  </si>
  <si>
    <t>received</t>
  </si>
  <si>
    <t>Receipts of council taxes from council tax payers (net of refunds), and receipts of Crown (MOD) contributions in aid of council taxes.</t>
  </si>
  <si>
    <t>This section gives authorities the opportunity to provide revised figures on the amount of council tax and non domestic rate receipts collected</t>
  </si>
  <si>
    <t xml:space="preserve">Council </t>
  </si>
  <si>
    <t>Tax</t>
  </si>
  <si>
    <t>National Non</t>
  </si>
  <si>
    <t>Domestic Rates</t>
  </si>
  <si>
    <t>Please enter your details after checking that you have selected the correct authority name</t>
  </si>
  <si>
    <t>Completing the form</t>
  </si>
  <si>
    <r>
      <t xml:space="preserve">White, black border - these cells are blank for new data - </t>
    </r>
    <r>
      <rPr>
        <b/>
        <i/>
        <u/>
        <sz val="11"/>
        <rFont val="Arial"/>
        <family val="2"/>
      </rPr>
      <t>Please ensure all the white cells are filled in before submitting the form</t>
    </r>
    <r>
      <rPr>
        <b/>
        <i/>
        <sz val="11"/>
        <rFont val="Arial"/>
        <family val="2"/>
      </rPr>
      <t>.</t>
    </r>
  </si>
  <si>
    <r>
      <t xml:space="preserve">White, blue border - These cells are all calculations and have the appropriate formula.  There should be </t>
    </r>
    <r>
      <rPr>
        <b/>
        <i/>
        <u/>
        <sz val="11"/>
        <rFont val="Arial"/>
        <family val="2"/>
      </rPr>
      <t>no need</t>
    </r>
    <r>
      <rPr>
        <b/>
        <i/>
        <sz val="11"/>
        <rFont val="Arial"/>
        <family val="2"/>
      </rPr>
      <t xml:space="preserve"> to overwrite these cells.</t>
    </r>
  </si>
  <si>
    <t>Checking the Validation Sheet</t>
  </si>
  <si>
    <t>Certifying the Form</t>
  </si>
  <si>
    <t>Problems</t>
  </si>
  <si>
    <t>Herefordshire</t>
  </si>
  <si>
    <t>Medway</t>
  </si>
  <si>
    <t>Please email to qrc.statistics@communities.gsi.gov.uk</t>
  </si>
  <si>
    <t>Problems with this workbook should be e-mailed to : qrc.statistics@communities.gsi.gov.uk</t>
  </si>
  <si>
    <t xml:space="preserve"> to which the receipts relate</t>
  </si>
  <si>
    <t>Line 1</t>
  </si>
  <si>
    <t>Line 2</t>
  </si>
  <si>
    <t>Line 3</t>
  </si>
  <si>
    <t>Line 4</t>
  </si>
  <si>
    <t>Line 5</t>
  </si>
  <si>
    <t>Line 6</t>
  </si>
  <si>
    <t>Line 7</t>
  </si>
  <si>
    <t>Line 8</t>
  </si>
  <si>
    <t>Line 12</t>
  </si>
  <si>
    <t>net of refunds made in respect of those years</t>
  </si>
  <si>
    <t xml:space="preserve"> which the receipts relate (Line 3 + Line 6 + Line 7)</t>
  </si>
  <si>
    <t>Page 2</t>
  </si>
  <si>
    <t>CTAX USER ENTRY</t>
  </si>
  <si>
    <t>CTAX VALIDATION</t>
  </si>
  <si>
    <t>NNDR VALIDATION</t>
  </si>
  <si>
    <t>of  C Taxes received</t>
  </si>
  <si>
    <t xml:space="preserve"> irrespective of year</t>
  </si>
  <si>
    <t>of NNDR</t>
  </si>
  <si>
    <t>irrespective of year</t>
  </si>
  <si>
    <t>Central Bedfordshire UA</t>
  </si>
  <si>
    <t>Cheshire East UA</t>
  </si>
  <si>
    <t>Cheshire West and Chester UA</t>
  </si>
  <si>
    <t>Cornwall UA</t>
  </si>
  <si>
    <t>Northumberland UA</t>
  </si>
  <si>
    <t>Shropshire UA</t>
  </si>
  <si>
    <t>Wiltshire UA</t>
  </si>
  <si>
    <t>E0202</t>
  </si>
  <si>
    <t>E0203</t>
  </si>
  <si>
    <t>E0603</t>
  </si>
  <si>
    <t>E0604</t>
  </si>
  <si>
    <t>E0801</t>
  </si>
  <si>
    <t>E1302</t>
  </si>
  <si>
    <t>E2901</t>
  </si>
  <si>
    <t>E3202</t>
  </si>
  <si>
    <t>E3902</t>
  </si>
  <si>
    <t>1. The form can be set up for each individual local authority by selecting the appropriate authority name from the list. The example shows the local authority ZZZZ.  Once a local authority name is selected the spreadsheet will automatically fill in data already known to the Department for Communities and Local Government. There should be no need to change the data but please check it carefully before completing the rest of the form.</t>
  </si>
  <si>
    <t xml:space="preserve">2.  There are two types of cell: </t>
  </si>
  <si>
    <r>
      <t xml:space="preserve">Amounts for council tax and non domestic rates should </t>
    </r>
    <r>
      <rPr>
        <b/>
        <u/>
        <sz val="12"/>
        <rFont val="Arial"/>
        <family val="2"/>
      </rPr>
      <t>not</t>
    </r>
    <r>
      <rPr>
        <b/>
        <sz val="12"/>
        <rFont val="Arial"/>
        <family val="2"/>
      </rPr>
      <t xml:space="preserve"> include any amounts received and payable to the general fund in respect of court costs and penalties.</t>
    </r>
  </si>
  <si>
    <t>2014-15</t>
  </si>
  <si>
    <t>I certify to the best of my knowledge and belief, the entries in this form are the best estimates I can make using the information available to me.</t>
  </si>
  <si>
    <t>SECTION II: COUNCIL TAX AND NON-DOMESTIC RATES ARREARS INFORMATION</t>
  </si>
  <si>
    <t>of which</t>
  </si>
  <si>
    <t>Authority Name</t>
  </si>
  <si>
    <t>E-code</t>
  </si>
  <si>
    <t>Local authority contact name</t>
  </si>
  <si>
    <t>Local authority contact number</t>
  </si>
  <si>
    <t>Local authority e-mail address</t>
  </si>
  <si>
    <t>Row_No</t>
  </si>
  <si>
    <t>Amount</t>
  </si>
  <si>
    <t>Please provide any further comments below</t>
  </si>
  <si>
    <t>Please comment below where required</t>
  </si>
  <si>
    <t>Actual</t>
  </si>
  <si>
    <t>Parameters</t>
  </si>
  <si>
    <t>Change</t>
  </si>
  <si>
    <t>Data</t>
  </si>
  <si>
    <t>This sheet automatically highlights any validation queries and provides space for your explanations</t>
  </si>
  <si>
    <t>Validation Checks</t>
  </si>
  <si>
    <t>Council Tax</t>
  </si>
  <si>
    <t>QUARTERLY RETURN OF COUNCIL TAXES AND NON-DOMESTIC RATES (QRC4)</t>
  </si>
  <si>
    <t>National Non Domestic Rate</t>
  </si>
  <si>
    <r>
      <t>25</t>
    </r>
    <r>
      <rPr>
        <sz val="12"/>
        <rFont val="Arial"/>
        <family val="2"/>
      </rPr>
      <t xml:space="preserve"> Show here the amount of court and administration costs included in line 24.</t>
    </r>
  </si>
  <si>
    <t>£'000s</t>
  </si>
  <si>
    <t>Previous data</t>
  </si>
  <si>
    <t>CT Arrears</t>
  </si>
  <si>
    <t>at end of</t>
  </si>
  <si>
    <t>irrespective</t>
  </si>
  <si>
    <t>Line 25</t>
  </si>
  <si>
    <t>Lines 20a, 20b &amp; 23</t>
  </si>
  <si>
    <t xml:space="preserve">          </t>
  </si>
  <si>
    <t>The certified copy of the form must be sent as a scanned pdf copy to qrc.statistics@communities.gsi.gov.uk as soon as possible after completion.</t>
  </si>
  <si>
    <t>2015-16</t>
  </si>
  <si>
    <t>SECTION I : COUNCIL TAX AND NON-DOMESTIC RATES - TOTAL RECEIPTS IN THE PERIOD 1 APRIL 2015 TO 31 MARCH 2016</t>
  </si>
  <si>
    <t>1 Estimated net collectable debit in respect of 2015-16</t>
  </si>
  <si>
    <t>5 In-year collection rate for 2015-16 (Line 4/Line 1 x 100, to 2 decimal places)</t>
  </si>
  <si>
    <t xml:space="preserve">6 Estimated receipts of previous years council taxes or non-domestic rates received in 2015-16 only, </t>
  </si>
  <si>
    <t xml:space="preserve">8 Total estimated receipts of council taxes or non-domestic rates in 2015-16, irrespective of year to </t>
  </si>
  <si>
    <t>in quarter 1 to quarter 3 of 2015-16, and the amount of receipts received in quarter 4 of 2015-16.</t>
  </si>
  <si>
    <t>Receipts of council taxes and non domestic rate collected during 2015-16, broken down by quarter, irrespective of the financial year (previous, current or future years)</t>
  </si>
  <si>
    <t>Special Factors affecting in-year collection rates in 2015-16</t>
  </si>
  <si>
    <t>Special Factors affecting the collection of arrears in 2015-16</t>
  </si>
  <si>
    <t xml:space="preserve"> credits carried forward in respect of those years on 31 March 2016</t>
  </si>
  <si>
    <r>
      <t xml:space="preserve">9 </t>
    </r>
    <r>
      <rPr>
        <sz val="12"/>
        <rFont val="Arial"/>
        <family val="2"/>
      </rPr>
      <t>Receipts collected between April 2015 - June 2015 (Quarter 1)</t>
    </r>
  </si>
  <si>
    <r>
      <t xml:space="preserve">10 </t>
    </r>
    <r>
      <rPr>
        <sz val="12"/>
        <rFont val="Arial"/>
        <family val="2"/>
      </rPr>
      <t>Receipts collected between July 2015 - September 2015 (Quarter 2)</t>
    </r>
  </si>
  <si>
    <r>
      <t xml:space="preserve">11 </t>
    </r>
    <r>
      <rPr>
        <sz val="12"/>
        <rFont val="Arial"/>
        <family val="2"/>
      </rPr>
      <t>Receipts collected between October 2015 - December 2015 (Quarter 3)</t>
    </r>
  </si>
  <si>
    <r>
      <t xml:space="preserve">12 </t>
    </r>
    <r>
      <rPr>
        <sz val="12"/>
        <rFont val="Arial"/>
        <family val="2"/>
      </rPr>
      <t>Receipts collected between January 2016 - March 2016 (Quarter 4)</t>
    </r>
  </si>
  <si>
    <t>A certified version of the QRC4 should reach the Department for Communities and Local Government no later than Friday 13 May 2016</t>
  </si>
  <si>
    <t>Ver 1.0</t>
  </si>
  <si>
    <t>These instructions highlight the features of the electronic form and should be read in conjunction with
QRC4 Guidance Notes for 2015-16 and QRC4 Validation Notes for 2015-16.</t>
  </si>
  <si>
    <t>3.   Once the form is complete go to the Validation sheet and check if any of the data require any further explanation.  The data are compared with the both the QRC4 for 2014-15 and the QRC3 for 2015-16 and if the change is higher or lower than we would normally expect the percentage change or difference will appear in the blue boxes. If this occurs please provide an explanation for the change in the yellow box provided. For further details on the types of checks we do see QRC4 Validation Notes for 2015-16.</t>
  </si>
  <si>
    <r>
      <t xml:space="preserve">13 </t>
    </r>
    <r>
      <rPr>
        <sz val="12"/>
        <rFont val="Arial"/>
        <family val="2"/>
      </rPr>
      <t>Arrears for 2014-15 and earlier years brought forward on 1 April 2015</t>
    </r>
  </si>
  <si>
    <t xml:space="preserve">15 Arrears relating to 2014-15 and earlier years before any write-offs in 2015-16 (line 13 + line 14) </t>
  </si>
  <si>
    <r>
      <t>20a</t>
    </r>
    <r>
      <rPr>
        <sz val="12"/>
        <rFont val="Arial"/>
        <family val="2"/>
      </rPr>
      <t xml:space="preserve"> Arrears relating to 2013-14 and earlier years that are included in line 20</t>
    </r>
  </si>
  <si>
    <r>
      <t>20b</t>
    </r>
    <r>
      <rPr>
        <sz val="12"/>
        <rFont val="Arial"/>
        <family val="2"/>
      </rPr>
      <t xml:space="preserve"> Arrears relating to 2014-15 only that are included in line 20</t>
    </r>
  </si>
  <si>
    <t xml:space="preserve">23 Total arrears in respect of 2015-16 that were outstanding as at 31 March 2016 (line 21 - line 22) </t>
  </si>
  <si>
    <t>The note QRC4 Validation Checks 2015-16  provides further details on the validations we carry out.   Please consult this when completing this validation sheet</t>
  </si>
  <si>
    <t>Receipts collected between July 2015 - September 2015
(Quarter 2  - QRC3 2015-16)</t>
  </si>
  <si>
    <t>Receipts collected between April 2015 - June 2015
(Quarter 1 - QRC3 2015-16)</t>
  </si>
  <si>
    <t>Receipts collected between October 2015 - December 2015
(Quarter 3 - QRC3 2015-16)</t>
  </si>
  <si>
    <t>Receipts collected between April 2015 - December 2015
(Quarter 1 + 2 + 3 - QRC3 2015-16)</t>
  </si>
  <si>
    <t>Receipts collected between January 2015 - March 2015
(Quarter 4 - QRC4 2014-15)</t>
  </si>
  <si>
    <t>Total estimated receipts of council taxes in 2015-16, irrespective
of year to which the receipts relate</t>
  </si>
  <si>
    <t>Prepayments &amp; cash receipts collected in previous years
in respect of 2015-16</t>
  </si>
  <si>
    <t xml:space="preserve">In-year collection rate for 2015-16
</t>
  </si>
  <si>
    <t>Change in arrears outstanding at the end of the year between QRC4 2014-15 &amp; QRC4 2015-16</t>
  </si>
  <si>
    <t xml:space="preserve">Collection of arrears in 2015-16 in part 1
</t>
  </si>
  <si>
    <t>Change in amount written off in year irrespective of the year
to which it relates, between 2014-15 &amp; 2015-16</t>
  </si>
  <si>
    <t>Total estimated receipts of non-domestic rates in 2015-16, irrespective of year to which the receipts relate</t>
  </si>
  <si>
    <t>Council Tax info from QRC3 2015-16</t>
  </si>
  <si>
    <t>Est receipts of 2014-15</t>
  </si>
  <si>
    <t>14-15 CT in</t>
  </si>
  <si>
    <t>Council Tax data from QRC4 2014-15</t>
  </si>
  <si>
    <t>2013-14 ctaxes</t>
  </si>
  <si>
    <t>in 2014-15</t>
  </si>
  <si>
    <t>Jan 2015-Mar 2015</t>
  </si>
  <si>
    <t>NNDR data from QRC4 2014-15</t>
  </si>
  <si>
    <t>2014-15 NNDR</t>
  </si>
  <si>
    <t>received in 2014-15</t>
  </si>
  <si>
    <t>Total CT write offs in 2014-15</t>
  </si>
  <si>
    <t>NNDR info from QRC3 2015-16</t>
  </si>
  <si>
    <r>
      <rPr>
        <sz val="12"/>
        <rFont val="Arial"/>
        <family val="2"/>
      </rPr>
      <t>Please e-mail the completed form to :</t>
    </r>
    <r>
      <rPr>
        <sz val="12"/>
        <color indexed="12"/>
        <rFont val="Arial"/>
        <family val="2"/>
      </rPr>
      <t xml:space="preserve"> qrc.statistics@communities.gsi.gov.uk</t>
    </r>
  </si>
  <si>
    <r>
      <t xml:space="preserve">Copies of both this Excel version and a certified version of the QRC4 should reach the
Department for Communities and Local Government no later than </t>
    </r>
    <r>
      <rPr>
        <b/>
        <u/>
        <sz val="12"/>
        <rFont val="Arial"/>
        <family val="2"/>
      </rPr>
      <t>Friday 13 May 2016</t>
    </r>
  </si>
  <si>
    <r>
      <t xml:space="preserve"> Information in this section is gross arrears and </t>
    </r>
    <r>
      <rPr>
        <b/>
        <u/>
        <sz val="12"/>
        <rFont val="Arial"/>
        <family val="2"/>
      </rPr>
      <t>includes</t>
    </r>
    <r>
      <rPr>
        <b/>
        <sz val="12"/>
        <rFont val="Arial"/>
        <family val="2"/>
      </rPr>
      <t xml:space="preserve"> administration and court costs.</t>
    </r>
  </si>
  <si>
    <t>Please e-mail completed form to : qrc.statistics@communities.gsi.gov.uk</t>
  </si>
  <si>
    <t>Please enter your details after checking you have selected the correct authority name</t>
  </si>
  <si>
    <t>Check that this is your authority:</t>
  </si>
  <si>
    <t>Local authority ecode:</t>
  </si>
  <si>
    <t>Local authority contact name:</t>
  </si>
  <si>
    <t>Local authority contact telephone number:</t>
  </si>
  <si>
    <t>Local authority contact e-mail address:</t>
  </si>
  <si>
    <t>Please enter a snapshot of the number of claimants</t>
  </si>
  <si>
    <t>As at</t>
  </si>
  <si>
    <t>QUARTERLY RETURN OF COUNCIL TAXES, NON-DOMESTIC RATES - 
and LOCALISED COUNCIL TAX SUPPORT - QRC4</t>
  </si>
  <si>
    <t>Number of Localised Council Tax Support Claimants</t>
  </si>
  <si>
    <t>Line1. Number of Pensioner claimants in receipt of a reduced council tax bill</t>
  </si>
  <si>
    <t>Line 2. Number of Working-Age claimants in receipt of a reduced council tax bill</t>
  </si>
  <si>
    <t>Line 3. Total Number of claimants in receipt of a reduced council tax bill</t>
  </si>
  <si>
    <t>Lines 1 - 3. Number of working age and pension age claimants on a reduced council tax bill.</t>
  </si>
  <si>
    <t>QUARTERLY RETURN OF COUNCIL TAXES, NON-DOMESTIC RATES
and LOCALISED COUNCIL TAX SUPPORT - QRC4
2015-16</t>
  </si>
  <si>
    <t>2015-16 QUARTERLY RETURN OF COUNCIL TAX (QRC4)</t>
  </si>
  <si>
    <t>FINAL OUTTURN INFORMATION 2015-16</t>
  </si>
  <si>
    <t>This return should be returned no later than Friday 13 May 2016</t>
  </si>
  <si>
    <r>
      <t xml:space="preserve">16 </t>
    </r>
    <r>
      <rPr>
        <sz val="12"/>
        <rFont val="Arial"/>
        <family val="2"/>
      </rPr>
      <t>Amount of arrears relating to 2013-14 or earlier years (not including refunds) that were collected in 2015-16</t>
    </r>
  </si>
  <si>
    <r>
      <t xml:space="preserve">14 </t>
    </r>
    <r>
      <rPr>
        <sz val="12"/>
        <rFont val="Arial"/>
        <family val="2"/>
      </rPr>
      <t>Net adjustments made in 2015-16 to arrears included in the net collectable debit for 14-15 and earlier years, which are included in line 13 i.e. adjustments that change the arrears figure either up or down. (Only include refunds relating to arrears).</t>
    </r>
  </si>
  <si>
    <r>
      <t xml:space="preserve">17 </t>
    </r>
    <r>
      <rPr>
        <sz val="12"/>
        <rFont val="Arial"/>
        <family val="2"/>
      </rPr>
      <t>Amount of arrears relating to 2014-15 only (not including refunds) that were collected in 2015-16</t>
    </r>
  </si>
  <si>
    <r>
      <t xml:space="preserve">18 </t>
    </r>
    <r>
      <rPr>
        <sz val="12"/>
        <rFont val="Arial"/>
        <family val="2"/>
      </rPr>
      <t>Amounts relating to 2013-14 and earlier years that were written-off in 2015-16</t>
    </r>
  </si>
  <si>
    <r>
      <t xml:space="preserve">19 </t>
    </r>
    <r>
      <rPr>
        <sz val="12"/>
        <rFont val="Arial"/>
        <family val="2"/>
      </rPr>
      <t>Amounts relating to 2014-15 only that were written-off in 2015-16</t>
    </r>
  </si>
  <si>
    <r>
      <t xml:space="preserve">22 </t>
    </r>
    <r>
      <rPr>
        <sz val="12"/>
        <rFont val="Arial"/>
        <family val="2"/>
      </rPr>
      <t>Write offs made in 2015-16 that related to 2015-16 only</t>
    </r>
  </si>
  <si>
    <t>LA_Code</t>
  </si>
  <si>
    <t>Fin_Year</t>
  </si>
  <si>
    <t>Col_No</t>
  </si>
  <si>
    <t>Table_Name</t>
  </si>
  <si>
    <t>Notes</t>
  </si>
  <si>
    <t>Notes_1</t>
  </si>
  <si>
    <t>Val_Contact_Name</t>
  </si>
  <si>
    <t>Val_Contact_Number</t>
  </si>
  <si>
    <t>Val_Contact_Email</t>
  </si>
  <si>
    <t>QRC_4</t>
  </si>
  <si>
    <t xml:space="preserve"> 2015-16</t>
  </si>
  <si>
    <t>Difference</t>
  </si>
  <si>
    <t>LCTS Administration Funding Grant</t>
  </si>
  <si>
    <t>Total number of questions</t>
  </si>
  <si>
    <t>Number where no comment required</t>
  </si>
  <si>
    <t>Number where last year's value was zero</t>
  </si>
  <si>
    <t>Number where comment is required</t>
  </si>
  <si>
    <t>Number of comments made</t>
  </si>
  <si>
    <t>Localised Council tax support (QRC4)</t>
  </si>
  <si>
    <t>Localised Council tax support</t>
  </si>
  <si>
    <t>Totals</t>
  </si>
  <si>
    <t>QRC4</t>
  </si>
  <si>
    <t>LCTS</t>
  </si>
  <si>
    <t>LCTSV</t>
  </si>
  <si>
    <t xml:space="preserve">       Working-age claimants</t>
  </si>
  <si>
    <t xml:space="preserve">        Pensioner claimants</t>
  </si>
  <si>
    <t>5.  When the data have been checked and verified please email the complete form to qrc.statistics@communities.gsi.gov.uk</t>
  </si>
  <si>
    <r>
      <t xml:space="preserve">6.  </t>
    </r>
    <r>
      <rPr>
        <b/>
        <sz val="11"/>
        <rFont val="Arial"/>
        <family val="2"/>
      </rPr>
      <t xml:space="preserve"> Print a copy of the form for certification by your Chief Financial Officer / Section 151 officer.  </t>
    </r>
  </si>
  <si>
    <t xml:space="preserve">7. If changes need to be made, please resend both copies of the form. </t>
  </si>
  <si>
    <t>8.  If you experience any problems using the form please email qrc.statistics@communities.gsi.gov.uk</t>
  </si>
  <si>
    <t>4.  We are also checking the localised council tax support (LCTS) data against the QRC3 2015-16 data.  Again, if the change is greater than we expect please provide an explanation for the difference in the box provided.</t>
  </si>
  <si>
    <t>QRC3</t>
  </si>
  <si>
    <r>
      <rPr>
        <b/>
        <sz val="12"/>
        <rFont val="Arial"/>
        <family val="2"/>
      </rPr>
      <t>2</t>
    </r>
    <r>
      <rPr>
        <sz val="12"/>
        <rFont val="Arial"/>
        <family val="2"/>
      </rPr>
      <t xml:space="preserve"> Prepayments-cash receipts collected in previous years in respect of 2015-16</t>
    </r>
  </si>
  <si>
    <r>
      <rPr>
        <b/>
        <sz val="12"/>
        <rFont val="Arial"/>
        <family val="2"/>
      </rPr>
      <t xml:space="preserve">3 </t>
    </r>
    <r>
      <rPr>
        <sz val="12"/>
        <rFont val="Arial"/>
        <family val="2"/>
      </rPr>
      <t>Estimated 2015-16 receipts collected in 2015-16, net of refunds granted in respect of 2015-16 only</t>
    </r>
  </si>
  <si>
    <r>
      <rPr>
        <b/>
        <sz val="12"/>
        <rFont val="Arial"/>
        <family val="2"/>
      </rPr>
      <t>4</t>
    </r>
    <r>
      <rPr>
        <sz val="12"/>
        <rFont val="Arial"/>
        <family val="2"/>
      </rPr>
      <t xml:space="preserve"> Total 2015-16 receipts, net of refunds granted in respect of 2015-16 only (Line 2 + Line 3)</t>
    </r>
  </si>
  <si>
    <r>
      <rPr>
        <b/>
        <sz val="12"/>
        <rFont val="Arial"/>
        <family val="2"/>
      </rPr>
      <t xml:space="preserve">NB: Numbers of claimants are a key part of the calculation of your authority’s share of the Localised Council Tax Support Administration Funding Grant. It is therefore important these figures are as accurate as possible. Your council tax team may be better placed to provide some of the information required in this section. </t>
    </r>
    <r>
      <rPr>
        <u/>
        <sz val="12"/>
        <rFont val="Arial"/>
        <family val="2"/>
      </rPr>
      <t xml:space="preserve">
We require information as at 31 March 2016 - if you are able to provide information for the three previous quarters ( i.e as at 30 June, 30 September  &amp; 31 December 2015) then please do so.</t>
    </r>
    <r>
      <rPr>
        <sz val="12"/>
        <rFont val="Arial"/>
        <family val="2"/>
      </rPr>
      <t xml:space="preserve">
The number of working age claimants and pensioners in receipt of a reduced or zero council tax bill as a result of the local council tax support scheme on the 31 March 2016 or as close as possible to that date. Line 3 is the sum of line 1 and 2.
The definition of a pensioner is as set out in regulations 3 of the Council Tax Reduction Schemes (Prescribed Requirements) (England)  Regulations 2012 (SI: 2012 / 2885). A person is a “pensioner” if—
(i) he has attained the qualifying age for state pension credit; and.
(ii) he is not, or, if he has a partner, his partner is not—
(a) a person on income support, on an income-based jobseeker’s allowance or on an income-related employment and support allowance; or.
(b) a person with an award of universal credit; and.
A working age person is a “person who is not a pensioner” if—
(i) he has not attained the qualifying age for state pension credit; or.
(ii) he has attained the qualifying age for state pension credit and he, or if he has a partner, his partner, is—
(aa) a person on income support, on income-based jobseeker’s allowance or an income-related employment and support allowance; or.
(bb) a person with an award of universal credit.</t>
    </r>
  </si>
  <si>
    <t>20 Arrears relating to 2014-15 and earlier years as at 31 March 2016 (line 15 - line 16 - line17 - line 18 - line 19)</t>
  </si>
  <si>
    <t>Calculated</t>
  </si>
  <si>
    <t xml:space="preserve">7 Estimated receipts of 2016-17 council taxes or non-domestic rates, received before 1 April 2016 and any other </t>
  </si>
  <si>
    <r>
      <t>21</t>
    </r>
    <r>
      <rPr>
        <sz val="12"/>
        <rFont val="Arial"/>
        <family val="2"/>
      </rPr>
      <t xml:space="preserve"> Amounts uncollected in 2015-16 (Net collectable debit for 2015-16 less receipts relating to 2015-16) (line1 col1 - line4 col1 + costs) </t>
    </r>
  </si>
  <si>
    <t>Test 7 : Check calculation for Line 3 on QRC4 15-16</t>
  </si>
  <si>
    <r>
      <t xml:space="preserve">Test 1 : Compares Line 3 on QRC4 15-16 with Line 5 on QRC3 15-16 </t>
    </r>
    <r>
      <rPr>
        <sz val="10"/>
        <rFont val="Arial"/>
        <family val="2"/>
      </rPr>
      <t xml:space="preserve"> Total claimants in receipt of a reduced council tax bill as at 30/06/15</t>
    </r>
  </si>
  <si>
    <r>
      <t xml:space="preserve">Test 2 : Compares Line 3 on QRC4 15-16 with Line 5 on QRC3 15-16    </t>
    </r>
    <r>
      <rPr>
        <sz val="10"/>
        <rFont val="Arial"/>
        <family val="2"/>
      </rPr>
      <t>Total claimants in receipt of a reduced council tax bill as at 30/09/15</t>
    </r>
  </si>
  <si>
    <r>
      <t xml:space="preserve">Test 3 : Compares Line 1 on QRC4 15-16 with Line 3 on QRC3 15-16  </t>
    </r>
    <r>
      <rPr>
        <sz val="10"/>
        <rFont val="Arial"/>
        <family val="2"/>
      </rPr>
      <t>Pensioner claimants in receipt of a reduced council tax bill as at 31/12/15</t>
    </r>
  </si>
  <si>
    <r>
      <t xml:space="preserve">Test 4 : Compares Line 2 on QRC4 15-16 with Line 4 on QRC3 15-16  </t>
    </r>
    <r>
      <rPr>
        <sz val="10"/>
        <rFont val="Arial"/>
        <family val="2"/>
      </rPr>
      <t>Working age claimants in receipt of a reduced council tax bill as at 31/12/15</t>
    </r>
  </si>
  <si>
    <t xml:space="preserve">Test 5 : Compares Line 1 column 4 with Line 1 column 3 on QRC4 15-16 </t>
  </si>
  <si>
    <r>
      <t xml:space="preserve">Test 6 : Compares Line 2 column 4 with Line 2 column 3 on QRC4 15-16 </t>
    </r>
    <r>
      <rPr>
        <sz val="10"/>
        <rFont val="Arial"/>
        <family val="2"/>
      </rPr>
      <t/>
    </r>
  </si>
  <si>
    <t xml:space="preserve">24 Total Arrears outstanding as at 31 March 2016 (line 20 + line 23) </t>
  </si>
  <si>
    <r>
      <t xml:space="preserve">NB </t>
    </r>
    <r>
      <rPr>
        <i/>
        <sz val="12"/>
        <rFont val="Arial"/>
        <family val="2"/>
      </rPr>
      <t>These arrears figures will be shown in the equivalent to line 13 on your 2016-17 QRC4</t>
    </r>
  </si>
  <si>
    <t>NICK BROCKLEBANK</t>
  </si>
  <si>
    <t>01424 451563</t>
  </si>
  <si>
    <t>nbrocklebank@hastings.gov.uk</t>
  </si>
  <si>
    <t>More resources available to process write offs.</t>
  </si>
  <si>
    <t>Less prepayments allocated due to a bank holiday prior to year end (Easter).</t>
  </si>
  <si>
    <t>Figures not previously entered</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</si>
</sst>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164" formatCode="_(* #,##0.00_);_(* \(#,##0.00\);_(* &quot;-&quot;??_);_(@_)"/>
    <numFmt numFmtId="165" formatCode="&quot;£&quot;#,##0_);[Red]\(&quot;£&quot;#,##0\)"/>
    <numFmt numFmtId="166" formatCode="&quot;£&quot;#,##0"/>
    <numFmt numFmtId="167" formatCode="0.0"/>
    <numFmt numFmtId="168" formatCode="#,##0.0"/>
    <numFmt numFmtId="169" formatCode="_-* #,##0_-;\-* #,##0_-;_-* &quot;-&quot;??_-;_-@_-"/>
    <numFmt numFmtId="170" formatCode="0.0%"/>
    <numFmt numFmtId="171" formatCode="#,##0.0000"/>
    <numFmt numFmtId="172" formatCode="#,##0_ ;\-#,##0\ "/>
  </numFmts>
  <fonts count="55" x14ac:knownFonts="1">
    <font>
      <sz val="10"/>
      <name val="Arial"/>
    </font>
    <font>
      <sz val="12"/>
      <color theme="1"/>
      <name val="Arial"/>
      <family val="2"/>
    </font>
    <font>
      <sz val="12"/>
      <color theme="1"/>
      <name val="Arial"/>
      <family val="2"/>
    </font>
    <font>
      <sz val="12"/>
      <color theme="1"/>
      <name val="Arial"/>
      <family val="2"/>
    </font>
    <font>
      <sz val="10"/>
      <name val="Arial"/>
      <family val="2"/>
    </font>
    <font>
      <b/>
      <sz val="12"/>
      <name val="Arial"/>
      <family val="2"/>
    </font>
    <font>
      <b/>
      <sz val="10"/>
      <name val="Arial"/>
      <family val="2"/>
    </font>
    <font>
      <sz val="11"/>
      <name val="Arial"/>
      <family val="2"/>
    </font>
    <font>
      <b/>
      <sz val="11"/>
      <name val="Arial"/>
      <family val="2"/>
    </font>
    <font>
      <sz val="10"/>
      <name val="Arial"/>
      <family val="2"/>
    </font>
    <font>
      <sz val="9"/>
      <name val="Arial"/>
      <family val="2"/>
    </font>
    <font>
      <sz val="14"/>
      <name val="Arial"/>
      <family val="2"/>
    </font>
    <font>
      <sz val="12"/>
      <name val="Arial"/>
      <family val="2"/>
    </font>
    <font>
      <b/>
      <i/>
      <sz val="12"/>
      <name val="Arial"/>
      <family val="2"/>
    </font>
    <font>
      <sz val="12"/>
      <name val="Times New Roman"/>
      <family val="1"/>
    </font>
    <font>
      <sz val="12"/>
      <name val="Arial"/>
      <family val="2"/>
    </font>
    <font>
      <i/>
      <sz val="12"/>
      <name val="Arial"/>
      <family val="2"/>
    </font>
    <font>
      <b/>
      <u/>
      <sz val="12"/>
      <name val="Arial"/>
      <family val="2"/>
    </font>
    <font>
      <sz val="10"/>
      <color indexed="8"/>
      <name val="Arial"/>
      <family val="2"/>
    </font>
    <font>
      <u/>
      <sz val="9"/>
      <color indexed="12"/>
      <name val="Arial"/>
      <family val="2"/>
    </font>
    <font>
      <b/>
      <sz val="14"/>
      <name val="Arial"/>
      <family val="2"/>
    </font>
    <font>
      <sz val="12"/>
      <color indexed="8"/>
      <name val="Arial"/>
      <family val="2"/>
    </font>
    <font>
      <b/>
      <sz val="12"/>
      <color indexed="8"/>
      <name val="Arial"/>
      <family val="2"/>
    </font>
    <font>
      <b/>
      <u/>
      <sz val="10"/>
      <name val="Arial"/>
      <family val="2"/>
    </font>
    <font>
      <b/>
      <sz val="10"/>
      <name val="Arial"/>
      <family val="2"/>
    </font>
    <font>
      <b/>
      <sz val="13"/>
      <name val="Arial"/>
      <family val="2"/>
    </font>
    <font>
      <b/>
      <u/>
      <sz val="14"/>
      <name val="Arial"/>
      <family val="2"/>
    </font>
    <font>
      <b/>
      <sz val="14"/>
      <name val="Arial"/>
      <family val="2"/>
    </font>
    <font>
      <b/>
      <u/>
      <sz val="12"/>
      <name val="Arial"/>
      <family val="2"/>
    </font>
    <font>
      <b/>
      <sz val="12"/>
      <name val="Arial"/>
      <family val="2"/>
    </font>
    <font>
      <sz val="10"/>
      <color indexed="13"/>
      <name val="Arial"/>
      <family val="2"/>
    </font>
    <font>
      <b/>
      <u/>
      <sz val="11"/>
      <name val="Arial"/>
      <family val="2"/>
    </font>
    <font>
      <b/>
      <i/>
      <sz val="11"/>
      <name val="Arial"/>
      <family val="2"/>
    </font>
    <font>
      <b/>
      <i/>
      <u/>
      <sz val="11"/>
      <name val="Arial"/>
      <family val="2"/>
    </font>
    <font>
      <sz val="8"/>
      <name val="Arial"/>
      <family val="2"/>
    </font>
    <font>
      <b/>
      <u/>
      <sz val="12"/>
      <color indexed="8"/>
      <name val="Arial"/>
      <family val="2"/>
    </font>
    <font>
      <b/>
      <sz val="10"/>
      <color indexed="10"/>
      <name val="Arial"/>
      <family val="2"/>
    </font>
    <font>
      <sz val="10"/>
      <color indexed="10"/>
      <name val="Arial"/>
      <family val="2"/>
    </font>
    <font>
      <sz val="10"/>
      <color indexed="9"/>
      <name val="Arial"/>
      <family val="2"/>
    </font>
    <font>
      <sz val="8"/>
      <color indexed="9"/>
      <name val="Arial"/>
      <family val="2"/>
    </font>
    <font>
      <sz val="14"/>
      <color indexed="9"/>
      <name val="Arial"/>
      <family val="2"/>
    </font>
    <font>
      <b/>
      <sz val="12"/>
      <color rgb="FFFF0000"/>
      <name val="Arial"/>
      <family val="2"/>
    </font>
    <font>
      <sz val="12"/>
      <name val="Wingdings 2"/>
      <family val="1"/>
      <charset val="2"/>
    </font>
    <font>
      <sz val="10"/>
      <color indexed="22"/>
      <name val="Arial"/>
      <family val="2"/>
    </font>
    <font>
      <sz val="10"/>
      <name val="Calibri"/>
      <family val="2"/>
      <scheme val="minor"/>
    </font>
    <font>
      <sz val="12"/>
      <color indexed="42"/>
      <name val="Arial"/>
      <family val="2"/>
    </font>
    <font>
      <sz val="12"/>
      <color indexed="12"/>
      <name val="Arial"/>
      <family val="2"/>
    </font>
    <font>
      <sz val="12"/>
      <color rgb="FFFF0000"/>
      <name val="Arial"/>
      <family val="2"/>
    </font>
    <font>
      <u/>
      <sz val="12"/>
      <name val="Arial"/>
      <family val="2"/>
    </font>
    <font>
      <sz val="10"/>
      <name val="Arial"/>
      <family val="2"/>
    </font>
    <font>
      <sz val="10"/>
      <color indexed="8"/>
      <name val="Arial"/>
      <family val="2"/>
    </font>
    <font>
      <i/>
      <sz val="10"/>
      <name val="Arial"/>
      <family val="2"/>
    </font>
    <font>
      <b/>
      <sz val="10"/>
      <color theme="0"/>
      <name val="Arial"/>
      <family val="2"/>
    </font>
    <font>
      <sz val="10"/>
      <name val="Arial"/>
      <family val="2"/>
    </font>
    <font>
      <sz val="10"/>
      <color indexed="8"/>
      <name val="Arial"/>
      <family val="2"/>
    </font>
  </fonts>
  <fills count="21">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2"/>
        <bgColor indexed="64"/>
      </patternFill>
    </fill>
    <fill>
      <patternFill patternType="solid">
        <fgColor indexed="15"/>
        <bgColor indexed="64"/>
      </patternFill>
    </fill>
    <fill>
      <patternFill patternType="solid">
        <fgColor indexed="13"/>
        <bgColor indexed="64"/>
      </patternFill>
    </fill>
    <fill>
      <patternFill patternType="solid">
        <fgColor indexed="43"/>
        <bgColor indexed="64"/>
      </patternFill>
    </fill>
    <fill>
      <patternFill patternType="solid">
        <fgColor indexed="51"/>
        <bgColor indexed="64"/>
      </patternFill>
    </fill>
    <fill>
      <patternFill patternType="solid">
        <fgColor rgb="FFFFFF99"/>
        <bgColor indexed="64"/>
      </patternFill>
    </fill>
    <fill>
      <patternFill patternType="solid">
        <fgColor theme="0"/>
        <bgColor indexed="64"/>
      </patternFill>
    </fill>
    <fill>
      <patternFill patternType="solid">
        <fgColor rgb="FFFFFFCC"/>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indexed="44"/>
        <bgColor indexed="64"/>
      </patternFill>
    </fill>
    <fill>
      <patternFill patternType="solid">
        <fgColor rgb="FFFFFF00"/>
        <bgColor indexed="64"/>
      </patternFill>
    </fill>
    <fill>
      <patternFill patternType="solid">
        <fgColor theme="2" tint="-0.249977111117893"/>
        <bgColor indexed="64"/>
      </patternFill>
    </fill>
    <fill>
      <patternFill patternType="solid">
        <fgColor theme="4" tint="0.59999389629810485"/>
        <bgColor indexed="64"/>
      </patternFill>
    </fill>
    <fill>
      <patternFill patternType="solid">
        <fgColor rgb="FFBFBFBF"/>
        <bgColor indexed="64"/>
      </patternFill>
    </fill>
    <fill>
      <patternFill patternType="solid">
        <fgColor theme="6" tint="0.39994506668294322"/>
        <bgColor indexed="64"/>
      </patternFill>
    </fill>
    <fill>
      <patternFill patternType="solid">
        <fgColor rgb="FFFFFFFF"/>
        <bgColor rgb="FF000000"/>
      </patternFill>
    </fill>
  </fills>
  <borders count="38">
    <border>
      <left/>
      <right/>
      <top/>
      <bottom/>
      <diagonal/>
    </border>
    <border>
      <left style="medium">
        <color indexed="64"/>
      </left>
      <right/>
      <top/>
      <bottom/>
      <diagonal/>
    </border>
    <border>
      <left/>
      <right/>
      <top style="thin">
        <color indexed="64"/>
      </top>
      <bottom/>
      <diagonal/>
    </border>
    <border>
      <left/>
      <right/>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style="medium">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12"/>
      </left>
      <right style="medium">
        <color indexed="12"/>
      </right>
      <top style="medium">
        <color indexed="12"/>
      </top>
      <bottom style="medium">
        <color indexed="12"/>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right style="thin">
        <color indexed="64"/>
      </right>
      <top style="thin">
        <color indexed="64"/>
      </top>
      <bottom/>
      <diagonal/>
    </border>
    <border>
      <left style="medium">
        <color indexed="64"/>
      </left>
      <right style="medium">
        <color indexed="64"/>
      </right>
      <top/>
      <bottom/>
      <diagonal/>
    </border>
    <border>
      <left style="thin">
        <color indexed="64"/>
      </left>
      <right style="thin">
        <color indexed="64"/>
      </right>
      <top style="medium">
        <color indexed="64"/>
      </top>
      <bottom style="medium">
        <color indexed="64"/>
      </bottom>
      <diagonal/>
    </border>
    <border>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thin">
        <color indexed="64"/>
      </left>
      <right/>
      <top style="thin">
        <color indexed="64"/>
      </top>
      <bottom/>
      <diagonal/>
    </border>
    <border>
      <left style="thick">
        <color indexed="12"/>
      </left>
      <right style="thick">
        <color indexed="12"/>
      </right>
      <top style="thick">
        <color indexed="12"/>
      </top>
      <bottom style="thick">
        <color indexed="1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s>
  <cellStyleXfs count="33">
    <xf numFmtId="0" fontId="0" fillId="0" borderId="0"/>
    <xf numFmtId="164" fontId="4" fillId="0" borderId="0" applyFont="0" applyFill="0" applyBorder="0" applyAlignment="0" applyProtection="0"/>
    <xf numFmtId="0" fontId="19" fillId="0" borderId="0" applyNumberFormat="0" applyFill="0" applyBorder="0" applyAlignment="0" applyProtection="0">
      <alignment vertical="top"/>
      <protection locked="0"/>
    </xf>
    <xf numFmtId="0" fontId="4" fillId="0" borderId="0"/>
    <xf numFmtId="9" fontId="4" fillId="0" borderId="0" applyFont="0" applyFill="0" applyBorder="0" applyAlignment="0" applyProtection="0"/>
    <xf numFmtId="0" fontId="4" fillId="0" borderId="0"/>
    <xf numFmtId="3" fontId="4" fillId="2" borderId="34">
      <alignment horizontal="right"/>
    </xf>
    <xf numFmtId="3" fontId="4" fillId="2" borderId="34">
      <alignment horizontal="right"/>
    </xf>
    <xf numFmtId="3" fontId="6" fillId="2" borderId="18">
      <alignment horizontal="right"/>
    </xf>
    <xf numFmtId="3" fontId="4" fillId="2" borderId="18">
      <alignment horizontal="right"/>
    </xf>
    <xf numFmtId="3" fontId="4" fillId="2" borderId="18">
      <alignment horizontal="right"/>
    </xf>
    <xf numFmtId="0" fontId="18" fillId="0" borderId="0"/>
    <xf numFmtId="0" fontId="4" fillId="0" borderId="0"/>
    <xf numFmtId="9" fontId="4" fillId="0" borderId="0" applyFont="0" applyFill="0" applyBorder="0" applyAlignment="0" applyProtection="0"/>
    <xf numFmtId="0" fontId="3" fillId="0" borderId="0"/>
    <xf numFmtId="0" fontId="50" fillId="0" borderId="0"/>
    <xf numFmtId="0" fontId="4" fillId="0" borderId="0"/>
    <xf numFmtId="164" fontId="4" fillId="0" borderId="0" applyFont="0" applyFill="0" applyBorder="0" applyAlignment="0" applyProtection="0"/>
    <xf numFmtId="9" fontId="4" fillId="0" borderId="0" applyFont="0" applyFill="0" applyBorder="0" applyAlignment="0" applyProtection="0"/>
    <xf numFmtId="164" fontId="4" fillId="0" borderId="0" applyFont="0" applyFill="0" applyBorder="0" applyAlignment="0" applyProtection="0"/>
    <xf numFmtId="9" fontId="4" fillId="0" borderId="0" applyFont="0" applyFill="0" applyBorder="0" applyAlignment="0" applyProtection="0"/>
    <xf numFmtId="0" fontId="49" fillId="0" borderId="0"/>
    <xf numFmtId="0" fontId="18" fillId="0" borderId="0"/>
    <xf numFmtId="164" fontId="4" fillId="0" borderId="0" applyFont="0" applyFill="0" applyBorder="0" applyAlignment="0" applyProtection="0"/>
    <xf numFmtId="0" fontId="2" fillId="0" borderId="0"/>
    <xf numFmtId="0" fontId="1" fillId="0" borderId="0"/>
    <xf numFmtId="0" fontId="54" fillId="0" borderId="0"/>
    <xf numFmtId="0" fontId="53" fillId="0" borderId="0"/>
    <xf numFmtId="164" fontId="4" fillId="0" borderId="0" applyFont="0" applyFill="0" applyBorder="0" applyAlignment="0" applyProtection="0"/>
    <xf numFmtId="9" fontId="4" fillId="0" borderId="0" applyFont="0" applyFill="0" applyBorder="0" applyAlignment="0" applyProtection="0"/>
    <xf numFmtId="0" fontId="1" fillId="0" borderId="0"/>
    <xf numFmtId="0" fontId="4" fillId="0" borderId="0"/>
    <xf numFmtId="0" fontId="1" fillId="0" borderId="0"/>
  </cellStyleXfs>
  <cellXfs count="839">
    <xf numFmtId="0" fontId="0" fillId="0" borderId="0" xfId="0"/>
    <xf numFmtId="0" fontId="0" fillId="2" borderId="0" xfId="0" applyFill="1"/>
    <xf numFmtId="0" fontId="11" fillId="0" borderId="0" xfId="0" applyFont="1"/>
    <xf numFmtId="0" fontId="5" fillId="3" borderId="1" xfId="0" applyFont="1" applyFill="1" applyBorder="1" applyAlignment="1" applyProtection="1">
      <alignment horizontal="left"/>
    </xf>
    <xf numFmtId="0" fontId="12" fillId="3" borderId="0" xfId="0" applyFont="1" applyFill="1" applyBorder="1" applyAlignment="1" applyProtection="1">
      <alignment horizontal="left"/>
    </xf>
    <xf numFmtId="0" fontId="5" fillId="3" borderId="0" xfId="0" applyFont="1" applyFill="1" applyBorder="1" applyAlignment="1" applyProtection="1">
      <alignment horizontal="left"/>
    </xf>
    <xf numFmtId="0" fontId="15" fillId="0" borderId="0" xfId="0" applyFont="1"/>
    <xf numFmtId="0" fontId="12" fillId="3" borderId="1" xfId="0" applyFont="1" applyFill="1" applyBorder="1" applyAlignment="1" applyProtection="1">
      <alignment horizontal="left"/>
    </xf>
    <xf numFmtId="0" fontId="15" fillId="0" borderId="0" xfId="0" applyFont="1" applyAlignment="1">
      <alignment horizontal="left"/>
    </xf>
    <xf numFmtId="0" fontId="0" fillId="0" borderId="2" xfId="0" applyBorder="1"/>
    <xf numFmtId="0" fontId="0" fillId="2" borderId="0" xfId="0" applyFill="1" applyBorder="1"/>
    <xf numFmtId="0" fontId="0" fillId="0" borderId="0" xfId="0" applyBorder="1"/>
    <xf numFmtId="0" fontId="5" fillId="4" borderId="0" xfId="0" applyFont="1" applyFill="1" applyBorder="1" applyAlignment="1" applyProtection="1">
      <alignment horizontal="left"/>
    </xf>
    <xf numFmtId="0" fontId="5" fillId="4" borderId="1" xfId="0" applyFont="1" applyFill="1" applyBorder="1" applyAlignment="1" applyProtection="1">
      <alignment horizontal="left"/>
    </xf>
    <xf numFmtId="0" fontId="21" fillId="3" borderId="1" xfId="0" applyFont="1" applyFill="1" applyBorder="1" applyAlignment="1">
      <alignment horizontal="centerContinuous"/>
    </xf>
    <xf numFmtId="0" fontId="22" fillId="3" borderId="0" xfId="0" applyFont="1" applyFill="1" applyBorder="1" applyAlignment="1">
      <alignment horizontal="left"/>
    </xf>
    <xf numFmtId="0" fontId="12" fillId="3" borderId="0" xfId="0" applyFont="1" applyFill="1" applyBorder="1" applyAlignment="1" applyProtection="1">
      <alignment vertical="center"/>
    </xf>
    <xf numFmtId="0" fontId="12" fillId="3" borderId="0" xfId="0" applyFont="1" applyFill="1" applyBorder="1" applyAlignment="1" applyProtection="1"/>
    <xf numFmtId="0" fontId="6" fillId="4" borderId="0" xfId="0" applyFont="1" applyFill="1" applyBorder="1" applyAlignment="1">
      <alignment horizontal="center"/>
    </xf>
    <xf numFmtId="0" fontId="23" fillId="4" borderId="1" xfId="0" applyFont="1" applyFill="1" applyBorder="1" applyAlignment="1">
      <alignment horizontal="center"/>
    </xf>
    <xf numFmtId="0" fontId="5" fillId="2" borderId="0" xfId="0" applyFont="1" applyFill="1" applyBorder="1" applyAlignment="1">
      <alignment horizontal="center"/>
    </xf>
    <xf numFmtId="0" fontId="12" fillId="0" borderId="0" xfId="0" applyFont="1"/>
    <xf numFmtId="0" fontId="9" fillId="4" borderId="0" xfId="0" applyFont="1" applyFill="1" applyBorder="1" applyAlignment="1">
      <alignment horizontal="center"/>
    </xf>
    <xf numFmtId="0" fontId="9" fillId="4" borderId="1" xfId="0" applyFont="1" applyFill="1" applyBorder="1" applyAlignment="1">
      <alignment horizontal="center"/>
    </xf>
    <xf numFmtId="0" fontId="6" fillId="4" borderId="0" xfId="0" applyFont="1" applyFill="1" applyBorder="1" applyAlignment="1" applyProtection="1">
      <alignment horizontal="center"/>
    </xf>
    <xf numFmtId="0" fontId="0" fillId="0" borderId="6" xfId="0" applyBorder="1"/>
    <xf numFmtId="0" fontId="0" fillId="0" borderId="7" xfId="0" applyBorder="1"/>
    <xf numFmtId="0" fontId="0" fillId="5" borderId="0" xfId="0" applyFill="1" applyBorder="1"/>
    <xf numFmtId="0" fontId="0" fillId="0" borderId="1" xfId="0" applyBorder="1"/>
    <xf numFmtId="0" fontId="0" fillId="0" borderId="0" xfId="0" applyBorder="1" applyProtection="1"/>
    <xf numFmtId="2" fontId="0" fillId="0" borderId="0" xfId="0" applyNumberFormat="1" applyBorder="1" applyProtection="1"/>
    <xf numFmtId="0" fontId="0" fillId="0" borderId="8" xfId="0" applyBorder="1"/>
    <xf numFmtId="0" fontId="0" fillId="0" borderId="3" xfId="0" applyBorder="1"/>
    <xf numFmtId="0" fontId="24" fillId="5" borderId="0" xfId="0" applyFont="1" applyFill="1" applyBorder="1"/>
    <xf numFmtId="0" fontId="6" fillId="0" borderId="0" xfId="0" applyFont="1" applyBorder="1"/>
    <xf numFmtId="165" fontId="6" fillId="4" borderId="0" xfId="0" quotePrefix="1" applyNumberFormat="1" applyFont="1" applyFill="1" applyBorder="1" applyAlignment="1">
      <alignment horizontal="center"/>
    </xf>
    <xf numFmtId="0" fontId="21" fillId="3" borderId="0" xfId="0" applyFont="1" applyFill="1" applyBorder="1" applyAlignment="1" applyProtection="1">
      <alignment horizontal="centerContinuous"/>
      <protection locked="0"/>
    </xf>
    <xf numFmtId="0" fontId="5" fillId="3" borderId="0" xfId="0" applyFont="1" applyFill="1" applyBorder="1" applyAlignment="1" applyProtection="1">
      <alignment horizontal="centerContinuous"/>
      <protection locked="0"/>
    </xf>
    <xf numFmtId="0" fontId="0" fillId="0" borderId="0" xfId="0" applyFill="1" applyBorder="1"/>
    <xf numFmtId="0" fontId="0" fillId="0" borderId="0" xfId="0" applyFill="1"/>
    <xf numFmtId="0" fontId="12" fillId="0" borderId="0" xfId="0" applyFont="1" applyFill="1"/>
    <xf numFmtId="0" fontId="5" fillId="2" borderId="1" xfId="0" applyFont="1" applyFill="1" applyBorder="1" applyAlignment="1">
      <alignment horizontal="center"/>
    </xf>
    <xf numFmtId="1" fontId="0" fillId="0" borderId="0" xfId="0" applyNumberFormat="1"/>
    <xf numFmtId="0" fontId="5" fillId="3" borderId="1" xfId="0" applyFont="1" applyFill="1" applyBorder="1" applyAlignment="1" applyProtection="1">
      <alignment horizontal="left" vertical="center"/>
    </xf>
    <xf numFmtId="0" fontId="0" fillId="0" borderId="0" xfId="0" applyAlignment="1">
      <alignment vertical="center"/>
    </xf>
    <xf numFmtId="0" fontId="12" fillId="3" borderId="4" xfId="0" applyFont="1" applyFill="1" applyBorder="1" applyAlignment="1" applyProtection="1">
      <alignment horizontal="center"/>
    </xf>
    <xf numFmtId="0" fontId="12" fillId="3" borderId="1" xfId="0" applyFont="1" applyFill="1" applyBorder="1" applyAlignment="1" applyProtection="1">
      <alignment horizontal="left" vertical="top"/>
    </xf>
    <xf numFmtId="0" fontId="12" fillId="3" borderId="1" xfId="0" applyFont="1" applyFill="1" applyBorder="1" applyAlignment="1" applyProtection="1">
      <alignment horizontal="left" vertical="center"/>
    </xf>
    <xf numFmtId="0" fontId="12" fillId="4" borderId="0" xfId="0" applyFont="1" applyFill="1" applyBorder="1" applyAlignment="1" applyProtection="1"/>
    <xf numFmtId="2" fontId="5" fillId="4" borderId="0" xfId="0" applyNumberFormat="1" applyFont="1" applyFill="1" applyBorder="1" applyAlignment="1" applyProtection="1"/>
    <xf numFmtId="0" fontId="5" fillId="3" borderId="0" xfId="0" applyFont="1" applyFill="1" applyBorder="1" applyAlignment="1" applyProtection="1"/>
    <xf numFmtId="0" fontId="0" fillId="0" borderId="0" xfId="0" applyBorder="1" applyAlignment="1"/>
    <xf numFmtId="0" fontId="15" fillId="0" borderId="0" xfId="0" applyFont="1" applyAlignment="1"/>
    <xf numFmtId="0" fontId="12" fillId="3" borderId="0" xfId="0" applyFont="1" applyFill="1" applyBorder="1" applyAlignment="1" applyProtection="1">
      <alignment horizontal="left" vertical="center"/>
    </xf>
    <xf numFmtId="0" fontId="12" fillId="3" borderId="0" xfId="0" applyFont="1" applyFill="1" applyBorder="1" applyAlignment="1" applyProtection="1">
      <alignment horizontal="right" vertical="center"/>
    </xf>
    <xf numFmtId="0" fontId="14" fillId="3" borderId="0" xfId="0" applyFont="1" applyFill="1" applyBorder="1" applyAlignment="1" applyProtection="1">
      <alignment vertical="center"/>
    </xf>
    <xf numFmtId="166" fontId="5" fillId="3" borderId="0" xfId="0" applyNumberFormat="1" applyFont="1" applyFill="1" applyBorder="1" applyAlignment="1" applyProtection="1">
      <alignment horizontal="center" vertical="center"/>
    </xf>
    <xf numFmtId="0" fontId="5" fillId="3" borderId="0" xfId="0" applyFont="1" applyFill="1" applyBorder="1" applyAlignment="1" applyProtection="1">
      <alignment horizontal="left" vertical="center"/>
    </xf>
    <xf numFmtId="0" fontId="13" fillId="3" borderId="0" xfId="0" applyFont="1" applyFill="1" applyBorder="1" applyAlignment="1" applyProtection="1">
      <alignment horizontal="left" vertical="center"/>
    </xf>
    <xf numFmtId="0" fontId="16" fillId="3" borderId="1" xfId="0" applyFont="1" applyFill="1" applyBorder="1" applyAlignment="1" applyProtection="1">
      <alignment horizontal="left" vertical="center"/>
    </xf>
    <xf numFmtId="166" fontId="12" fillId="3" borderId="0" xfId="0" applyNumberFormat="1" applyFont="1" applyFill="1" applyBorder="1" applyAlignment="1" applyProtection="1">
      <alignment horizontal="left" vertical="center"/>
    </xf>
    <xf numFmtId="0" fontId="5" fillId="3" borderId="6" xfId="0" applyFont="1" applyFill="1" applyBorder="1" applyAlignment="1" applyProtection="1">
      <alignment horizontal="left"/>
    </xf>
    <xf numFmtId="0" fontId="22" fillId="3" borderId="0" xfId="0" applyFont="1" applyFill="1" applyBorder="1" applyAlignment="1">
      <alignment horizontal="left" vertical="center"/>
    </xf>
    <xf numFmtId="0" fontId="6" fillId="4" borderId="0" xfId="0" applyFont="1" applyFill="1" applyBorder="1" applyAlignment="1">
      <alignment horizontal="right"/>
    </xf>
    <xf numFmtId="0" fontId="6" fillId="4" borderId="0" xfId="0" applyFont="1" applyFill="1" applyBorder="1" applyAlignment="1" applyProtection="1">
      <alignment horizontal="right"/>
    </xf>
    <xf numFmtId="0" fontId="0" fillId="0" borderId="10" xfId="0" applyBorder="1"/>
    <xf numFmtId="0" fontId="0" fillId="0" borderId="11" xfId="0" applyBorder="1"/>
    <xf numFmtId="2" fontId="0" fillId="0" borderId="11" xfId="0" applyNumberFormat="1" applyBorder="1" applyProtection="1"/>
    <xf numFmtId="0" fontId="0" fillId="0" borderId="12" xfId="0" applyBorder="1"/>
    <xf numFmtId="3" fontId="6" fillId="4" borderId="0" xfId="0" applyNumberFormat="1" applyFont="1" applyFill="1" applyBorder="1" applyAlignment="1" applyProtection="1">
      <alignment horizontal="center"/>
    </xf>
    <xf numFmtId="3" fontId="6" fillId="4" borderId="0" xfId="0" applyNumberFormat="1" applyFont="1" applyFill="1" applyBorder="1" applyAlignment="1">
      <alignment horizontal="center"/>
    </xf>
    <xf numFmtId="0" fontId="6" fillId="4" borderId="0" xfId="0" quotePrefix="1" applyFont="1" applyFill="1" applyBorder="1" applyAlignment="1" applyProtection="1">
      <alignment horizontal="center"/>
    </xf>
    <xf numFmtId="0" fontId="5" fillId="2" borderId="4" xfId="0" applyFont="1" applyFill="1" applyBorder="1" applyAlignment="1">
      <alignment horizontal="center"/>
    </xf>
    <xf numFmtId="0" fontId="15" fillId="4" borderId="6" xfId="0" applyFont="1" applyFill="1" applyBorder="1"/>
    <xf numFmtId="0" fontId="15" fillId="4" borderId="7" xfId="0" applyFont="1" applyFill="1" applyBorder="1"/>
    <xf numFmtId="0" fontId="15" fillId="4" borderId="9" xfId="0" applyFont="1" applyFill="1" applyBorder="1"/>
    <xf numFmtId="0" fontId="28" fillId="4" borderId="1" xfId="0" applyFont="1" applyFill="1" applyBorder="1" applyAlignment="1">
      <alignment horizontal="centerContinuous"/>
    </xf>
    <xf numFmtId="0" fontId="15" fillId="4" borderId="0" xfId="0" applyFont="1" applyFill="1" applyBorder="1" applyAlignment="1">
      <alignment horizontal="centerContinuous"/>
    </xf>
    <xf numFmtId="0" fontId="15" fillId="4" borderId="0" xfId="0" applyFont="1" applyFill="1" applyBorder="1"/>
    <xf numFmtId="0" fontId="15" fillId="4" borderId="4" xfId="0" applyFont="1" applyFill="1" applyBorder="1"/>
    <xf numFmtId="0" fontId="15" fillId="4" borderId="1" xfId="0" applyFont="1" applyFill="1" applyBorder="1"/>
    <xf numFmtId="0" fontId="15" fillId="4" borderId="8" xfId="0" applyFont="1" applyFill="1" applyBorder="1"/>
    <xf numFmtId="0" fontId="15" fillId="4" borderId="3" xfId="0" applyFont="1" applyFill="1" applyBorder="1"/>
    <xf numFmtId="0" fontId="0" fillId="6" borderId="6" xfId="0" applyFill="1" applyBorder="1"/>
    <xf numFmtId="0" fontId="0" fillId="6" borderId="7" xfId="0" applyFill="1" applyBorder="1"/>
    <xf numFmtId="0" fontId="30" fillId="6" borderId="9" xfId="0" applyFont="1" applyFill="1" applyBorder="1"/>
    <xf numFmtId="0" fontId="5" fillId="6" borderId="1" xfId="0" applyFont="1" applyFill="1" applyBorder="1" applyAlignment="1">
      <alignment horizontal="center" wrapText="1"/>
    </xf>
    <xf numFmtId="0" fontId="30" fillId="6" borderId="4" xfId="0" applyFont="1" applyFill="1" applyBorder="1" applyAlignment="1">
      <alignment horizontal="center" wrapText="1"/>
    </xf>
    <xf numFmtId="0" fontId="5" fillId="6" borderId="1" xfId="0" applyFont="1" applyFill="1" applyBorder="1" applyAlignment="1">
      <alignment horizontal="center" vertical="top"/>
    </xf>
    <xf numFmtId="0" fontId="30" fillId="6" borderId="4" xfId="0" applyFont="1" applyFill="1" applyBorder="1" applyAlignment="1">
      <alignment horizontal="center" vertical="top"/>
    </xf>
    <xf numFmtId="0" fontId="5" fillId="6" borderId="8" xfId="0" applyFont="1" applyFill="1" applyBorder="1" applyAlignment="1">
      <alignment horizontal="center"/>
    </xf>
    <xf numFmtId="0" fontId="5" fillId="0" borderId="0" xfId="0" applyFont="1" applyFill="1" applyBorder="1" applyAlignment="1">
      <alignment horizontal="center"/>
    </xf>
    <xf numFmtId="0" fontId="0" fillId="0" borderId="4" xfId="0" applyFill="1" applyBorder="1" applyAlignment="1"/>
    <xf numFmtId="0" fontId="31" fillId="2" borderId="0" xfId="0" applyFont="1" applyFill="1" applyBorder="1"/>
    <xf numFmtId="0" fontId="7" fillId="2" borderId="0" xfId="0" applyFont="1" applyFill="1" applyBorder="1"/>
    <xf numFmtId="0" fontId="0" fillId="0" borderId="13" xfId="0" applyBorder="1"/>
    <xf numFmtId="0" fontId="32" fillId="2" borderId="0" xfId="0" applyFont="1" applyFill="1" applyBorder="1" applyAlignment="1">
      <alignment wrapText="1"/>
    </xf>
    <xf numFmtId="0" fontId="32" fillId="2" borderId="0" xfId="0" applyFont="1" applyFill="1" applyBorder="1"/>
    <xf numFmtId="0" fontId="0" fillId="0" borderId="14" xfId="0" applyBorder="1"/>
    <xf numFmtId="0" fontId="7" fillId="2" borderId="0" xfId="0" applyFont="1" applyFill="1" applyBorder="1" applyAlignment="1">
      <alignment horizontal="left"/>
    </xf>
    <xf numFmtId="0" fontId="31" fillId="2" borderId="1" xfId="0" applyFont="1" applyFill="1" applyBorder="1"/>
    <xf numFmtId="0" fontId="7" fillId="2" borderId="0" xfId="0" applyFont="1" applyFill="1" applyBorder="1" applyAlignment="1">
      <alignment vertical="top"/>
    </xf>
    <xf numFmtId="0" fontId="0" fillId="2" borderId="0" xfId="0" applyFill="1" applyBorder="1" applyAlignment="1">
      <alignment vertical="top"/>
    </xf>
    <xf numFmtId="0" fontId="0" fillId="2" borderId="4" xfId="0" applyFill="1" applyBorder="1"/>
    <xf numFmtId="0" fontId="0" fillId="2" borderId="3" xfId="0" applyFill="1" applyBorder="1"/>
    <xf numFmtId="0" fontId="0" fillId="2" borderId="5" xfId="0" applyFill="1" applyBorder="1"/>
    <xf numFmtId="0" fontId="0" fillId="0" borderId="0" xfId="0" applyFill="1" applyBorder="1" applyAlignment="1">
      <alignment horizontal="center" vertical="center"/>
    </xf>
    <xf numFmtId="0" fontId="0" fillId="0" borderId="0" xfId="0" applyBorder="1" applyAlignment="1">
      <alignment horizontal="center" vertical="center"/>
    </xf>
    <xf numFmtId="0" fontId="13" fillId="3" borderId="0" xfId="0" applyFont="1" applyFill="1" applyBorder="1" applyAlignment="1" applyProtection="1">
      <alignment horizontal="left" vertical="center" indent="1"/>
    </xf>
    <xf numFmtId="166" fontId="5" fillId="3" borderId="0" xfId="0" applyNumberFormat="1" applyFont="1" applyFill="1" applyBorder="1" applyAlignment="1" applyProtection="1">
      <alignment horizontal="left" vertical="center"/>
    </xf>
    <xf numFmtId="0" fontId="12" fillId="3" borderId="0" xfId="0" applyFont="1" applyFill="1" applyBorder="1" applyAlignment="1" applyProtection="1">
      <alignment horizontal="left" indent="1"/>
    </xf>
    <xf numFmtId="0" fontId="12" fillId="3" borderId="1" xfId="0" applyFont="1" applyFill="1" applyBorder="1" applyAlignment="1" applyProtection="1">
      <alignment vertical="center"/>
    </xf>
    <xf numFmtId="0" fontId="16" fillId="3" borderId="0" xfId="0" applyFont="1" applyFill="1" applyBorder="1" applyAlignment="1" applyProtection="1">
      <alignment horizontal="left" vertical="center"/>
    </xf>
    <xf numFmtId="15" fontId="6" fillId="4" borderId="0" xfId="0" applyNumberFormat="1" applyFont="1" applyFill="1" applyBorder="1" applyAlignment="1">
      <alignment horizontal="center"/>
    </xf>
    <xf numFmtId="15" fontId="6" fillId="4" borderId="0" xfId="0" quotePrefix="1" applyNumberFormat="1" applyFont="1" applyFill="1" applyBorder="1" applyAlignment="1">
      <alignment horizontal="right"/>
    </xf>
    <xf numFmtId="165" fontId="6" fillId="4" borderId="16" xfId="0" quotePrefix="1" applyNumberFormat="1" applyFont="1" applyFill="1" applyBorder="1" applyAlignment="1">
      <alignment vertical="top"/>
    </xf>
    <xf numFmtId="165" fontId="6" fillId="4" borderId="16" xfId="0" applyNumberFormat="1" applyFont="1" applyFill="1" applyBorder="1" applyAlignment="1">
      <alignment horizontal="center" vertical="top"/>
    </xf>
    <xf numFmtId="0" fontId="6" fillId="4" borderId="16" xfId="0" applyFont="1" applyFill="1" applyBorder="1" applyAlignment="1">
      <alignment horizontal="center" vertical="top"/>
    </xf>
    <xf numFmtId="15" fontId="6" fillId="4" borderId="16" xfId="0" applyNumberFormat="1" applyFont="1" applyFill="1" applyBorder="1" applyAlignment="1">
      <alignment horizontal="center" vertical="top"/>
    </xf>
    <xf numFmtId="3" fontId="6" fillId="4" borderId="16" xfId="0" applyNumberFormat="1" applyFont="1" applyFill="1" applyBorder="1" applyAlignment="1">
      <alignment horizontal="center" vertical="top"/>
    </xf>
    <xf numFmtId="1" fontId="0" fillId="0" borderId="0" xfId="0" applyNumberFormat="1" applyFill="1"/>
    <xf numFmtId="0" fontId="6" fillId="0" borderId="0" xfId="0" applyFont="1" applyFill="1" applyBorder="1" applyProtection="1"/>
    <xf numFmtId="0" fontId="10" fillId="0" borderId="0" xfId="0" applyFont="1" applyFill="1" applyBorder="1" applyAlignment="1" applyProtection="1">
      <alignment horizontal="centerContinuous"/>
    </xf>
    <xf numFmtId="0" fontId="0" fillId="0" borderId="0" xfId="0" applyFill="1" applyBorder="1" applyProtection="1"/>
    <xf numFmtId="0" fontId="25" fillId="0" borderId="0" xfId="0" applyFont="1" applyFill="1" applyBorder="1" applyAlignment="1" applyProtection="1">
      <alignment horizontal="center" vertical="center"/>
    </xf>
    <xf numFmtId="0" fontId="7" fillId="0" borderId="0" xfId="0" applyFont="1" applyFill="1" applyBorder="1" applyProtection="1"/>
    <xf numFmtId="0" fontId="11" fillId="0" borderId="0" xfId="0" applyFont="1" applyFill="1" applyBorder="1"/>
    <xf numFmtId="0" fontId="0" fillId="0" borderId="0" xfId="0" applyFill="1" applyBorder="1" applyAlignment="1">
      <alignment vertical="center"/>
    </xf>
    <xf numFmtId="0" fontId="0" fillId="0" borderId="1" xfId="0" applyFill="1" applyBorder="1" applyAlignment="1">
      <alignment horizontal="center" vertical="center"/>
    </xf>
    <xf numFmtId="0" fontId="5" fillId="4" borderId="6" xfId="0" applyFont="1" applyFill="1" applyBorder="1" applyAlignment="1" applyProtection="1">
      <alignment horizontal="center" vertical="center"/>
    </xf>
    <xf numFmtId="0" fontId="5" fillId="4" borderId="7" xfId="0" applyFont="1" applyFill="1" applyBorder="1" applyAlignment="1" applyProtection="1">
      <alignment horizontal="center" vertical="center"/>
    </xf>
    <xf numFmtId="0" fontId="5" fillId="4" borderId="9" xfId="0" applyFont="1" applyFill="1" applyBorder="1" applyAlignment="1" applyProtection="1">
      <alignment horizontal="center" vertical="center"/>
    </xf>
    <xf numFmtId="0" fontId="21" fillId="3" borderId="0" xfId="0" applyFont="1" applyFill="1" applyBorder="1" applyAlignment="1">
      <alignment horizontal="centerContinuous"/>
    </xf>
    <xf numFmtId="0" fontId="22" fillId="3" borderId="0" xfId="0" applyFont="1" applyFill="1" applyBorder="1" applyAlignment="1" applyProtection="1">
      <alignment horizontal="center" vertical="center"/>
    </xf>
    <xf numFmtId="0" fontId="35" fillId="3" borderId="0" xfId="0" applyFont="1" applyFill="1" applyBorder="1" applyAlignment="1" applyProtection="1">
      <alignment horizontal="center" vertical="center"/>
    </xf>
    <xf numFmtId="0" fontId="21" fillId="3" borderId="6" xfId="0" applyFont="1" applyFill="1" applyBorder="1" applyAlignment="1">
      <alignment horizontal="centerContinuous"/>
    </xf>
    <xf numFmtId="0" fontId="12" fillId="0" borderId="0" xfId="0" applyFont="1" applyBorder="1"/>
    <xf numFmtId="0" fontId="9" fillId="4" borderId="4" xfId="0" applyFont="1" applyFill="1" applyBorder="1" applyAlignment="1">
      <alignment horizontal="center"/>
    </xf>
    <xf numFmtId="0" fontId="23" fillId="4" borderId="4" xfId="0" applyFont="1" applyFill="1" applyBorder="1" applyAlignment="1">
      <alignment horizontal="center"/>
    </xf>
    <xf numFmtId="0" fontId="0" fillId="0" borderId="0" xfId="0" applyBorder="1" applyAlignment="1">
      <alignment horizontal="right"/>
    </xf>
    <xf numFmtId="0" fontId="9" fillId="0" borderId="0" xfId="0" applyFont="1" applyBorder="1" applyAlignment="1">
      <alignment horizontal="right"/>
    </xf>
    <xf numFmtId="168" fontId="6" fillId="4" borderId="0" xfId="0" applyNumberFormat="1" applyFont="1" applyFill="1" applyBorder="1" applyAlignment="1">
      <alignment horizontal="center"/>
    </xf>
    <xf numFmtId="168" fontId="6" fillId="4" borderId="0" xfId="0" applyNumberFormat="1" applyFont="1" applyFill="1" applyBorder="1" applyAlignment="1" applyProtection="1">
      <alignment horizontal="center"/>
    </xf>
    <xf numFmtId="168" fontId="6" fillId="4" borderId="16" xfId="0" applyNumberFormat="1" applyFont="1" applyFill="1" applyBorder="1" applyAlignment="1">
      <alignment horizontal="center" vertical="top"/>
    </xf>
    <xf numFmtId="3" fontId="6" fillId="0" borderId="0" xfId="0" applyNumberFormat="1" applyFont="1" applyFill="1" applyBorder="1" applyAlignment="1">
      <alignment horizontal="right"/>
    </xf>
    <xf numFmtId="3" fontId="4" fillId="0" borderId="0" xfId="1" applyNumberFormat="1" applyFont="1" applyFill="1" applyBorder="1"/>
    <xf numFmtId="0" fontId="4" fillId="0" borderId="0" xfId="0" applyFont="1" applyFill="1" applyBorder="1"/>
    <xf numFmtId="3" fontId="4" fillId="0" borderId="0" xfId="0" applyNumberFormat="1" applyFont="1" applyFill="1" applyBorder="1"/>
    <xf numFmtId="3" fontId="4" fillId="0" borderId="0" xfId="0" applyNumberFormat="1" applyFont="1" applyFill="1" applyBorder="1" applyAlignment="1">
      <alignment horizontal="right"/>
    </xf>
    <xf numFmtId="3" fontId="6" fillId="0" borderId="0" xfId="0" applyNumberFormat="1" applyFont="1" applyFill="1" applyBorder="1"/>
    <xf numFmtId="0" fontId="6" fillId="0" borderId="0" xfId="0" applyFont="1" applyFill="1" applyBorder="1"/>
    <xf numFmtId="0" fontId="6" fillId="0" borderId="0" xfId="0" applyFont="1" applyFill="1"/>
    <xf numFmtId="0" fontId="6" fillId="0" borderId="0" xfId="0" applyFont="1" applyFill="1" applyAlignment="1">
      <alignment horizontal="center"/>
    </xf>
    <xf numFmtId="0" fontId="6" fillId="0" borderId="0" xfId="0" applyFont="1" applyFill="1" applyAlignment="1">
      <alignment horizontal="right"/>
    </xf>
    <xf numFmtId="0" fontId="4" fillId="0" borderId="0" xfId="0" applyFont="1" applyFill="1" applyAlignment="1">
      <alignment horizontal="right"/>
    </xf>
    <xf numFmtId="3" fontId="4" fillId="0" borderId="0" xfId="0" applyNumberFormat="1" applyFont="1" applyFill="1"/>
    <xf numFmtId="0" fontId="4" fillId="0" borderId="0" xfId="0" applyFont="1" applyFill="1"/>
    <xf numFmtId="3" fontId="6" fillId="0" borderId="0" xfId="0" applyNumberFormat="1" applyFont="1" applyFill="1" applyAlignment="1"/>
    <xf numFmtId="0" fontId="4" fillId="0" borderId="0" xfId="0" applyFont="1" applyFill="1" applyAlignment="1">
      <alignment horizontal="center"/>
    </xf>
    <xf numFmtId="3" fontId="4" fillId="0" borderId="0" xfId="0" applyNumberFormat="1" applyFont="1" applyFill="1" applyAlignment="1">
      <alignment horizontal="right"/>
    </xf>
    <xf numFmtId="168" fontId="6" fillId="0" borderId="0" xfId="0" applyNumberFormat="1" applyFont="1" applyFill="1" applyBorder="1" applyAlignment="1">
      <alignment horizontal="right"/>
    </xf>
    <xf numFmtId="3" fontId="6" fillId="0" borderId="0" xfId="0" applyNumberFormat="1" applyFont="1" applyFill="1"/>
    <xf numFmtId="0" fontId="36" fillId="0" borderId="0" xfId="0" applyFont="1"/>
    <xf numFmtId="167" fontId="6" fillId="0" borderId="0" xfId="0" applyNumberFormat="1" applyFont="1" applyFill="1" applyBorder="1" applyAlignment="1">
      <alignment horizontal="right"/>
    </xf>
    <xf numFmtId="0" fontId="36" fillId="7" borderId="15" xfId="0" applyFont="1" applyFill="1" applyBorder="1" applyAlignment="1">
      <alignment horizontal="center"/>
    </xf>
    <xf numFmtId="0" fontId="36" fillId="7" borderId="16" xfId="0" applyFont="1" applyFill="1" applyBorder="1" applyAlignment="1">
      <alignment horizontal="center"/>
    </xf>
    <xf numFmtId="169" fontId="36" fillId="7" borderId="13" xfId="1" applyNumberFormat="1" applyFont="1" applyFill="1" applyBorder="1" applyAlignment="1" applyProtection="1">
      <alignment vertical="top"/>
    </xf>
    <xf numFmtId="1" fontId="0" fillId="0" borderId="0" xfId="0" applyNumberFormat="1" applyFill="1" applyBorder="1"/>
    <xf numFmtId="0" fontId="38" fillId="0" borderId="2" xfId="0" applyFont="1" applyFill="1" applyBorder="1"/>
    <xf numFmtId="0" fontId="38" fillId="0" borderId="2" xfId="0" applyFont="1" applyBorder="1"/>
    <xf numFmtId="0" fontId="38" fillId="0" borderId="0" xfId="0" applyFont="1" applyFill="1" applyBorder="1"/>
    <xf numFmtId="0" fontId="38" fillId="0" borderId="0" xfId="0" applyFont="1" applyBorder="1"/>
    <xf numFmtId="0" fontId="38" fillId="0" borderId="0" xfId="0" applyFont="1" applyFill="1" applyBorder="1" applyAlignment="1">
      <alignment horizontal="center" vertical="center"/>
    </xf>
    <xf numFmtId="0" fontId="38" fillId="0" borderId="0" xfId="0" applyFont="1"/>
    <xf numFmtId="0" fontId="38" fillId="0" borderId="0" xfId="0" applyFont="1" applyFill="1"/>
    <xf numFmtId="0" fontId="38" fillId="0" borderId="0" xfId="0" applyFont="1" applyFill="1" applyAlignment="1">
      <alignment horizontal="left" indent="1"/>
    </xf>
    <xf numFmtId="0" fontId="39" fillId="0" borderId="0" xfId="0" applyFont="1" applyAlignment="1">
      <alignment horizontal="center"/>
    </xf>
    <xf numFmtId="0" fontId="40" fillId="0" borderId="0" xfId="0" applyFont="1"/>
    <xf numFmtId="0" fontId="38" fillId="0" borderId="0" xfId="0" applyFont="1" applyAlignment="1">
      <alignment vertical="center"/>
    </xf>
    <xf numFmtId="3" fontId="5" fillId="3" borderId="0" xfId="0" applyNumberFormat="1" applyFont="1" applyFill="1" applyBorder="1" applyAlignment="1" applyProtection="1">
      <alignment horizontal="right" vertical="center" indent="1"/>
    </xf>
    <xf numFmtId="166" fontId="5" fillId="3" borderId="0" xfId="0" applyNumberFormat="1" applyFont="1" applyFill="1" applyBorder="1" applyAlignment="1" applyProtection="1">
      <alignment horizontal="right" vertical="center" indent="1"/>
    </xf>
    <xf numFmtId="2" fontId="5" fillId="3" borderId="0" xfId="0" applyNumberFormat="1" applyFont="1" applyFill="1" applyBorder="1" applyAlignment="1" applyProtection="1">
      <alignment horizontal="right" vertical="center" indent="1"/>
    </xf>
    <xf numFmtId="0" fontId="6" fillId="4" borderId="4" xfId="0" applyFont="1" applyFill="1" applyBorder="1" applyAlignment="1" applyProtection="1">
      <alignment horizontal="center"/>
    </xf>
    <xf numFmtId="0" fontId="6" fillId="4" borderId="1" xfId="0" applyFont="1" applyFill="1" applyBorder="1" applyAlignment="1" applyProtection="1">
      <alignment horizontal="center"/>
    </xf>
    <xf numFmtId="0" fontId="6" fillId="4" borderId="4" xfId="0" applyFont="1" applyFill="1" applyBorder="1" applyAlignment="1">
      <alignment horizontal="center"/>
    </xf>
    <xf numFmtId="165" fontId="6" fillId="4" borderId="15" xfId="0" quotePrefix="1" applyNumberFormat="1" applyFont="1" applyFill="1" applyBorder="1" applyAlignment="1">
      <alignment vertical="top"/>
    </xf>
    <xf numFmtId="3" fontId="4" fillId="0" borderId="0" xfId="3" applyNumberFormat="1"/>
    <xf numFmtId="3" fontId="0" fillId="0" borderId="0" xfId="0" applyNumberFormat="1"/>
    <xf numFmtId="0" fontId="5" fillId="3" borderId="0" xfId="0" applyFont="1" applyFill="1" applyBorder="1" applyAlignment="1" applyProtection="1">
      <alignment vertical="center"/>
    </xf>
    <xf numFmtId="0" fontId="41" fillId="3" borderId="0" xfId="0" applyFont="1" applyFill="1" applyBorder="1" applyAlignment="1" applyProtection="1">
      <alignment vertical="center"/>
    </xf>
    <xf numFmtId="0" fontId="5" fillId="3" borderId="4" xfId="0" applyFont="1" applyFill="1" applyBorder="1" applyAlignment="1" applyProtection="1">
      <alignment horizontal="left" vertical="center"/>
    </xf>
    <xf numFmtId="0" fontId="5" fillId="3" borderId="8" xfId="0" applyFont="1" applyFill="1" applyBorder="1" applyAlignment="1" applyProtection="1">
      <alignment horizontal="left"/>
    </xf>
    <xf numFmtId="0" fontId="12" fillId="3" borderId="3" xfId="0" applyFont="1" applyFill="1" applyBorder="1" applyAlignment="1" applyProtection="1"/>
    <xf numFmtId="0" fontId="11" fillId="0" borderId="0" xfId="0" applyFont="1" applyFill="1" applyBorder="1" applyAlignment="1">
      <alignment vertical="center"/>
    </xf>
    <xf numFmtId="0" fontId="40" fillId="0" borderId="0" xfId="0" applyFont="1" applyAlignment="1">
      <alignment vertical="center"/>
    </xf>
    <xf numFmtId="0" fontId="11" fillId="0" borderId="0" xfId="0" applyFont="1" applyAlignment="1">
      <alignment vertical="center"/>
    </xf>
    <xf numFmtId="0" fontId="40" fillId="0" borderId="0" xfId="0" applyFont="1" applyAlignment="1"/>
    <xf numFmtId="0" fontId="11" fillId="0" borderId="0" xfId="0" applyFont="1" applyFill="1" applyBorder="1" applyAlignment="1"/>
    <xf numFmtId="0" fontId="11" fillId="0" borderId="0" xfId="0" applyFont="1" applyAlignment="1"/>
    <xf numFmtId="0" fontId="40" fillId="0" borderId="0" xfId="0" applyFont="1" applyFill="1" applyBorder="1"/>
    <xf numFmtId="0" fontId="40" fillId="0" borderId="0" xfId="0" applyFont="1" applyBorder="1"/>
    <xf numFmtId="0" fontId="11" fillId="0" borderId="0" xfId="0" applyFont="1" applyBorder="1"/>
    <xf numFmtId="2" fontId="5" fillId="3" borderId="0" xfId="0" applyNumberFormat="1" applyFont="1" applyFill="1" applyBorder="1" applyAlignment="1" applyProtection="1">
      <alignment horizontal="center" vertical="center"/>
    </xf>
    <xf numFmtId="0" fontId="4" fillId="0" borderId="0" xfId="0" applyFont="1"/>
    <xf numFmtId="0" fontId="0" fillId="10" borderId="0" xfId="0" applyFill="1" applyBorder="1"/>
    <xf numFmtId="0" fontId="38" fillId="10" borderId="0" xfId="0" applyFont="1" applyFill="1"/>
    <xf numFmtId="0" fontId="0" fillId="10" borderId="0" xfId="0" applyFill="1"/>
    <xf numFmtId="0" fontId="5" fillId="10" borderId="0" xfId="0" applyFont="1" applyFill="1" applyBorder="1" applyAlignment="1" applyProtection="1">
      <alignment horizontal="left" vertical="center"/>
    </xf>
    <xf numFmtId="0" fontId="38" fillId="10" borderId="0" xfId="0" applyFont="1" applyFill="1" applyAlignment="1">
      <alignment vertical="center"/>
    </xf>
    <xf numFmtId="0" fontId="5" fillId="3" borderId="0" xfId="0" applyFont="1" applyFill="1" applyBorder="1" applyAlignment="1" applyProtection="1">
      <alignment horizontal="left" indent="2"/>
    </xf>
    <xf numFmtId="0" fontId="5" fillId="3" borderId="0" xfId="0" applyFont="1" applyFill="1" applyBorder="1" applyAlignment="1">
      <alignment horizontal="left"/>
    </xf>
    <xf numFmtId="0" fontId="0" fillId="0" borderId="0" xfId="0"/>
    <xf numFmtId="0" fontId="0" fillId="0" borderId="0" xfId="0" applyBorder="1"/>
    <xf numFmtId="0" fontId="0" fillId="0" borderId="0" xfId="0" applyFill="1" applyBorder="1"/>
    <xf numFmtId="0" fontId="38" fillId="0" borderId="0" xfId="0" applyFont="1" applyFill="1" applyBorder="1"/>
    <xf numFmtId="0" fontId="12" fillId="11" borderId="0" xfId="0" applyFont="1" applyFill="1" applyBorder="1" applyProtection="1">
      <protection locked="0"/>
    </xf>
    <xf numFmtId="0" fontId="12" fillId="10" borderId="0" xfId="0" applyFont="1" applyFill="1"/>
    <xf numFmtId="0" fontId="12" fillId="10" borderId="0" xfId="0" applyFont="1" applyFill="1" applyAlignment="1">
      <alignment horizontal="center"/>
    </xf>
    <xf numFmtId="0" fontId="12" fillId="0" borderId="0" xfId="0" applyFont="1" applyAlignment="1">
      <alignment horizontal="center"/>
    </xf>
    <xf numFmtId="0" fontId="12" fillId="10" borderId="0" xfId="0" applyFont="1" applyFill="1" applyBorder="1"/>
    <xf numFmtId="0" fontId="12" fillId="0" borderId="0" xfId="0" applyFont="1" applyBorder="1" applyAlignment="1">
      <alignment horizontal="center"/>
    </xf>
    <xf numFmtId="0" fontId="42" fillId="10" borderId="0" xfId="0" applyFont="1" applyFill="1" applyBorder="1"/>
    <xf numFmtId="3" fontId="0" fillId="10" borderId="0" xfId="0" applyNumberFormat="1" applyFill="1" applyBorder="1" applyAlignment="1">
      <alignment vertical="center"/>
    </xf>
    <xf numFmtId="0" fontId="0" fillId="10" borderId="0" xfId="0" applyFill="1" applyBorder="1" applyAlignment="1">
      <alignment horizontal="center" vertical="center"/>
    </xf>
    <xf numFmtId="0" fontId="43" fillId="10" borderId="0" xfId="0" applyFont="1" applyFill="1" applyBorder="1" applyAlignment="1">
      <alignment horizontal="center" vertical="center"/>
    </xf>
    <xf numFmtId="0" fontId="6" fillId="10" borderId="0" xfId="0" quotePrefix="1" applyFont="1" applyFill="1" applyBorder="1" applyAlignment="1" applyProtection="1">
      <alignment horizontal="center" vertical="center" wrapText="1"/>
    </xf>
    <xf numFmtId="0" fontId="6" fillId="10" borderId="0" xfId="0" applyFont="1" applyFill="1" applyBorder="1" applyAlignment="1" applyProtection="1">
      <alignment horizontal="center" vertical="center" wrapText="1"/>
    </xf>
    <xf numFmtId="0" fontId="17" fillId="10" borderId="0" xfId="0" applyFont="1" applyFill="1" applyBorder="1" applyAlignment="1">
      <alignment horizontal="center"/>
    </xf>
    <xf numFmtId="3" fontId="0" fillId="0" borderId="0" xfId="0" applyNumberFormat="1" applyBorder="1"/>
    <xf numFmtId="0" fontId="5" fillId="3" borderId="0" xfId="0" applyFont="1" applyFill="1" applyBorder="1" applyAlignment="1" applyProtection="1">
      <alignment horizontal="left" vertical="center" indent="1"/>
    </xf>
    <xf numFmtId="0" fontId="7" fillId="2" borderId="0" xfId="0" applyFont="1" applyFill="1" applyBorder="1" applyAlignment="1"/>
    <xf numFmtId="3" fontId="5" fillId="3" borderId="0" xfId="0" applyNumberFormat="1" applyFont="1" applyFill="1" applyBorder="1" applyAlignment="1" applyProtection="1">
      <alignment horizontal="right" vertical="center" indent="1"/>
      <protection locked="0"/>
    </xf>
    <xf numFmtId="166" fontId="5" fillId="3" borderId="0" xfId="0" applyNumberFormat="1" applyFont="1" applyFill="1" applyBorder="1" applyAlignment="1" applyProtection="1">
      <alignment horizontal="right" vertical="center" indent="1"/>
      <protection locked="0"/>
    </xf>
    <xf numFmtId="2" fontId="5" fillId="3" borderId="0" xfId="0" applyNumberFormat="1" applyFont="1" applyFill="1" applyBorder="1" applyAlignment="1" applyProtection="1">
      <alignment horizontal="right" vertical="center" indent="1"/>
      <protection locked="0"/>
    </xf>
    <xf numFmtId="0" fontId="5" fillId="3" borderId="0" xfId="0" applyFont="1" applyFill="1" applyBorder="1" applyAlignment="1" applyProtection="1">
      <protection locked="0"/>
    </xf>
    <xf numFmtId="0" fontId="41" fillId="0" borderId="0" xfId="0" applyFont="1" applyFill="1" applyBorder="1" applyAlignment="1">
      <alignment horizontal="center" vertical="center"/>
    </xf>
    <xf numFmtId="0" fontId="6" fillId="4" borderId="1" xfId="0" applyFont="1" applyFill="1" applyBorder="1" applyAlignment="1">
      <alignment horizontal="center"/>
    </xf>
    <xf numFmtId="165" fontId="6" fillId="4" borderId="15" xfId="0" applyNumberFormat="1" applyFont="1" applyFill="1" applyBorder="1" applyAlignment="1">
      <alignment horizontal="center" vertical="top"/>
    </xf>
    <xf numFmtId="0" fontId="6" fillId="4" borderId="17" xfId="0" applyFont="1" applyFill="1" applyBorder="1" applyAlignment="1">
      <alignment horizontal="center" vertical="top"/>
    </xf>
    <xf numFmtId="3" fontId="15" fillId="0" borderId="0" xfId="0" applyNumberFormat="1" applyFont="1" applyAlignment="1"/>
    <xf numFmtId="15" fontId="6" fillId="4" borderId="4" xfId="0" applyNumberFormat="1" applyFont="1" applyFill="1" applyBorder="1" applyAlignment="1">
      <alignment horizontal="center"/>
    </xf>
    <xf numFmtId="3" fontId="6" fillId="10" borderId="0" xfId="0" applyNumberFormat="1" applyFont="1" applyFill="1" applyBorder="1" applyAlignment="1">
      <alignment horizontal="right"/>
    </xf>
    <xf numFmtId="0" fontId="6" fillId="4" borderId="6" xfId="0" applyFont="1" applyFill="1" applyBorder="1" applyAlignment="1" applyProtection="1">
      <alignment horizontal="center"/>
    </xf>
    <xf numFmtId="0" fontId="6" fillId="4" borderId="7" xfId="0" applyFont="1" applyFill="1" applyBorder="1" applyAlignment="1" applyProtection="1">
      <alignment horizontal="center"/>
    </xf>
    <xf numFmtId="0" fontId="6" fillId="4" borderId="9" xfId="0" applyFont="1" applyFill="1" applyBorder="1" applyAlignment="1" applyProtection="1">
      <alignment horizontal="center"/>
    </xf>
    <xf numFmtId="165" fontId="6" fillId="4" borderId="8" xfId="0" quotePrefix="1" applyNumberFormat="1" applyFont="1" applyFill="1" applyBorder="1" applyAlignment="1">
      <alignment horizontal="center"/>
    </xf>
    <xf numFmtId="165" fontId="6" fillId="4" borderId="3" xfId="0" quotePrefix="1" applyNumberFormat="1" applyFont="1" applyFill="1" applyBorder="1" applyAlignment="1">
      <alignment horizontal="center"/>
    </xf>
    <xf numFmtId="165" fontId="6" fillId="4" borderId="5" xfId="0" quotePrefix="1" applyNumberFormat="1" applyFont="1" applyFill="1" applyBorder="1" applyAlignment="1">
      <alignment horizontal="center"/>
    </xf>
    <xf numFmtId="0" fontId="6" fillId="4" borderId="7" xfId="0" applyFont="1" applyFill="1" applyBorder="1" applyAlignment="1">
      <alignment horizontal="center"/>
    </xf>
    <xf numFmtId="4" fontId="4" fillId="0" borderId="0" xfId="0" applyNumberFormat="1" applyFont="1" applyFill="1"/>
    <xf numFmtId="164" fontId="36" fillId="7" borderId="13" xfId="1" applyNumberFormat="1" applyFont="1" applyFill="1" applyBorder="1" applyAlignment="1" applyProtection="1">
      <alignment vertical="top"/>
    </xf>
    <xf numFmtId="2" fontId="36" fillId="7" borderId="13" xfId="1" applyNumberFormat="1" applyFont="1" applyFill="1" applyBorder="1" applyAlignment="1" applyProtection="1">
      <alignment vertical="top"/>
    </xf>
    <xf numFmtId="0" fontId="0" fillId="0" borderId="0" xfId="0" applyBorder="1" applyAlignment="1">
      <alignment horizontal="center" vertical="center"/>
    </xf>
    <xf numFmtId="0" fontId="6" fillId="4" borderId="5" xfId="0" applyFont="1" applyFill="1" applyBorder="1" applyAlignment="1">
      <alignment horizontal="right" indent="1"/>
    </xf>
    <xf numFmtId="0" fontId="44" fillId="0" borderId="0" xfId="0" applyFont="1"/>
    <xf numFmtId="3" fontId="44" fillId="2" borderId="0" xfId="0" applyNumberFormat="1" applyFont="1" applyFill="1" applyBorder="1" applyAlignment="1">
      <alignment horizontal="right"/>
    </xf>
    <xf numFmtId="0" fontId="0" fillId="0" borderId="0" xfId="0" applyBorder="1" applyAlignment="1">
      <alignment vertical="top" wrapText="1"/>
    </xf>
    <xf numFmtId="0" fontId="5" fillId="4" borderId="0" xfId="0" applyFont="1" applyFill="1" applyBorder="1" applyAlignment="1">
      <alignment horizontal="center"/>
    </xf>
    <xf numFmtId="0" fontId="12" fillId="4" borderId="6" xfId="0" applyFont="1" applyFill="1" applyBorder="1" applyAlignment="1">
      <alignment horizontal="center"/>
    </xf>
    <xf numFmtId="0" fontId="5" fillId="4" borderId="7" xfId="0" applyFont="1" applyFill="1" applyBorder="1" applyAlignment="1"/>
    <xf numFmtId="0" fontId="12" fillId="4" borderId="7" xfId="0" applyFont="1" applyFill="1" applyBorder="1" applyAlignment="1"/>
    <xf numFmtId="0" fontId="45" fillId="4" borderId="7" xfId="0" applyFont="1" applyFill="1" applyBorder="1" applyAlignment="1" applyProtection="1">
      <protection locked="0"/>
    </xf>
    <xf numFmtId="0" fontId="12" fillId="4" borderId="7" xfId="0" applyFont="1" applyFill="1" applyBorder="1" applyAlignment="1" applyProtection="1">
      <protection locked="0"/>
    </xf>
    <xf numFmtId="0" fontId="21" fillId="4" borderId="9" xfId="0" applyFont="1" applyFill="1" applyBorder="1" applyAlignment="1">
      <alignment horizontal="right" vertical="center"/>
    </xf>
    <xf numFmtId="0" fontId="22" fillId="4" borderId="1" xfId="0" applyFont="1" applyFill="1" applyBorder="1" applyAlignment="1">
      <alignment vertical="center"/>
    </xf>
    <xf numFmtId="0" fontId="22" fillId="4" borderId="4" xfId="0" applyFont="1" applyFill="1" applyBorder="1" applyAlignment="1">
      <alignment vertical="center"/>
    </xf>
    <xf numFmtId="0" fontId="22" fillId="4" borderId="1" xfId="0" applyFont="1" applyFill="1" applyBorder="1" applyAlignment="1">
      <alignment horizontal="center" vertical="center"/>
    </xf>
    <xf numFmtId="0" fontId="22" fillId="4" borderId="4" xfId="0" applyFont="1" applyFill="1" applyBorder="1" applyAlignment="1">
      <alignment horizontal="center" vertical="center"/>
    </xf>
    <xf numFmtId="0" fontId="21" fillId="3" borderId="0" xfId="0" applyFont="1" applyFill="1" applyBorder="1" applyAlignment="1"/>
    <xf numFmtId="0" fontId="21" fillId="3" borderId="9" xfId="0" applyFont="1" applyFill="1" applyBorder="1" applyAlignment="1"/>
    <xf numFmtId="0" fontId="12" fillId="3" borderId="1" xfId="0" applyFont="1" applyFill="1" applyBorder="1" applyAlignment="1">
      <alignment horizontal="left"/>
    </xf>
    <xf numFmtId="0" fontId="12" fillId="3" borderId="0" xfId="0" applyFont="1" applyFill="1" applyBorder="1" applyAlignment="1">
      <alignment horizontal="left"/>
    </xf>
    <xf numFmtId="0" fontId="12" fillId="3" borderId="0" xfId="0" applyFont="1" applyFill="1" applyBorder="1" applyAlignment="1"/>
    <xf numFmtId="0" fontId="12" fillId="3" borderId="4" xfId="0" applyFont="1" applyFill="1" applyBorder="1" applyAlignment="1"/>
    <xf numFmtId="0" fontId="12" fillId="3" borderId="0" xfId="0" applyFont="1" applyFill="1" applyBorder="1" applyAlignment="1" applyProtection="1">
      <protection locked="0"/>
    </xf>
    <xf numFmtId="0" fontId="12" fillId="3" borderId="4" xfId="0" applyFont="1" applyFill="1" applyBorder="1" applyAlignment="1" applyProtection="1">
      <protection locked="0"/>
    </xf>
    <xf numFmtId="0" fontId="21" fillId="3" borderId="0" xfId="0" applyFont="1" applyFill="1" applyBorder="1" applyAlignment="1" applyProtection="1">
      <protection locked="0"/>
    </xf>
    <xf numFmtId="0" fontId="21" fillId="3" borderId="4" xfId="0" applyFont="1" applyFill="1" applyBorder="1" applyAlignment="1" applyProtection="1">
      <protection locked="0"/>
    </xf>
    <xf numFmtId="0" fontId="12" fillId="3" borderId="1" xfId="0" applyFont="1" applyFill="1" applyBorder="1" applyAlignment="1"/>
    <xf numFmtId="0" fontId="12" fillId="3" borderId="0" xfId="0" applyFont="1" applyFill="1" applyBorder="1"/>
    <xf numFmtId="0" fontId="5" fillId="3" borderId="4" xfId="0" applyFont="1" applyFill="1" applyBorder="1" applyAlignment="1" applyProtection="1">
      <alignment horizontal="centerContinuous"/>
      <protection locked="0"/>
    </xf>
    <xf numFmtId="0" fontId="5" fillId="3" borderId="1" xfId="0" applyFont="1" applyFill="1" applyBorder="1" applyAlignment="1"/>
    <xf numFmtId="0" fontId="5" fillId="3" borderId="0" xfId="0" quotePrefix="1" applyFont="1" applyFill="1" applyBorder="1" applyAlignment="1" applyProtection="1">
      <alignment horizontal="centerContinuous"/>
      <protection locked="0"/>
    </xf>
    <xf numFmtId="0" fontId="12" fillId="11" borderId="0" xfId="0" applyFont="1" applyFill="1" applyBorder="1"/>
    <xf numFmtId="0" fontId="12" fillId="11" borderId="4" xfId="0" applyFont="1" applyFill="1" applyBorder="1"/>
    <xf numFmtId="0" fontId="12" fillId="11" borderId="1" xfId="0" applyFont="1" applyFill="1" applyBorder="1" applyProtection="1">
      <protection locked="0"/>
    </xf>
    <xf numFmtId="0" fontId="12" fillId="3" borderId="8" xfId="0" applyFont="1" applyFill="1" applyBorder="1" applyAlignment="1"/>
    <xf numFmtId="0" fontId="12" fillId="3" borderId="3" xfId="0" applyFont="1" applyFill="1" applyBorder="1" applyAlignment="1"/>
    <xf numFmtId="0" fontId="12" fillId="3" borderId="5" xfId="0" applyFont="1" applyFill="1" applyBorder="1" applyAlignment="1"/>
    <xf numFmtId="0" fontId="5" fillId="3" borderId="6" xfId="0" applyFont="1" applyFill="1" applyBorder="1" applyAlignment="1" applyProtection="1">
      <alignment horizontal="center" vertical="center"/>
    </xf>
    <xf numFmtId="0" fontId="5" fillId="3" borderId="7" xfId="0" applyFont="1" applyFill="1" applyBorder="1" applyAlignment="1" applyProtection="1">
      <alignment vertical="center"/>
    </xf>
    <xf numFmtId="0" fontId="5" fillId="3" borderId="7" xfId="0" applyFont="1" applyFill="1" applyBorder="1" applyAlignment="1" applyProtection="1">
      <alignment horizontal="center" vertical="center"/>
    </xf>
    <xf numFmtId="0" fontId="5" fillId="3" borderId="9" xfId="0" applyFont="1" applyFill="1" applyBorder="1" applyAlignment="1" applyProtection="1">
      <alignment horizontal="center" vertical="center"/>
    </xf>
    <xf numFmtId="0" fontId="5" fillId="3" borderId="1" xfId="0" applyFont="1" applyFill="1" applyBorder="1" applyAlignment="1" applyProtection="1">
      <alignment horizontal="center" vertical="center"/>
    </xf>
    <xf numFmtId="0" fontId="5" fillId="3" borderId="0" xfId="0" applyFont="1" applyFill="1" applyBorder="1" applyAlignment="1" applyProtection="1">
      <alignment horizontal="center" vertical="center"/>
    </xf>
    <xf numFmtId="0" fontId="5" fillId="3" borderId="4" xfId="0" applyFont="1" applyFill="1" applyBorder="1" applyAlignment="1" applyProtection="1">
      <alignment horizontal="center" vertical="center"/>
    </xf>
    <xf numFmtId="0" fontId="12" fillId="3" borderId="4" xfId="0" applyFont="1" applyFill="1" applyBorder="1" applyAlignment="1" applyProtection="1">
      <alignment vertical="center"/>
    </xf>
    <xf numFmtId="165" fontId="5" fillId="3" borderId="0" xfId="0" quotePrefix="1" applyNumberFormat="1" applyFont="1" applyFill="1" applyBorder="1" applyAlignment="1" applyProtection="1">
      <alignment horizontal="center" vertical="center"/>
    </xf>
    <xf numFmtId="3" fontId="12" fillId="2" borderId="13" xfId="0" applyNumberFormat="1" applyFont="1" applyFill="1" applyBorder="1" applyAlignment="1" applyProtection="1">
      <alignment horizontal="right" vertical="center" indent="1"/>
      <protection locked="0"/>
    </xf>
    <xf numFmtId="3" fontId="12" fillId="2" borderId="13" xfId="1" applyNumberFormat="1" applyFont="1" applyFill="1" applyBorder="1" applyAlignment="1" applyProtection="1">
      <alignment horizontal="right" vertical="center" indent="1"/>
      <protection locked="0"/>
    </xf>
    <xf numFmtId="3" fontId="12" fillId="2" borderId="28" xfId="0" applyNumberFormat="1" applyFont="1" applyFill="1" applyBorder="1" applyAlignment="1" applyProtection="1">
      <alignment horizontal="right" vertical="center" indent="1"/>
    </xf>
    <xf numFmtId="0" fontId="12" fillId="3" borderId="0" xfId="0" applyFont="1" applyFill="1" applyBorder="1" applyAlignment="1" applyProtection="1">
      <alignment horizontal="right" vertical="center" indent="1"/>
    </xf>
    <xf numFmtId="2" fontId="12" fillId="2" borderId="28" xfId="0" applyNumberFormat="1" applyFont="1" applyFill="1" applyBorder="1" applyAlignment="1" applyProtection="1">
      <alignment horizontal="right" vertical="center" indent="1"/>
    </xf>
    <xf numFmtId="2" fontId="5" fillId="3" borderId="0" xfId="0" quotePrefix="1" applyNumberFormat="1" applyFont="1" applyFill="1" applyBorder="1" applyAlignment="1" applyProtection="1">
      <alignment horizontal="center" vertical="center"/>
    </xf>
    <xf numFmtId="3" fontId="12" fillId="0" borderId="13" xfId="0" applyNumberFormat="1" applyFont="1" applyFill="1" applyBorder="1" applyAlignment="1" applyProtection="1">
      <alignment horizontal="right" vertical="center" indent="1"/>
      <protection locked="0"/>
    </xf>
    <xf numFmtId="0" fontId="12" fillId="3" borderId="4" xfId="0" applyFont="1" applyFill="1" applyBorder="1" applyAlignment="1" applyProtection="1"/>
    <xf numFmtId="0" fontId="5" fillId="4" borderId="0" xfId="0" applyFont="1" applyFill="1" applyBorder="1" applyAlignment="1" applyProtection="1"/>
    <xf numFmtId="0" fontId="21" fillId="4" borderId="4" xfId="0" applyFont="1" applyFill="1" applyBorder="1" applyAlignment="1">
      <alignment horizontal="right" vertical="center" indent="1"/>
    </xf>
    <xf numFmtId="0" fontId="21" fillId="4" borderId="4" xfId="0" applyFont="1" applyFill="1" applyBorder="1" applyAlignment="1">
      <alignment horizontal="right" vertical="center"/>
    </xf>
    <xf numFmtId="0" fontId="5" fillId="3" borderId="9" xfId="0" applyFont="1" applyFill="1" applyBorder="1" applyAlignment="1" applyProtection="1">
      <alignment vertical="center"/>
    </xf>
    <xf numFmtId="0" fontId="5" fillId="3" borderId="4" xfId="0" applyFont="1" applyFill="1" applyBorder="1" applyAlignment="1" applyProtection="1">
      <alignment vertical="center"/>
    </xf>
    <xf numFmtId="0" fontId="12" fillId="3" borderId="0" xfId="0" applyFont="1" applyFill="1" applyBorder="1" applyAlignment="1">
      <alignment vertical="center" wrapText="1"/>
    </xf>
    <xf numFmtId="2" fontId="5" fillId="3" borderId="0" xfId="0" quotePrefix="1" applyNumberFormat="1" applyFont="1" applyFill="1" applyBorder="1" applyAlignment="1" applyProtection="1">
      <alignment horizontal="center"/>
    </xf>
    <xf numFmtId="0" fontId="12" fillId="3" borderId="0" xfId="0" applyFont="1" applyFill="1" applyBorder="1" applyAlignment="1">
      <alignment vertical="center"/>
    </xf>
    <xf numFmtId="0" fontId="12" fillId="3" borderId="0" xfId="0" applyFont="1" applyFill="1" applyBorder="1" applyAlignment="1" applyProtection="1">
      <alignment vertical="center"/>
      <protection locked="0"/>
    </xf>
    <xf numFmtId="3" fontId="12" fillId="3" borderId="0" xfId="0" applyNumberFormat="1" applyFont="1" applyFill="1" applyBorder="1" applyAlignment="1" applyProtection="1">
      <alignment horizontal="right" vertical="center" indent="1"/>
      <protection locked="0"/>
    </xf>
    <xf numFmtId="0" fontId="12" fillId="3" borderId="0" xfId="0" applyFont="1" applyFill="1" applyBorder="1" applyAlignment="1">
      <alignment horizontal="left" indent="1"/>
    </xf>
    <xf numFmtId="3" fontId="12" fillId="3" borderId="0" xfId="0" applyNumberFormat="1" applyFont="1" applyFill="1" applyBorder="1" applyAlignment="1" applyProtection="1">
      <alignment horizontal="right" vertical="center" indent="1"/>
    </xf>
    <xf numFmtId="49" fontId="12" fillId="3" borderId="0" xfId="0" applyNumberFormat="1" applyFont="1" applyFill="1" applyBorder="1" applyAlignment="1" applyProtection="1">
      <alignment horizontal="center" vertical="center"/>
      <protection locked="0"/>
    </xf>
    <xf numFmtId="0" fontId="12" fillId="3" borderId="5" xfId="0" applyFont="1" applyFill="1" applyBorder="1" applyAlignment="1" applyProtection="1"/>
    <xf numFmtId="0" fontId="5" fillId="3" borderId="1" xfId="0" applyFont="1" applyFill="1" applyBorder="1" applyAlignment="1" applyProtection="1"/>
    <xf numFmtId="0" fontId="12" fillId="3" borderId="1" xfId="0" applyFont="1" applyFill="1" applyBorder="1" applyAlignment="1" applyProtection="1"/>
    <xf numFmtId="0" fontId="5" fillId="3" borderId="1" xfId="0" applyFont="1" applyFill="1" applyBorder="1" applyAlignment="1" applyProtection="1">
      <alignment horizontal="left" vertical="center" wrapText="1"/>
    </xf>
    <xf numFmtId="0" fontId="5" fillId="3" borderId="4" xfId="0" applyFont="1" applyFill="1" applyBorder="1" applyAlignment="1" applyProtection="1">
      <alignment horizontal="left" vertical="center" wrapText="1"/>
    </xf>
    <xf numFmtId="0" fontId="5" fillId="3" borderId="1" xfId="0" applyFont="1" applyFill="1" applyBorder="1" applyAlignment="1" applyProtection="1">
      <alignment horizontal="left" vertical="top"/>
    </xf>
    <xf numFmtId="0" fontId="5" fillId="3" borderId="0" xfId="0" applyFont="1" applyFill="1" applyBorder="1" applyAlignment="1" applyProtection="1">
      <alignment horizontal="left" vertical="top"/>
    </xf>
    <xf numFmtId="0" fontId="5" fillId="3" borderId="1" xfId="0" applyFont="1" applyFill="1" applyBorder="1" applyAlignment="1" applyProtection="1">
      <alignment horizontal="centerContinuous" vertical="center"/>
    </xf>
    <xf numFmtId="0" fontId="12" fillId="3" borderId="0" xfId="0" applyFont="1" applyFill="1" applyBorder="1" applyAlignment="1" applyProtection="1">
      <alignment horizontal="centerContinuous"/>
    </xf>
    <xf numFmtId="2" fontId="5" fillId="3" borderId="0" xfId="0" applyNumberFormat="1" applyFont="1" applyFill="1" applyBorder="1" applyAlignment="1" applyProtection="1">
      <alignment horizontal="centerContinuous"/>
    </xf>
    <xf numFmtId="3" fontId="18" fillId="9" borderId="36" xfId="11" applyNumberFormat="1" applyFont="1" applyFill="1" applyBorder="1" applyAlignment="1">
      <alignment horizontal="right" wrapText="1"/>
    </xf>
    <xf numFmtId="3" fontId="18" fillId="9" borderId="22" xfId="11" applyNumberFormat="1" applyFont="1" applyFill="1" applyBorder="1" applyAlignment="1">
      <alignment horizontal="right" wrapText="1"/>
    </xf>
    <xf numFmtId="3" fontId="18" fillId="9" borderId="0" xfId="11" applyNumberFormat="1" applyFont="1" applyFill="1" applyBorder="1" applyAlignment="1">
      <alignment horizontal="right" wrapText="1"/>
    </xf>
    <xf numFmtId="3" fontId="18" fillId="9" borderId="6" xfId="11" applyNumberFormat="1" applyFont="1" applyFill="1" applyBorder="1" applyAlignment="1">
      <alignment horizontal="right" wrapText="1"/>
    </xf>
    <xf numFmtId="3" fontId="18" fillId="9" borderId="1" xfId="11" applyNumberFormat="1" applyFont="1" applyFill="1" applyBorder="1" applyAlignment="1">
      <alignment horizontal="right" wrapText="1"/>
    </xf>
    <xf numFmtId="169" fontId="9" fillId="7" borderId="13" xfId="1" applyNumberFormat="1" applyFont="1" applyFill="1" applyBorder="1" applyAlignment="1" applyProtection="1"/>
    <xf numFmtId="0" fontId="37" fillId="7" borderId="13" xfId="0" applyFont="1" applyFill="1" applyBorder="1" applyAlignment="1" applyProtection="1"/>
    <xf numFmtId="165" fontId="6" fillId="4" borderId="17" xfId="0" quotePrefix="1" applyNumberFormat="1" applyFont="1" applyFill="1" applyBorder="1" applyAlignment="1">
      <alignment vertical="top"/>
    </xf>
    <xf numFmtId="0" fontId="5" fillId="4" borderId="6" xfId="0" applyFont="1" applyFill="1" applyBorder="1" applyAlignment="1">
      <alignment horizontal="left" vertical="top" wrapText="1"/>
    </xf>
    <xf numFmtId="0" fontId="5" fillId="4" borderId="7" xfId="0" applyFont="1" applyFill="1" applyBorder="1" applyAlignment="1">
      <alignment vertical="top" wrapText="1"/>
    </xf>
    <xf numFmtId="0" fontId="17" fillId="4" borderId="7" xfId="0" applyFont="1" applyFill="1" applyBorder="1" applyAlignment="1">
      <alignment vertical="top" wrapText="1"/>
    </xf>
    <xf numFmtId="0" fontId="17" fillId="4" borderId="7" xfId="0" applyFont="1" applyFill="1" applyBorder="1" applyAlignment="1">
      <alignment horizontal="center" wrapText="1"/>
    </xf>
    <xf numFmtId="0" fontId="45" fillId="4" borderId="7" xfId="0" applyFont="1" applyFill="1" applyBorder="1"/>
    <xf numFmtId="0" fontId="5" fillId="4" borderId="9" xfId="0" applyFont="1" applyFill="1" applyBorder="1" applyAlignment="1">
      <alignment horizontal="center"/>
    </xf>
    <xf numFmtId="0" fontId="5" fillId="4" borderId="1" xfId="0" applyFont="1" applyFill="1" applyBorder="1" applyAlignment="1">
      <alignment vertical="top" wrapText="1"/>
    </xf>
    <xf numFmtId="0" fontId="5" fillId="4" borderId="0" xfId="0" applyFont="1" applyFill="1" applyBorder="1" applyAlignment="1">
      <alignment vertical="top" wrapText="1"/>
    </xf>
    <xf numFmtId="0" fontId="5" fillId="4" borderId="0" xfId="0" applyFont="1" applyFill="1" applyBorder="1" applyAlignment="1">
      <alignment horizontal="centerContinuous" wrapText="1"/>
    </xf>
    <xf numFmtId="0" fontId="5" fillId="4" borderId="4" xfId="0" applyFont="1" applyFill="1" applyBorder="1" applyAlignment="1">
      <alignment horizontal="center"/>
    </xf>
    <xf numFmtId="0" fontId="5" fillId="4" borderId="1" xfId="0" applyFont="1" applyFill="1" applyBorder="1" applyAlignment="1">
      <alignment horizontal="left" vertical="center"/>
    </xf>
    <xf numFmtId="0" fontId="12" fillId="4" borderId="1" xfId="0" applyFont="1" applyFill="1" applyBorder="1"/>
    <xf numFmtId="0" fontId="5" fillId="4" borderId="1" xfId="0" applyFont="1" applyFill="1" applyBorder="1"/>
    <xf numFmtId="0" fontId="5" fillId="4" borderId="8" xfId="0" applyFont="1" applyFill="1" applyBorder="1"/>
    <xf numFmtId="0" fontId="12" fillId="4" borderId="3" xfId="0" applyFont="1" applyFill="1" applyBorder="1"/>
    <xf numFmtId="0" fontId="12" fillId="4" borderId="3" xfId="0" applyFont="1" applyFill="1" applyBorder="1" applyAlignment="1">
      <alignment wrapText="1"/>
    </xf>
    <xf numFmtId="0" fontId="12" fillId="4" borderId="3" xfId="0" applyFont="1" applyFill="1" applyBorder="1" applyAlignment="1">
      <alignment horizontal="center"/>
    </xf>
    <xf numFmtId="0" fontId="4" fillId="4" borderId="3" xfId="0" applyFont="1" applyFill="1" applyBorder="1" applyAlignment="1">
      <alignment horizontal="right"/>
    </xf>
    <xf numFmtId="0" fontId="5" fillId="4" borderId="5" xfId="0" applyFont="1" applyFill="1" applyBorder="1" applyAlignment="1">
      <alignment horizontal="center"/>
    </xf>
    <xf numFmtId="0" fontId="5" fillId="11" borderId="1" xfId="0" applyFont="1" applyFill="1" applyBorder="1"/>
    <xf numFmtId="0" fontId="12" fillId="11" borderId="0" xfId="0" applyFont="1" applyFill="1" applyBorder="1" applyAlignment="1">
      <alignment wrapText="1"/>
    </xf>
    <xf numFmtId="0" fontId="12" fillId="11" borderId="0" xfId="0" applyFont="1" applyFill="1" applyBorder="1" applyAlignment="1">
      <alignment horizontal="center"/>
    </xf>
    <xf numFmtId="0" fontId="4" fillId="11" borderId="0" xfId="0" applyFont="1" applyFill="1" applyBorder="1" applyAlignment="1">
      <alignment horizontal="right"/>
    </xf>
    <xf numFmtId="0" fontId="5" fillId="11" borderId="4" xfId="0" applyFont="1" applyFill="1" applyBorder="1" applyAlignment="1">
      <alignment horizontal="center"/>
    </xf>
    <xf numFmtId="0" fontId="12" fillId="3" borderId="1" xfId="0" applyFont="1" applyFill="1" applyBorder="1" applyAlignment="1">
      <alignment vertical="top" wrapText="1"/>
    </xf>
    <xf numFmtId="0" fontId="5" fillId="3" borderId="0" xfId="0" applyFont="1" applyFill="1" applyBorder="1" applyAlignment="1">
      <alignment horizontal="right" wrapText="1"/>
    </xf>
    <xf numFmtId="0" fontId="12" fillId="3" borderId="0" xfId="0" applyFont="1" applyFill="1" applyBorder="1" applyAlignment="1">
      <alignment wrapText="1"/>
    </xf>
    <xf numFmtId="0" fontId="47" fillId="11" borderId="0" xfId="0" applyFont="1" applyFill="1" applyBorder="1" applyAlignment="1">
      <alignment horizontal="left" indent="2"/>
    </xf>
    <xf numFmtId="0" fontId="12" fillId="3" borderId="0" xfId="0" applyFont="1" applyFill="1" applyBorder="1" applyAlignment="1">
      <alignment vertical="top"/>
    </xf>
    <xf numFmtId="0" fontId="5" fillId="3" borderId="0" xfId="0" applyFont="1" applyFill="1" applyBorder="1" applyAlignment="1">
      <alignment horizontal="right"/>
    </xf>
    <xf numFmtId="0" fontId="12" fillId="3" borderId="1" xfId="0" applyFont="1" applyFill="1" applyBorder="1" applyAlignment="1">
      <alignment wrapText="1"/>
    </xf>
    <xf numFmtId="0" fontId="12" fillId="3" borderId="0" xfId="0" applyFont="1" applyFill="1" applyBorder="1" applyAlignment="1">
      <alignment vertical="top" wrapText="1"/>
    </xf>
    <xf numFmtId="0" fontId="5" fillId="3" borderId="1" xfId="0" applyFont="1" applyFill="1" applyBorder="1" applyAlignment="1">
      <alignment horizontal="center"/>
    </xf>
    <xf numFmtId="0" fontId="5" fillId="3" borderId="8" xfId="0" applyFont="1" applyFill="1" applyBorder="1" applyAlignment="1">
      <alignment vertical="top"/>
    </xf>
    <xf numFmtId="0" fontId="12" fillId="3" borderId="3" xfId="0" applyFont="1" applyFill="1" applyBorder="1" applyAlignment="1">
      <alignment horizontal="center" wrapText="1"/>
    </xf>
    <xf numFmtId="0" fontId="5" fillId="3" borderId="3" xfId="0" applyFont="1" applyFill="1" applyBorder="1" applyAlignment="1">
      <alignment horizontal="center" wrapText="1"/>
    </xf>
    <xf numFmtId="0" fontId="5" fillId="11" borderId="3" xfId="0" applyFont="1" applyFill="1" applyBorder="1" applyAlignment="1">
      <alignment horizontal="center"/>
    </xf>
    <xf numFmtId="0" fontId="12" fillId="3" borderId="5" xfId="0" applyFont="1" applyFill="1" applyBorder="1" applyAlignment="1">
      <alignment vertical="top" wrapText="1"/>
    </xf>
    <xf numFmtId="0" fontId="12" fillId="3" borderId="6" xfId="0" applyFont="1" applyFill="1" applyBorder="1" applyAlignment="1">
      <alignment wrapText="1"/>
    </xf>
    <xf numFmtId="0" fontId="12" fillId="3" borderId="7" xfId="0" applyFont="1" applyFill="1" applyBorder="1" applyAlignment="1">
      <alignment wrapText="1"/>
    </xf>
    <xf numFmtId="0" fontId="5" fillId="3" borderId="7" xfId="0" applyFont="1" applyFill="1" applyBorder="1" applyAlignment="1">
      <alignment horizontal="center" wrapText="1"/>
    </xf>
    <xf numFmtId="0" fontId="5" fillId="3" borderId="7" xfId="0" applyFont="1" applyFill="1" applyBorder="1" applyAlignment="1">
      <alignment horizontal="center"/>
    </xf>
    <xf numFmtId="0" fontId="12" fillId="3" borderId="9" xfId="0" applyFont="1" applyFill="1" applyBorder="1" applyAlignment="1">
      <alignment vertical="top" wrapText="1"/>
    </xf>
    <xf numFmtId="0" fontId="12" fillId="3" borderId="4" xfId="0" applyFont="1" applyFill="1" applyBorder="1" applyAlignment="1">
      <alignment vertical="top" wrapText="1"/>
    </xf>
    <xf numFmtId="0" fontId="5" fillId="3" borderId="1" xfId="0" applyFont="1" applyFill="1" applyBorder="1" applyAlignment="1">
      <alignment wrapText="1"/>
    </xf>
    <xf numFmtId="14" fontId="5" fillId="3" borderId="0" xfId="0" applyNumberFormat="1" applyFont="1" applyFill="1" applyBorder="1" applyAlignment="1">
      <alignment horizontal="center" vertical="top" wrapText="1"/>
    </xf>
    <xf numFmtId="0" fontId="5" fillId="3" borderId="0" xfId="0" applyFont="1" applyFill="1" applyBorder="1" applyAlignment="1">
      <alignment horizontal="center"/>
    </xf>
    <xf numFmtId="0" fontId="5" fillId="3" borderId="1" xfId="0" applyFont="1" applyFill="1" applyBorder="1" applyAlignment="1">
      <alignment vertical="top" wrapText="1"/>
    </xf>
    <xf numFmtId="0" fontId="12" fillId="3" borderId="0" xfId="0" applyFont="1" applyFill="1" applyBorder="1" applyAlignment="1">
      <alignment horizontal="left" wrapText="1"/>
    </xf>
    <xf numFmtId="0" fontId="5" fillId="3" borderId="0" xfId="0" applyFont="1" applyFill="1" applyBorder="1" applyAlignment="1">
      <alignment horizontal="center" wrapText="1"/>
    </xf>
    <xf numFmtId="166" fontId="5" fillId="3" borderId="0" xfId="0" applyNumberFormat="1" applyFont="1" applyFill="1" applyBorder="1" applyAlignment="1" applyProtection="1">
      <alignment horizontal="center" wrapText="1"/>
      <protection locked="0"/>
    </xf>
    <xf numFmtId="0" fontId="5" fillId="3" borderId="0" xfId="0" applyFont="1" applyFill="1" applyBorder="1" applyAlignment="1">
      <alignment vertical="center" wrapText="1"/>
    </xf>
    <xf numFmtId="0" fontId="5" fillId="3" borderId="1" xfId="0" applyFont="1" applyFill="1" applyBorder="1" applyAlignment="1">
      <alignment vertical="center" wrapText="1"/>
    </xf>
    <xf numFmtId="0" fontId="5" fillId="3" borderId="0" xfId="0" applyFont="1" applyFill="1" applyBorder="1" applyAlignment="1">
      <alignment wrapText="1"/>
    </xf>
    <xf numFmtId="0" fontId="12" fillId="3" borderId="1" xfId="0" applyFont="1" applyFill="1" applyBorder="1" applyAlignment="1">
      <alignment horizontal="left" vertical="top"/>
    </xf>
    <xf numFmtId="0" fontId="0" fillId="2" borderId="0" xfId="0" applyFill="1" applyBorder="1" applyAlignment="1">
      <alignment wrapText="1"/>
    </xf>
    <xf numFmtId="0" fontId="12" fillId="2" borderId="0" xfId="0" applyFont="1" applyFill="1" applyBorder="1" applyAlignment="1">
      <alignment vertical="top" wrapText="1"/>
    </xf>
    <xf numFmtId="0" fontId="5" fillId="3" borderId="1" xfId="0" applyFont="1" applyFill="1" applyBorder="1" applyAlignment="1">
      <alignment horizontal="left" vertical="top" wrapText="1"/>
    </xf>
    <xf numFmtId="0" fontId="12" fillId="11" borderId="8" xfId="0" applyFont="1" applyFill="1" applyBorder="1"/>
    <xf numFmtId="0" fontId="0" fillId="11" borderId="5" xfId="0" applyFill="1" applyBorder="1"/>
    <xf numFmtId="0" fontId="12" fillId="0" borderId="0" xfId="0" applyFont="1" applyBorder="1" applyAlignment="1">
      <alignment wrapText="1"/>
    </xf>
    <xf numFmtId="0" fontId="12" fillId="0" borderId="0" xfId="0" applyFont="1" applyBorder="1" applyAlignment="1">
      <alignment vertical="top" wrapText="1"/>
    </xf>
    <xf numFmtId="0" fontId="12" fillId="3" borderId="7" xfId="0" applyFont="1" applyFill="1" applyBorder="1" applyAlignment="1">
      <alignment vertical="top" wrapText="1"/>
    </xf>
    <xf numFmtId="3" fontId="5" fillId="3" borderId="0" xfId="0" applyNumberFormat="1" applyFont="1" applyFill="1" applyBorder="1" applyAlignment="1">
      <alignment horizontal="center"/>
    </xf>
    <xf numFmtId="3" fontId="5" fillId="18" borderId="23" xfId="0" applyNumberFormat="1" applyFont="1" applyFill="1" applyBorder="1" applyAlignment="1" applyProtection="1">
      <alignment horizontal="center" vertical="center"/>
    </xf>
    <xf numFmtId="49" fontId="0" fillId="0" borderId="0" xfId="0" applyNumberFormat="1"/>
    <xf numFmtId="1" fontId="4" fillId="0" borderId="0" xfId="0" applyNumberFormat="1" applyFont="1"/>
    <xf numFmtId="4" fontId="0" fillId="0" borderId="0" xfId="0" applyNumberFormat="1"/>
    <xf numFmtId="0" fontId="20" fillId="8" borderId="4" xfId="0" applyFont="1" applyFill="1" applyBorder="1" applyAlignment="1">
      <alignment horizontal="center"/>
    </xf>
    <xf numFmtId="172" fontId="36" fillId="7" borderId="13" xfId="1" applyNumberFormat="1" applyFont="1" applyFill="1" applyBorder="1" applyAlignment="1" applyProtection="1">
      <alignment vertical="top"/>
    </xf>
    <xf numFmtId="0" fontId="23" fillId="14" borderId="6" xfId="0" applyFont="1" applyFill="1" applyBorder="1" applyAlignment="1">
      <alignment horizontal="center"/>
    </xf>
    <xf numFmtId="0" fontId="23" fillId="14" borderId="7" xfId="0" applyFont="1" applyFill="1" applyBorder="1" applyAlignment="1">
      <alignment horizontal="center"/>
    </xf>
    <xf numFmtId="0" fontId="23" fillId="14" borderId="9" xfId="0" applyFont="1" applyFill="1" applyBorder="1" applyAlignment="1">
      <alignment horizontal="center"/>
    </xf>
    <xf numFmtId="0" fontId="4" fillId="10" borderId="1" xfId="0" applyFont="1" applyFill="1" applyBorder="1"/>
    <xf numFmtId="0" fontId="6" fillId="10" borderId="0" xfId="0" applyFont="1" applyFill="1" applyBorder="1" applyAlignment="1">
      <alignment horizontal="left"/>
    </xf>
    <xf numFmtId="0" fontId="4" fillId="10" borderId="0" xfId="0" applyFont="1" applyFill="1" applyBorder="1"/>
    <xf numFmtId="0" fontId="4" fillId="10" borderId="0" xfId="0" applyFont="1" applyFill="1" applyBorder="1" applyAlignment="1">
      <alignment horizontal="center"/>
    </xf>
    <xf numFmtId="0" fontId="4" fillId="10" borderId="4" xfId="0" applyFont="1" applyFill="1" applyBorder="1"/>
    <xf numFmtId="0" fontId="4" fillId="10" borderId="0" xfId="0" applyFont="1" applyFill="1" applyBorder="1" applyAlignment="1">
      <alignment horizontal="left"/>
    </xf>
    <xf numFmtId="0" fontId="4" fillId="10" borderId="1" xfId="0" applyFont="1" applyFill="1" applyBorder="1" applyAlignment="1"/>
    <xf numFmtId="3" fontId="4" fillId="10" borderId="0" xfId="0" applyNumberFormat="1" applyFont="1" applyFill="1" applyBorder="1" applyAlignment="1"/>
    <xf numFmtId="9" fontId="4" fillId="10" borderId="0" xfId="13" applyFont="1" applyFill="1" applyBorder="1" applyAlignment="1">
      <alignment horizontal="right"/>
    </xf>
    <xf numFmtId="9" fontId="4" fillId="10" borderId="0" xfId="13" applyFont="1" applyFill="1" applyBorder="1" applyAlignment="1"/>
    <xf numFmtId="0" fontId="52" fillId="10" borderId="0" xfId="0" applyFont="1" applyFill="1" applyBorder="1" applyAlignment="1">
      <alignment horizontal="center"/>
    </xf>
    <xf numFmtId="0" fontId="52" fillId="10" borderId="0" xfId="0" applyFont="1" applyFill="1" applyBorder="1" applyAlignment="1">
      <alignment horizontal="left"/>
    </xf>
    <xf numFmtId="0" fontId="4" fillId="10" borderId="4" xfId="0" applyFont="1" applyFill="1" applyBorder="1" applyAlignment="1"/>
    <xf numFmtId="3" fontId="6" fillId="10" borderId="0" xfId="0" applyNumberFormat="1" applyFont="1" applyFill="1" applyBorder="1" applyAlignment="1">
      <alignment horizontal="right" vertical="top"/>
    </xf>
    <xf numFmtId="9" fontId="4" fillId="10" borderId="0" xfId="13" applyFont="1" applyFill="1" applyBorder="1" applyAlignment="1">
      <alignment horizontal="right" vertical="top"/>
    </xf>
    <xf numFmtId="0" fontId="52" fillId="10" borderId="0" xfId="0" applyFont="1" applyFill="1" applyBorder="1" applyAlignment="1">
      <alignment horizontal="center" vertical="top"/>
    </xf>
    <xf numFmtId="0" fontId="4" fillId="10" borderId="0" xfId="0" applyFont="1" applyFill="1" applyBorder="1" applyAlignment="1">
      <alignment horizontal="center" vertical="top"/>
    </xf>
    <xf numFmtId="0" fontId="52" fillId="10" borderId="0" xfId="0" applyFont="1" applyFill="1" applyBorder="1" applyAlignment="1">
      <alignment horizontal="left" vertical="top"/>
    </xf>
    <xf numFmtId="0" fontId="4" fillId="10" borderId="4" xfId="0" applyFont="1" applyFill="1" applyBorder="1" applyAlignment="1">
      <alignment vertical="top"/>
    </xf>
    <xf numFmtId="0" fontId="7" fillId="10" borderId="1" xfId="0" applyFont="1" applyFill="1" applyBorder="1"/>
    <xf numFmtId="0" fontId="4" fillId="10" borderId="0" xfId="0" applyFont="1" applyFill="1" applyBorder="1" applyAlignment="1">
      <alignment horizontal="right"/>
    </xf>
    <xf numFmtId="0" fontId="4" fillId="10" borderId="0" xfId="0" applyFont="1" applyFill="1" applyBorder="1" applyAlignment="1">
      <alignment horizontal="left" vertical="top" wrapText="1"/>
    </xf>
    <xf numFmtId="3" fontId="4" fillId="10" borderId="0" xfId="0" applyNumberFormat="1" applyFont="1" applyFill="1" applyBorder="1" applyAlignment="1">
      <alignment vertical="center"/>
    </xf>
    <xf numFmtId="1" fontId="4" fillId="10" borderId="0" xfId="0" applyNumberFormat="1" applyFont="1" applyFill="1" applyBorder="1" applyAlignment="1">
      <alignment vertical="center"/>
    </xf>
    <xf numFmtId="0" fontId="4" fillId="10" borderId="0" xfId="0" applyFont="1" applyFill="1" applyBorder="1" applyAlignment="1">
      <alignment vertical="center"/>
    </xf>
    <xf numFmtId="9" fontId="4" fillId="10" borderId="0" xfId="13" applyFont="1" applyFill="1" applyBorder="1" applyAlignment="1">
      <alignment horizontal="right" vertical="center"/>
    </xf>
    <xf numFmtId="0" fontId="4" fillId="10" borderId="0" xfId="0" applyFont="1" applyFill="1" applyBorder="1" applyAlignment="1">
      <alignment horizontal="right" vertical="center"/>
    </xf>
    <xf numFmtId="9" fontId="4" fillId="10" borderId="0" xfId="4" applyFont="1" applyFill="1" applyBorder="1" applyAlignment="1">
      <alignment horizontal="right" vertical="center"/>
    </xf>
    <xf numFmtId="0" fontId="6" fillId="10" borderId="0" xfId="0" applyFont="1" applyFill="1" applyBorder="1"/>
    <xf numFmtId="0" fontId="4" fillId="10" borderId="8" xfId="0" applyFont="1" applyFill="1" applyBorder="1"/>
    <xf numFmtId="0" fontId="4" fillId="10" borderId="3" xfId="0" applyFont="1" applyFill="1" applyBorder="1"/>
    <xf numFmtId="0" fontId="4" fillId="10" borderId="3" xfId="0" applyFont="1" applyFill="1" applyBorder="1" applyAlignment="1">
      <alignment horizontal="center"/>
    </xf>
    <xf numFmtId="0" fontId="4" fillId="10" borderId="5" xfId="0" applyFont="1" applyFill="1" applyBorder="1"/>
    <xf numFmtId="0" fontId="9" fillId="4" borderId="7" xfId="0" applyFont="1" applyFill="1" applyBorder="1" applyAlignment="1"/>
    <xf numFmtId="0" fontId="9" fillId="4" borderId="3" xfId="0" applyFont="1" applyFill="1" applyBorder="1" applyAlignment="1"/>
    <xf numFmtId="0" fontId="9" fillId="4" borderId="5" xfId="0" applyFont="1" applyFill="1" applyBorder="1" applyAlignment="1"/>
    <xf numFmtId="0" fontId="9" fillId="4" borderId="15" xfId="0" applyFont="1" applyFill="1" applyBorder="1" applyAlignment="1">
      <alignment horizontal="center"/>
    </xf>
    <xf numFmtId="0" fontId="6" fillId="4" borderId="16" xfId="0" applyFont="1" applyFill="1" applyBorder="1" applyAlignment="1">
      <alignment horizontal="center"/>
    </xf>
    <xf numFmtId="0" fontId="9" fillId="4" borderId="17" xfId="0" applyFont="1" applyFill="1" applyBorder="1" applyAlignment="1">
      <alignment horizontal="center"/>
    </xf>
    <xf numFmtId="172" fontId="36" fillId="9" borderId="13" xfId="1" applyNumberFormat="1" applyFont="1" applyFill="1" applyBorder="1" applyAlignment="1" applyProtection="1">
      <alignment vertical="top"/>
    </xf>
    <xf numFmtId="0" fontId="0" fillId="9" borderId="26" xfId="0" applyFill="1" applyBorder="1"/>
    <xf numFmtId="165" fontId="6" fillId="4" borderId="4" xfId="0" quotePrefix="1" applyNumberFormat="1" applyFont="1" applyFill="1" applyBorder="1" applyAlignment="1">
      <alignment horizontal="center"/>
    </xf>
    <xf numFmtId="0" fontId="20" fillId="8" borderId="3" xfId="0" applyFont="1" applyFill="1" applyBorder="1" applyAlignment="1"/>
    <xf numFmtId="0" fontId="20" fillId="8" borderId="8" xfId="0" applyFont="1" applyFill="1" applyBorder="1" applyAlignment="1"/>
    <xf numFmtId="0" fontId="20" fillId="8" borderId="5" xfId="0" applyFont="1" applyFill="1" applyBorder="1" applyAlignment="1"/>
    <xf numFmtId="3" fontId="4" fillId="2" borderId="2" xfId="0" applyNumberFormat="1" applyFont="1" applyFill="1" applyBorder="1" applyAlignment="1">
      <alignment vertical="center"/>
    </xf>
    <xf numFmtId="3" fontId="4" fillId="2" borderId="0" xfId="0" applyNumberFormat="1" applyFont="1" applyFill="1" applyBorder="1" applyAlignment="1">
      <alignment vertical="center"/>
    </xf>
    <xf numFmtId="0" fontId="4" fillId="10" borderId="6" xfId="0" applyFont="1" applyFill="1" applyBorder="1"/>
    <xf numFmtId="0" fontId="4" fillId="10" borderId="7" xfId="0" applyFont="1" applyFill="1" applyBorder="1"/>
    <xf numFmtId="0" fontId="4" fillId="10" borderId="7" xfId="0" applyFont="1" applyFill="1" applyBorder="1" applyAlignment="1">
      <alignment horizontal="center"/>
    </xf>
    <xf numFmtId="0" fontId="4" fillId="10" borderId="9" xfId="0" applyFont="1" applyFill="1" applyBorder="1"/>
    <xf numFmtId="0" fontId="6" fillId="0" borderId="0" xfId="0" applyFont="1" applyBorder="1" applyAlignment="1">
      <alignment horizontal="center"/>
    </xf>
    <xf numFmtId="0" fontId="6" fillId="10" borderId="0" xfId="0" applyFont="1" applyFill="1" applyBorder="1" applyAlignment="1">
      <alignment horizontal="right"/>
    </xf>
    <xf numFmtId="0" fontId="4" fillId="0" borderId="0" xfId="0" applyFont="1" applyBorder="1" applyAlignment="1">
      <alignment horizontal="center"/>
    </xf>
    <xf numFmtId="0" fontId="6" fillId="10" borderId="18" xfId="0" applyFont="1" applyFill="1" applyBorder="1" applyAlignment="1">
      <alignment horizontal="left"/>
    </xf>
    <xf numFmtId="0" fontId="6" fillId="10" borderId="0" xfId="0" applyFont="1" applyFill="1" applyBorder="1" applyAlignment="1">
      <alignment horizontal="left" vertical="top"/>
    </xf>
    <xf numFmtId="3" fontId="4" fillId="10" borderId="0" xfId="0" applyNumberFormat="1" applyFont="1" applyFill="1" applyBorder="1" applyAlignment="1">
      <alignment vertical="top"/>
    </xf>
    <xf numFmtId="9" fontId="4" fillId="10" borderId="0" xfId="4" applyFont="1" applyFill="1" applyBorder="1" applyAlignment="1">
      <alignment horizontal="right" vertical="top"/>
    </xf>
    <xf numFmtId="9" fontId="4" fillId="10" borderId="0" xfId="4" applyFont="1" applyFill="1" applyBorder="1" applyAlignment="1">
      <alignment vertical="top"/>
    </xf>
    <xf numFmtId="0" fontId="4" fillId="10" borderId="27" xfId="0" applyFont="1" applyFill="1" applyBorder="1" applyAlignment="1">
      <alignment horizontal="center" vertical="top"/>
    </xf>
    <xf numFmtId="0" fontId="4" fillId="10" borderId="2" xfId="0" applyFont="1" applyFill="1" applyBorder="1" applyAlignment="1">
      <alignment horizontal="left" vertical="top" wrapText="1"/>
    </xf>
    <xf numFmtId="3" fontId="4" fillId="10" borderId="2" xfId="0" applyNumberFormat="1" applyFont="1" applyFill="1" applyBorder="1" applyAlignment="1">
      <alignment vertical="center"/>
    </xf>
    <xf numFmtId="9" fontId="4" fillId="10" borderId="2" xfId="4" applyFont="1" applyFill="1" applyBorder="1" applyAlignment="1">
      <alignment horizontal="right" vertical="center"/>
    </xf>
    <xf numFmtId="9" fontId="4" fillId="10" borderId="2" xfId="4" applyFont="1" applyFill="1" applyBorder="1" applyAlignment="1">
      <alignment vertical="center"/>
    </xf>
    <xf numFmtId="3" fontId="4" fillId="10" borderId="2" xfId="0" applyNumberFormat="1" applyFont="1" applyFill="1" applyBorder="1" applyAlignment="1">
      <alignment horizontal="right" vertical="center"/>
    </xf>
    <xf numFmtId="0" fontId="4" fillId="10" borderId="21" xfId="0" applyFont="1" applyFill="1" applyBorder="1" applyAlignment="1">
      <alignment horizontal="center" vertical="top"/>
    </xf>
    <xf numFmtId="0" fontId="4" fillId="10" borderId="20" xfId="0" applyFont="1" applyFill="1" applyBorder="1" applyAlignment="1">
      <alignment horizontal="center" vertical="top"/>
    </xf>
    <xf numFmtId="9" fontId="4" fillId="10" borderId="0" xfId="4" applyFont="1" applyFill="1" applyBorder="1" applyAlignment="1">
      <alignment vertical="center"/>
    </xf>
    <xf numFmtId="3" fontId="4" fillId="10" borderId="0" xfId="0" applyNumberFormat="1" applyFont="1" applyFill="1" applyBorder="1" applyAlignment="1">
      <alignment horizontal="right" vertical="center"/>
    </xf>
    <xf numFmtId="0" fontId="4" fillId="10" borderId="11" xfId="0" applyFont="1" applyFill="1" applyBorder="1" applyAlignment="1">
      <alignment horizontal="center" vertical="top"/>
    </xf>
    <xf numFmtId="9" fontId="4" fillId="10" borderId="0" xfId="4" applyNumberFormat="1" applyFont="1" applyFill="1" applyBorder="1" applyAlignment="1">
      <alignment horizontal="right" vertical="center"/>
    </xf>
    <xf numFmtId="9" fontId="4" fillId="10" borderId="0" xfId="4" applyNumberFormat="1" applyFont="1" applyFill="1" applyBorder="1" applyAlignment="1">
      <alignment vertical="center"/>
    </xf>
    <xf numFmtId="168" fontId="4" fillId="10" borderId="0" xfId="0" applyNumberFormat="1" applyFont="1" applyFill="1" applyBorder="1" applyAlignment="1">
      <alignment vertical="center"/>
    </xf>
    <xf numFmtId="168" fontId="4" fillId="10" borderId="0" xfId="0" applyNumberFormat="1" applyFont="1" applyFill="1" applyBorder="1" applyAlignment="1">
      <alignment horizontal="right" vertical="center"/>
    </xf>
    <xf numFmtId="0" fontId="4" fillId="10" borderId="33" xfId="0" applyFont="1" applyFill="1" applyBorder="1" applyAlignment="1">
      <alignment horizontal="center" vertical="top"/>
    </xf>
    <xf numFmtId="0" fontId="4" fillId="10" borderId="19" xfId="0" applyFont="1" applyFill="1" applyBorder="1" applyAlignment="1">
      <alignment horizontal="left" vertical="top" wrapText="1"/>
    </xf>
    <xf numFmtId="3" fontId="4" fillId="10" borderId="19" xfId="0" applyNumberFormat="1" applyFont="1" applyFill="1" applyBorder="1" applyAlignment="1">
      <alignment vertical="center"/>
    </xf>
    <xf numFmtId="9" fontId="4" fillId="10" borderId="19" xfId="4" applyNumberFormat="1" applyFont="1" applyFill="1" applyBorder="1" applyAlignment="1">
      <alignment horizontal="right" vertical="center"/>
    </xf>
    <xf numFmtId="9" fontId="4" fillId="10" borderId="19" xfId="4" applyFont="1" applyFill="1" applyBorder="1" applyAlignment="1">
      <alignment vertical="center"/>
    </xf>
    <xf numFmtId="3" fontId="4" fillId="10" borderId="19" xfId="0" applyNumberFormat="1" applyFont="1" applyFill="1" applyBorder="1" applyAlignment="1">
      <alignment horizontal="right" vertical="center"/>
    </xf>
    <xf numFmtId="9" fontId="4" fillId="10" borderId="19" xfId="4" applyFont="1" applyFill="1" applyBorder="1" applyAlignment="1">
      <alignment horizontal="right" vertical="center"/>
    </xf>
    <xf numFmtId="0" fontId="4" fillId="10" borderId="32" xfId="0" applyFont="1" applyFill="1" applyBorder="1" applyAlignment="1">
      <alignment horizontal="center" vertical="top"/>
    </xf>
    <xf numFmtId="0" fontId="4" fillId="10" borderId="0" xfId="0" applyFont="1" applyFill="1" applyBorder="1" applyAlignment="1">
      <alignment horizontal="left" vertical="top"/>
    </xf>
    <xf numFmtId="0" fontId="4" fillId="10" borderId="0" xfId="0" applyFont="1" applyFill="1" applyBorder="1" applyAlignment="1">
      <alignment vertical="top"/>
    </xf>
    <xf numFmtId="0" fontId="4" fillId="10" borderId="0" xfId="0" applyFont="1" applyFill="1" applyBorder="1" applyAlignment="1">
      <alignment horizontal="right" vertical="top"/>
    </xf>
    <xf numFmtId="166" fontId="6" fillId="10" borderId="0" xfId="0" applyNumberFormat="1" applyFont="1" applyFill="1" applyBorder="1" applyAlignment="1" applyProtection="1">
      <alignment horizontal="left" vertical="center"/>
    </xf>
    <xf numFmtId="0" fontId="4" fillId="10" borderId="27" xfId="0" applyFont="1" applyFill="1" applyBorder="1" applyAlignment="1">
      <alignment horizontal="center" vertical="top" wrapText="1"/>
    </xf>
    <xf numFmtId="0" fontId="4" fillId="10" borderId="20" xfId="0" applyFont="1" applyFill="1" applyBorder="1" applyAlignment="1">
      <alignment horizontal="center" vertical="top" wrapText="1"/>
    </xf>
    <xf numFmtId="0" fontId="4" fillId="10" borderId="33" xfId="0" applyFont="1" applyFill="1" applyBorder="1" applyAlignment="1">
      <alignment horizontal="center" vertical="top" wrapText="1"/>
    </xf>
    <xf numFmtId="168" fontId="4" fillId="10" borderId="19" xfId="0" applyNumberFormat="1" applyFont="1" applyFill="1" applyBorder="1" applyAlignment="1">
      <alignment vertical="center"/>
    </xf>
    <xf numFmtId="168" fontId="4" fillId="10" borderId="19" xfId="0" applyNumberFormat="1" applyFont="1" applyFill="1" applyBorder="1" applyAlignment="1">
      <alignment horizontal="right" vertical="center"/>
    </xf>
    <xf numFmtId="3" fontId="4" fillId="10" borderId="0" xfId="0" applyNumberFormat="1" applyFont="1" applyFill="1" applyBorder="1" applyAlignment="1">
      <alignment horizontal="right" vertical="top"/>
    </xf>
    <xf numFmtId="0" fontId="6" fillId="10" borderId="0" xfId="0" applyFont="1" applyFill="1" applyBorder="1" applyAlignment="1">
      <alignment horizontal="center" vertical="top"/>
    </xf>
    <xf numFmtId="3" fontId="4" fillId="10" borderId="29" xfId="0" applyNumberFormat="1" applyFont="1" applyFill="1" applyBorder="1" applyAlignment="1"/>
    <xf numFmtId="3" fontId="4" fillId="10" borderId="30" xfId="0" applyNumberFormat="1" applyFont="1" applyFill="1" applyBorder="1" applyAlignment="1"/>
    <xf numFmtId="3" fontId="4" fillId="10" borderId="31" xfId="0" applyNumberFormat="1" applyFont="1" applyFill="1" applyBorder="1" applyAlignment="1"/>
    <xf numFmtId="0" fontId="4" fillId="10" borderId="31" xfId="0" applyFont="1" applyFill="1" applyBorder="1" applyAlignment="1">
      <alignment horizontal="center"/>
    </xf>
    <xf numFmtId="0" fontId="4" fillId="0" borderId="1" xfId="0" applyFont="1" applyBorder="1"/>
    <xf numFmtId="0" fontId="4" fillId="10" borderId="0" xfId="0" applyFont="1" applyFill="1"/>
    <xf numFmtId="0" fontId="4" fillId="4" borderId="6" xfId="0" applyFont="1" applyFill="1" applyBorder="1" applyAlignment="1">
      <alignment horizontal="center"/>
    </xf>
    <xf numFmtId="0" fontId="4" fillId="4" borderId="9" xfId="0" applyFont="1" applyFill="1" applyBorder="1" applyAlignment="1">
      <alignment horizontal="center"/>
    </xf>
    <xf numFmtId="0" fontId="4" fillId="4" borderId="7" xfId="0" applyFont="1" applyFill="1" applyBorder="1" applyAlignment="1">
      <alignment horizontal="center"/>
    </xf>
    <xf numFmtId="168" fontId="4" fillId="4" borderId="7" xfId="0" applyNumberFormat="1" applyFont="1" applyFill="1" applyBorder="1" applyAlignment="1">
      <alignment horizontal="center"/>
    </xf>
    <xf numFmtId="3" fontId="4" fillId="4" borderId="7" xfId="0" applyNumberFormat="1" applyFont="1" applyFill="1" applyBorder="1" applyAlignment="1">
      <alignment horizontal="center"/>
    </xf>
    <xf numFmtId="3" fontId="4" fillId="4" borderId="1" xfId="0" applyNumberFormat="1" applyFont="1" applyFill="1" applyBorder="1" applyAlignment="1">
      <alignment horizontal="center"/>
    </xf>
    <xf numFmtId="0" fontId="4" fillId="4" borderId="4" xfId="0" applyFont="1" applyFill="1" applyBorder="1" applyAlignment="1">
      <alignment horizontal="center"/>
    </xf>
    <xf numFmtId="0" fontId="4" fillId="4" borderId="1" xfId="0" applyFont="1" applyFill="1" applyBorder="1" applyAlignment="1">
      <alignment horizontal="center"/>
    </xf>
    <xf numFmtId="0" fontId="4" fillId="4" borderId="0" xfId="0" applyFont="1" applyFill="1" applyBorder="1" applyAlignment="1">
      <alignment horizontal="center"/>
    </xf>
    <xf numFmtId="168" fontId="4" fillId="4" borderId="0" xfId="0" applyNumberFormat="1" applyFont="1" applyFill="1" applyBorder="1" applyAlignment="1">
      <alignment horizontal="center"/>
    </xf>
    <xf numFmtId="3" fontId="4" fillId="4" borderId="0" xfId="0" applyNumberFormat="1" applyFont="1" applyFill="1" applyBorder="1" applyAlignment="1">
      <alignment horizontal="center"/>
    </xf>
    <xf numFmtId="0" fontId="4" fillId="4" borderId="8" xfId="0" applyFont="1" applyFill="1" applyBorder="1" applyAlignment="1">
      <alignment horizontal="center"/>
    </xf>
    <xf numFmtId="0" fontId="4" fillId="4" borderId="5" xfId="0" applyFont="1" applyFill="1" applyBorder="1" applyAlignment="1">
      <alignment horizontal="center"/>
    </xf>
    <xf numFmtId="0" fontId="4" fillId="4" borderId="15" xfId="0" applyFont="1" applyFill="1" applyBorder="1" applyAlignment="1">
      <alignment vertical="top"/>
    </xf>
    <xf numFmtId="0" fontId="4" fillId="4" borderId="17" xfId="0" applyFont="1" applyFill="1" applyBorder="1" applyAlignment="1">
      <alignment vertical="top"/>
    </xf>
    <xf numFmtId="0" fontId="4" fillId="7" borderId="13" xfId="0" applyFont="1" applyFill="1" applyBorder="1"/>
    <xf numFmtId="0" fontId="4" fillId="7" borderId="13" xfId="0" applyFont="1" applyFill="1" applyBorder="1" applyAlignment="1">
      <alignment horizontal="center"/>
    </xf>
    <xf numFmtId="169" fontId="4" fillId="7" borderId="25" xfId="1" applyNumberFormat="1" applyFont="1" applyFill="1" applyBorder="1" applyAlignment="1" applyProtection="1"/>
    <xf numFmtId="169" fontId="4" fillId="7" borderId="24" xfId="1" applyNumberFormat="1" applyFont="1" applyFill="1" applyBorder="1" applyAlignment="1" applyProtection="1"/>
    <xf numFmtId="169" fontId="4" fillId="7" borderId="13" xfId="1" applyNumberFormat="1" applyFont="1" applyFill="1" applyBorder="1" applyAlignment="1" applyProtection="1"/>
    <xf numFmtId="169" fontId="4" fillId="7" borderId="17" xfId="1" applyNumberFormat="1" applyFont="1" applyFill="1" applyBorder="1" applyAlignment="1" applyProtection="1"/>
    <xf numFmtId="0" fontId="4" fillId="7" borderId="25" xfId="0" applyFont="1" applyFill="1" applyBorder="1" applyAlignment="1" applyProtection="1"/>
    <xf numFmtId="0" fontId="4" fillId="7" borderId="13" xfId="0" applyFont="1" applyFill="1" applyBorder="1" applyAlignment="1" applyProtection="1"/>
    <xf numFmtId="0" fontId="4" fillId="7" borderId="17" xfId="0" applyFont="1" applyFill="1" applyBorder="1" applyAlignment="1" applyProtection="1"/>
    <xf numFmtId="0" fontId="4" fillId="7" borderId="36" xfId="0" applyFont="1" applyFill="1" applyBorder="1" applyAlignment="1">
      <alignment horizontal="center"/>
    </xf>
    <xf numFmtId="0" fontId="4" fillId="7" borderId="36" xfId="0" applyFont="1" applyFill="1" applyBorder="1"/>
    <xf numFmtId="0" fontId="4" fillId="7" borderId="0" xfId="0" applyFont="1" applyFill="1" applyBorder="1" applyAlignment="1">
      <alignment horizontal="center"/>
    </xf>
    <xf numFmtId="0" fontId="4" fillId="7" borderId="22" xfId="0" applyFont="1" applyFill="1" applyBorder="1" applyAlignment="1">
      <alignment horizontal="center"/>
    </xf>
    <xf numFmtId="0" fontId="4" fillId="7" borderId="22" xfId="0" applyFont="1" applyFill="1" applyBorder="1"/>
    <xf numFmtId="0" fontId="4" fillId="7" borderId="26" xfId="0" applyFont="1" applyFill="1" applyBorder="1" applyAlignment="1">
      <alignment horizontal="center"/>
    </xf>
    <xf numFmtId="0" fontId="4" fillId="7" borderId="26" xfId="0" applyFont="1" applyFill="1" applyBorder="1"/>
    <xf numFmtId="0" fontId="4" fillId="7" borderId="3" xfId="0" applyFont="1" applyFill="1" applyBorder="1" applyAlignment="1">
      <alignment horizontal="center"/>
    </xf>
    <xf numFmtId="0" fontId="4" fillId="7" borderId="15" xfId="0" applyFont="1" applyFill="1" applyBorder="1"/>
    <xf numFmtId="0" fontId="4" fillId="0" borderId="0" xfId="0" applyFont="1" applyFill="1" applyBorder="1" applyAlignment="1">
      <alignment horizontal="center"/>
    </xf>
    <xf numFmtId="169" fontId="4" fillId="0" borderId="0" xfId="0" applyNumberFormat="1" applyFont="1" applyFill="1"/>
    <xf numFmtId="169" fontId="18" fillId="0" borderId="0" xfId="0" applyNumberFormat="1" applyFont="1" applyFill="1"/>
    <xf numFmtId="167" fontId="4" fillId="0" borderId="0" xfId="0" applyNumberFormat="1" applyFont="1" applyFill="1"/>
    <xf numFmtId="168" fontId="4" fillId="0" borderId="0" xfId="0" applyNumberFormat="1" applyFont="1" applyFill="1"/>
    <xf numFmtId="168" fontId="4" fillId="10" borderId="0" xfId="0" applyNumberFormat="1" applyFont="1" applyFill="1"/>
    <xf numFmtId="0" fontId="4" fillId="0" borderId="0" xfId="0" applyFont="1" applyFill="1" applyAlignment="1" applyProtection="1">
      <alignment horizontal="right"/>
    </xf>
    <xf numFmtId="0" fontId="4" fillId="0" borderId="0" xfId="0" applyFont="1" applyFill="1" applyBorder="1" applyAlignment="1" applyProtection="1">
      <alignment horizontal="right"/>
    </xf>
    <xf numFmtId="171" fontId="4" fillId="0" borderId="0" xfId="0" applyNumberFormat="1" applyFont="1" applyFill="1" applyAlignment="1"/>
    <xf numFmtId="3" fontId="4" fillId="0" borderId="0" xfId="0" applyNumberFormat="1" applyFont="1" applyFill="1" applyAlignment="1"/>
    <xf numFmtId="168" fontId="4" fillId="0" borderId="0" xfId="0" applyNumberFormat="1" applyFont="1" applyFill="1" applyAlignment="1"/>
    <xf numFmtId="0" fontId="4" fillId="0" borderId="0" xfId="0" applyFont="1" applyFill="1" applyAlignment="1"/>
    <xf numFmtId="3" fontId="4" fillId="10" borderId="0" xfId="0" applyNumberFormat="1" applyFont="1" applyFill="1" applyBorder="1"/>
    <xf numFmtId="0" fontId="4" fillId="0" borderId="20" xfId="0" applyFont="1" applyFill="1" applyBorder="1" applyAlignment="1">
      <alignment horizontal="center"/>
    </xf>
    <xf numFmtId="3" fontId="4" fillId="0" borderId="0" xfId="0" applyNumberFormat="1" applyFont="1" applyFill="1" applyBorder="1" applyAlignment="1" applyProtection="1">
      <alignment horizontal="right"/>
    </xf>
    <xf numFmtId="3" fontId="4" fillId="0" borderId="0" xfId="0" applyNumberFormat="1" applyFont="1" applyFill="1" applyBorder="1" applyProtection="1"/>
    <xf numFmtId="3" fontId="4" fillId="0" borderId="0" xfId="0" applyNumberFormat="1" applyFont="1" applyFill="1" applyProtection="1"/>
    <xf numFmtId="3" fontId="4" fillId="10" borderId="0" xfId="0" applyNumberFormat="1" applyFont="1" applyFill="1"/>
    <xf numFmtId="0" fontId="4" fillId="0" borderId="0" xfId="0" applyFont="1" applyAlignment="1">
      <alignment horizontal="center"/>
    </xf>
    <xf numFmtId="167" fontId="4" fillId="0" borderId="0" xfId="0" applyNumberFormat="1" applyFont="1"/>
    <xf numFmtId="3" fontId="4" fillId="0" borderId="0" xfId="0" applyNumberFormat="1" applyFont="1"/>
    <xf numFmtId="168" fontId="4" fillId="0" borderId="0" xfId="0" applyNumberFormat="1" applyFont="1"/>
    <xf numFmtId="3" fontId="4" fillId="15" borderId="0" xfId="0" applyNumberFormat="1" applyFont="1" applyFill="1"/>
    <xf numFmtId="3" fontId="4" fillId="9" borderId="4" xfId="0" applyNumberFormat="1" applyFont="1" applyFill="1" applyBorder="1"/>
    <xf numFmtId="3" fontId="18" fillId="9" borderId="36" xfId="15" applyNumberFormat="1" applyFont="1" applyFill="1" applyBorder="1" applyAlignment="1">
      <alignment horizontal="right" wrapText="1"/>
    </xf>
    <xf numFmtId="3" fontId="18" fillId="9" borderId="22" xfId="15" applyNumberFormat="1" applyFont="1" applyFill="1" applyBorder="1" applyAlignment="1">
      <alignment horizontal="right" wrapText="1"/>
    </xf>
    <xf numFmtId="3" fontId="18" fillId="9" borderId="26" xfId="15" applyNumberFormat="1" applyFont="1" applyFill="1" applyBorder="1" applyAlignment="1">
      <alignment horizontal="right" wrapText="1"/>
    </xf>
    <xf numFmtId="3" fontId="18" fillId="9" borderId="36" xfId="22" applyNumberFormat="1" applyFont="1" applyFill="1" applyBorder="1" applyAlignment="1">
      <alignment horizontal="right" wrapText="1"/>
    </xf>
    <xf numFmtId="3" fontId="18" fillId="9" borderId="22" xfId="22" applyNumberFormat="1" applyFont="1" applyFill="1" applyBorder="1" applyAlignment="1">
      <alignment horizontal="right" wrapText="1"/>
    </xf>
    <xf numFmtId="3" fontId="18" fillId="9" borderId="26" xfId="22" applyNumberFormat="1" applyFont="1" applyFill="1" applyBorder="1" applyAlignment="1">
      <alignment horizontal="right" wrapText="1"/>
    </xf>
    <xf numFmtId="3" fontId="4" fillId="7" borderId="13" xfId="0" applyNumberFormat="1" applyFont="1" applyFill="1" applyBorder="1" applyAlignment="1" applyProtection="1"/>
    <xf numFmtId="3" fontId="4" fillId="7" borderId="16" xfId="0" applyNumberFormat="1" applyFont="1" applyFill="1" applyBorder="1" applyAlignment="1" applyProtection="1"/>
    <xf numFmtId="168" fontId="4" fillId="7" borderId="16" xfId="0" applyNumberFormat="1" applyFont="1" applyFill="1" applyBorder="1" applyAlignment="1" applyProtection="1"/>
    <xf numFmtId="0" fontId="4" fillId="7" borderId="16" xfId="0" applyFont="1" applyFill="1" applyBorder="1"/>
    <xf numFmtId="0" fontId="4" fillId="7" borderId="16" xfId="0" applyFont="1" applyFill="1" applyBorder="1" applyAlignment="1" applyProtection="1"/>
    <xf numFmtId="167" fontId="4" fillId="7" borderId="16" xfId="0" applyNumberFormat="1" applyFont="1" applyFill="1" applyBorder="1" applyAlignment="1" applyProtection="1"/>
    <xf numFmtId="3" fontId="4" fillId="9" borderId="15" xfId="0" applyNumberFormat="1" applyFont="1" applyFill="1" applyBorder="1" applyAlignment="1" applyProtection="1"/>
    <xf numFmtId="2" fontId="0" fillId="9" borderId="0" xfId="0" applyNumberFormat="1" applyFill="1"/>
    <xf numFmtId="0" fontId="0" fillId="9" borderId="36" xfId="0" applyFill="1" applyBorder="1"/>
    <xf numFmtId="0" fontId="0" fillId="9" borderId="22" xfId="0" applyFill="1" applyBorder="1"/>
    <xf numFmtId="3" fontId="0" fillId="9" borderId="0" xfId="0" applyNumberFormat="1" applyFill="1"/>
    <xf numFmtId="3" fontId="0" fillId="9" borderId="36" xfId="0" applyNumberFormat="1" applyFill="1" applyBorder="1"/>
    <xf numFmtId="3" fontId="0" fillId="9" borderId="22" xfId="0" applyNumberFormat="1" applyFill="1" applyBorder="1"/>
    <xf numFmtId="3" fontId="0" fillId="9" borderId="26" xfId="0" applyNumberFormat="1" applyFill="1" applyBorder="1"/>
    <xf numFmtId="165" fontId="6" fillId="4" borderId="13" xfId="0" quotePrefix="1" applyNumberFormat="1" applyFont="1" applyFill="1" applyBorder="1" applyAlignment="1">
      <alignment horizontal="center" vertical="top"/>
    </xf>
    <xf numFmtId="0" fontId="9" fillId="4" borderId="7" xfId="0" applyFont="1" applyFill="1" applyBorder="1" applyAlignment="1">
      <alignment horizontal="center"/>
    </xf>
    <xf numFmtId="0" fontId="9" fillId="4" borderId="9" xfId="0" applyFont="1" applyFill="1" applyBorder="1" applyAlignment="1">
      <alignment horizontal="center"/>
    </xf>
    <xf numFmtId="0" fontId="20" fillId="8" borderId="0" xfId="0" applyFont="1" applyFill="1" applyBorder="1" applyAlignment="1">
      <alignment horizontal="center"/>
    </xf>
    <xf numFmtId="0" fontId="9" fillId="4" borderId="6" xfId="0" applyFont="1" applyFill="1" applyBorder="1" applyAlignment="1">
      <alignment horizontal="center"/>
    </xf>
    <xf numFmtId="0" fontId="36" fillId="7" borderId="13" xfId="0" applyFont="1" applyFill="1" applyBorder="1"/>
    <xf numFmtId="169" fontId="4" fillId="7" borderId="13" xfId="1" applyNumberFormat="1" applyFont="1" applyFill="1" applyBorder="1" applyAlignment="1" applyProtection="1">
      <alignment vertical="top"/>
    </xf>
    <xf numFmtId="169" fontId="18" fillId="7" borderId="16" xfId="1" applyNumberFormat="1" applyFont="1" applyFill="1" applyBorder="1" applyAlignment="1" applyProtection="1">
      <alignment vertical="top"/>
    </xf>
    <xf numFmtId="169" fontId="4" fillId="7" borderId="16" xfId="1" applyNumberFormat="1" applyFont="1" applyFill="1" applyBorder="1" applyAlignment="1" applyProtection="1">
      <alignment vertical="top"/>
    </xf>
    <xf numFmtId="3" fontId="4" fillId="7" borderId="16" xfId="1" applyNumberFormat="1" applyFont="1" applyFill="1" applyBorder="1" applyAlignment="1" applyProtection="1">
      <alignment vertical="top"/>
    </xf>
    <xf numFmtId="3" fontId="4" fillId="7" borderId="13" xfId="1" applyNumberFormat="1" applyFont="1" applyFill="1" applyBorder="1" applyAlignment="1" applyProtection="1">
      <alignment vertical="top"/>
    </xf>
    <xf numFmtId="3" fontId="4" fillId="7" borderId="17" xfId="1" applyNumberFormat="1" applyFont="1" applyFill="1" applyBorder="1" applyAlignment="1" applyProtection="1">
      <alignment vertical="top"/>
    </xf>
    <xf numFmtId="167" fontId="4" fillId="7" borderId="13" xfId="1" applyNumberFormat="1" applyFont="1" applyFill="1" applyBorder="1" applyAlignment="1" applyProtection="1">
      <alignment vertical="top"/>
    </xf>
    <xf numFmtId="0" fontId="4" fillId="0" borderId="0" xfId="0" applyFont="1" applyBorder="1" applyAlignment="1"/>
    <xf numFmtId="9" fontId="4" fillId="10" borderId="0" xfId="13" applyFont="1" applyFill="1" applyBorder="1" applyAlignment="1">
      <alignment vertical="center"/>
    </xf>
    <xf numFmtId="9" fontId="4" fillId="10" borderId="0" xfId="13" applyFont="1" applyFill="1" applyBorder="1" applyAlignment="1">
      <alignment vertical="top"/>
    </xf>
    <xf numFmtId="0" fontId="4" fillId="0" borderId="4" xfId="0" applyFont="1" applyBorder="1"/>
    <xf numFmtId="3" fontId="4" fillId="10" borderId="15" xfId="0" applyNumberFormat="1" applyFont="1" applyFill="1" applyBorder="1" applyAlignment="1"/>
    <xf numFmtId="3" fontId="4" fillId="10" borderId="16" xfId="0" applyNumberFormat="1" applyFont="1" applyFill="1" applyBorder="1" applyAlignment="1"/>
    <xf numFmtId="3" fontId="4" fillId="10" borderId="17" xfId="0" applyNumberFormat="1" applyFont="1" applyFill="1" applyBorder="1" applyAlignment="1"/>
    <xf numFmtId="0" fontId="4" fillId="10" borderId="9" xfId="0" applyFont="1" applyFill="1" applyBorder="1" applyAlignment="1">
      <alignment horizontal="center"/>
    </xf>
    <xf numFmtId="0" fontId="4" fillId="10" borderId="13" xfId="0" applyFont="1" applyFill="1" applyBorder="1" applyAlignment="1">
      <alignment horizontal="center"/>
    </xf>
    <xf numFmtId="0" fontId="4" fillId="10" borderId="4" xfId="0" applyFont="1" applyFill="1" applyBorder="1" applyAlignment="1">
      <alignment horizontal="center"/>
    </xf>
    <xf numFmtId="0" fontId="12" fillId="11" borderId="0" xfId="0" applyFont="1" applyFill="1" applyBorder="1" applyAlignment="1" applyProtection="1"/>
    <xf numFmtId="0" fontId="5" fillId="11" borderId="0" xfId="0" applyFont="1" applyFill="1"/>
    <xf numFmtId="0" fontId="6" fillId="19" borderId="18" xfId="0" applyFont="1" applyFill="1" applyBorder="1" applyAlignment="1">
      <alignment horizontal="center" vertical="center"/>
    </xf>
    <xf numFmtId="1" fontId="0" fillId="10" borderId="0" xfId="0" applyNumberFormat="1" applyFill="1"/>
    <xf numFmtId="49" fontId="4" fillId="10" borderId="0" xfId="0" applyNumberFormat="1" applyFont="1" applyFill="1"/>
    <xf numFmtId="1" fontId="0" fillId="10" borderId="0" xfId="0" applyNumberFormat="1" applyFill="1" applyAlignment="1">
      <alignment horizontal="left"/>
    </xf>
    <xf numFmtId="49" fontId="4" fillId="0" borderId="0" xfId="0" applyNumberFormat="1" applyFont="1" applyFill="1"/>
    <xf numFmtId="1" fontId="0" fillId="0" borderId="0" xfId="0" applyNumberFormat="1" applyFill="1" applyAlignment="1">
      <alignment horizontal="left"/>
    </xf>
    <xf numFmtId="2" fontId="0" fillId="0" borderId="0" xfId="0" applyNumberFormat="1"/>
    <xf numFmtId="2" fontId="4" fillId="0" borderId="0" xfId="0" applyNumberFormat="1" applyFont="1"/>
    <xf numFmtId="2" fontId="0" fillId="0" borderId="0" xfId="0" applyNumberFormat="1" applyFill="1"/>
    <xf numFmtId="2" fontId="0" fillId="0" borderId="0" xfId="0" applyNumberFormat="1" applyFont="1"/>
    <xf numFmtId="0" fontId="6" fillId="4" borderId="3" xfId="0" applyFont="1" applyFill="1" applyBorder="1" applyAlignment="1">
      <alignment horizontal="left"/>
    </xf>
    <xf numFmtId="0" fontId="5" fillId="11" borderId="0" xfId="0" applyFont="1" applyFill="1" applyBorder="1" applyAlignment="1" applyProtection="1">
      <alignment horizontal="centerContinuous"/>
      <protection locked="0"/>
    </xf>
    <xf numFmtId="0" fontId="6" fillId="11" borderId="0" xfId="0" applyNumberFormat="1" applyFont="1" applyFill="1" applyBorder="1" applyAlignment="1" applyProtection="1">
      <alignment vertical="top"/>
      <protection locked="0"/>
    </xf>
    <xf numFmtId="0" fontId="29" fillId="4" borderId="0" xfId="0" applyFont="1" applyFill="1" applyBorder="1" applyAlignment="1">
      <alignment horizontal="center"/>
    </xf>
    <xf numFmtId="0" fontId="0" fillId="0" borderId="0" xfId="0" applyBorder="1" applyAlignment="1">
      <alignment vertical="top" wrapText="1"/>
    </xf>
    <xf numFmtId="0" fontId="0" fillId="0" borderId="0" xfId="0" applyBorder="1" applyAlignment="1">
      <alignment horizontal="left" vertical="top" wrapText="1" indent="2"/>
    </xf>
    <xf numFmtId="0" fontId="5" fillId="6" borderId="3" xfId="0" applyFont="1" applyFill="1" applyBorder="1" applyAlignment="1">
      <alignment horizontal="center"/>
    </xf>
    <xf numFmtId="0" fontId="32" fillId="2" borderId="0" xfId="0" applyFont="1" applyFill="1" applyBorder="1" applyAlignment="1">
      <alignment horizontal="left" vertical="top" wrapText="1" indent="1"/>
    </xf>
    <xf numFmtId="0" fontId="4" fillId="10" borderId="27" xfId="0" applyFont="1" applyFill="1" applyBorder="1" applyAlignment="1">
      <alignment horizontal="center"/>
    </xf>
    <xf numFmtId="0" fontId="6" fillId="10" borderId="2" xfId="0" applyFont="1" applyFill="1" applyBorder="1" applyAlignment="1">
      <alignment horizontal="left" vertical="top"/>
    </xf>
    <xf numFmtId="3" fontId="6" fillId="10" borderId="2" xfId="0" applyNumberFormat="1" applyFont="1" applyFill="1" applyBorder="1" applyAlignment="1">
      <alignment horizontal="right"/>
    </xf>
    <xf numFmtId="3" fontId="4" fillId="10" borderId="2" xfId="0" applyNumberFormat="1" applyFont="1" applyFill="1" applyBorder="1" applyAlignment="1"/>
    <xf numFmtId="9" fontId="6" fillId="10" borderId="2" xfId="13" applyFont="1" applyFill="1" applyBorder="1" applyAlignment="1">
      <alignment horizontal="right"/>
    </xf>
    <xf numFmtId="9" fontId="4" fillId="10" borderId="2" xfId="13" applyFont="1" applyFill="1" applyBorder="1" applyAlignment="1"/>
    <xf numFmtId="9" fontId="4" fillId="10" borderId="2" xfId="13" applyFont="1" applyFill="1" applyBorder="1" applyAlignment="1">
      <alignment horizontal="right"/>
    </xf>
    <xf numFmtId="0" fontId="52" fillId="10" borderId="2" xfId="0" applyFont="1" applyFill="1" applyBorder="1" applyAlignment="1">
      <alignment horizontal="center"/>
    </xf>
    <xf numFmtId="0" fontId="4" fillId="10" borderId="2" xfId="0" applyFont="1" applyFill="1" applyBorder="1" applyAlignment="1">
      <alignment horizontal="center"/>
    </xf>
    <xf numFmtId="0" fontId="52" fillId="10" borderId="21" xfId="0" applyFont="1" applyFill="1" applyBorder="1" applyAlignment="1">
      <alignment horizontal="left"/>
    </xf>
    <xf numFmtId="0" fontId="52" fillId="10" borderId="11" xfId="0" applyFont="1" applyFill="1" applyBorder="1" applyAlignment="1">
      <alignment horizontal="left" vertical="top"/>
    </xf>
    <xf numFmtId="0" fontId="4" fillId="10" borderId="11" xfId="0" applyFont="1" applyFill="1" applyBorder="1"/>
    <xf numFmtId="0" fontId="6" fillId="10" borderId="20" xfId="0" applyFont="1" applyFill="1" applyBorder="1"/>
    <xf numFmtId="0" fontId="6" fillId="10" borderId="33" xfId="0" applyFont="1" applyFill="1" applyBorder="1"/>
    <xf numFmtId="0" fontId="4" fillId="10" borderId="19" xfId="0" applyFont="1" applyFill="1" applyBorder="1"/>
    <xf numFmtId="3" fontId="4" fillId="10" borderId="24" xfId="0" applyNumberFormat="1" applyFont="1" applyFill="1" applyBorder="1" applyAlignment="1"/>
    <xf numFmtId="0" fontId="4" fillId="10" borderId="24" xfId="0" applyFont="1" applyFill="1" applyBorder="1" applyAlignment="1">
      <alignment horizontal="center"/>
    </xf>
    <xf numFmtId="0" fontId="4" fillId="10" borderId="19" xfId="0" applyFont="1" applyFill="1" applyBorder="1" applyAlignment="1">
      <alignment horizontal="center"/>
    </xf>
    <xf numFmtId="0" fontId="4" fillId="10" borderId="32" xfId="0" applyFont="1" applyFill="1" applyBorder="1"/>
    <xf numFmtId="0" fontId="7" fillId="2" borderId="8" xfId="0" applyFont="1" applyFill="1" applyBorder="1"/>
    <xf numFmtId="0" fontId="7" fillId="2" borderId="0" xfId="0" applyFont="1" applyFill="1" applyBorder="1" applyAlignment="1">
      <alignment horizontal="center" vertical="center" wrapText="1"/>
    </xf>
    <xf numFmtId="0" fontId="7" fillId="2" borderId="0" xfId="0" applyFont="1" applyFill="1" applyBorder="1" applyAlignment="1">
      <alignment vertical="center" wrapText="1"/>
    </xf>
    <xf numFmtId="0" fontId="6" fillId="10" borderId="20" xfId="0" applyFont="1" applyFill="1" applyBorder="1" applyAlignment="1">
      <alignment horizontal="center" vertical="top"/>
    </xf>
    <xf numFmtId="0" fontId="6" fillId="10" borderId="20" xfId="0" applyFont="1" applyFill="1" applyBorder="1" applyAlignment="1">
      <alignment horizontal="center" vertical="top" wrapText="1"/>
    </xf>
    <xf numFmtId="0" fontId="6" fillId="10" borderId="20" xfId="0" applyFont="1" applyFill="1" applyBorder="1" applyAlignment="1">
      <alignment horizontal="center" vertical="top"/>
    </xf>
    <xf numFmtId="0" fontId="6" fillId="10" borderId="20" xfId="0" applyFont="1" applyFill="1" applyBorder="1" applyAlignment="1">
      <alignment horizontal="center" vertical="top" wrapText="1"/>
    </xf>
    <xf numFmtId="3" fontId="5" fillId="10" borderId="35" xfId="0" applyNumberFormat="1" applyFont="1" applyFill="1" applyBorder="1" applyAlignment="1" applyProtection="1">
      <alignment horizontal="center" vertical="center"/>
      <protection locked="0"/>
    </xf>
    <xf numFmtId="0" fontId="41" fillId="3" borderId="0" xfId="0" applyFont="1" applyFill="1" applyBorder="1" applyAlignment="1" applyProtection="1">
      <alignment horizontal="left" vertical="top"/>
    </xf>
    <xf numFmtId="0" fontId="6" fillId="10" borderId="0" xfId="0" applyFont="1" applyFill="1" applyBorder="1" applyAlignment="1">
      <alignment horizontal="center"/>
    </xf>
    <xf numFmtId="166" fontId="6" fillId="10" borderId="0" xfId="0" applyNumberFormat="1" applyFont="1" applyFill="1" applyBorder="1" applyAlignment="1" applyProtection="1">
      <alignment horizontal="left" vertical="top"/>
    </xf>
    <xf numFmtId="0" fontId="4" fillId="10" borderId="20" xfId="0" applyFont="1" applyFill="1" applyBorder="1"/>
    <xf numFmtId="0" fontId="0" fillId="10" borderId="20" xfId="0" applyFill="1" applyBorder="1"/>
    <xf numFmtId="0" fontId="6" fillId="10" borderId="0" xfId="0" applyFont="1" applyFill="1" applyBorder="1" applyAlignment="1">
      <alignment horizontal="left" vertical="top" wrapText="1"/>
    </xf>
    <xf numFmtId="0" fontId="6" fillId="10" borderId="20" xfId="0" applyFont="1" applyFill="1" applyBorder="1" applyAlignment="1">
      <alignment vertical="top"/>
    </xf>
    <xf numFmtId="0" fontId="6" fillId="10" borderId="20" xfId="0" applyFont="1" applyFill="1" applyBorder="1" applyAlignment="1">
      <alignment vertical="top" wrapText="1"/>
    </xf>
    <xf numFmtId="166" fontId="6" fillId="10" borderId="0" xfId="0" applyNumberFormat="1" applyFont="1" applyFill="1" applyBorder="1" applyAlignment="1" applyProtection="1">
      <alignment horizontal="left" vertical="top" wrapText="1"/>
    </xf>
    <xf numFmtId="0" fontId="6" fillId="0" borderId="18" xfId="0" applyFont="1" applyFill="1" applyBorder="1" applyAlignment="1">
      <alignment horizontal="center" vertical="center"/>
    </xf>
    <xf numFmtId="3" fontId="4" fillId="2" borderId="2" xfId="0" applyNumberFormat="1" applyFont="1" applyFill="1" applyBorder="1" applyAlignment="1">
      <alignment horizontal="right" vertical="center"/>
    </xf>
    <xf numFmtId="170" fontId="4" fillId="10" borderId="0" xfId="4" applyNumberFormat="1" applyFont="1" applyFill="1" applyBorder="1" applyAlignment="1">
      <alignment horizontal="right" vertical="center"/>
    </xf>
    <xf numFmtId="170" fontId="4" fillId="10" borderId="19" xfId="4" applyNumberFormat="1" applyFont="1" applyFill="1" applyBorder="1" applyAlignment="1">
      <alignment horizontal="right" vertical="center"/>
    </xf>
    <xf numFmtId="3" fontId="4" fillId="2" borderId="0" xfId="0" applyNumberFormat="1" applyFont="1" applyFill="1" applyBorder="1" applyAlignment="1">
      <alignment horizontal="right" vertical="center"/>
    </xf>
    <xf numFmtId="170" fontId="4" fillId="2" borderId="0" xfId="4" applyNumberFormat="1" applyFont="1" applyFill="1" applyBorder="1" applyAlignment="1">
      <alignment horizontal="right" vertical="center"/>
    </xf>
    <xf numFmtId="3" fontId="4" fillId="2" borderId="19" xfId="0" applyNumberFormat="1" applyFont="1" applyFill="1" applyBorder="1" applyAlignment="1">
      <alignment horizontal="right" vertical="center"/>
    </xf>
    <xf numFmtId="0" fontId="5" fillId="3" borderId="0" xfId="0" applyFont="1" applyFill="1" applyBorder="1" applyAlignment="1" applyProtection="1">
      <alignment horizontal="left" vertical="top" indent="1"/>
    </xf>
    <xf numFmtId="0" fontId="6" fillId="10" borderId="0" xfId="0" applyFont="1" applyFill="1" applyBorder="1" applyAlignment="1">
      <alignment horizontal="center" vertical="center"/>
    </xf>
    <xf numFmtId="3" fontId="18" fillId="9" borderId="36" xfId="26" applyNumberFormat="1" applyFont="1" applyFill="1" applyBorder="1" applyAlignment="1">
      <alignment horizontal="right" wrapText="1"/>
    </xf>
    <xf numFmtId="3" fontId="18" fillId="9" borderId="26" xfId="26" applyNumberFormat="1" applyFont="1" applyFill="1" applyBorder="1" applyAlignment="1">
      <alignment horizontal="right" wrapText="1"/>
    </xf>
    <xf numFmtId="3" fontId="18" fillId="9" borderId="0" xfId="26" applyNumberFormat="1" applyFont="1" applyFill="1" applyBorder="1" applyAlignment="1">
      <alignment horizontal="right" wrapText="1"/>
    </xf>
    <xf numFmtId="169" fontId="9" fillId="7" borderId="36" xfId="1" applyNumberFormat="1" applyFont="1" applyFill="1" applyBorder="1" applyAlignment="1" applyProtection="1"/>
    <xf numFmtId="3" fontId="18" fillId="9" borderId="22" xfId="26" applyNumberFormat="1" applyFont="1" applyFill="1" applyBorder="1" applyAlignment="1">
      <alignment horizontal="right" wrapText="1"/>
    </xf>
    <xf numFmtId="3" fontId="0" fillId="9" borderId="8" xfId="0" applyNumberFormat="1" applyFill="1" applyBorder="1"/>
    <xf numFmtId="3" fontId="0" fillId="9" borderId="1" xfId="0" applyNumberFormat="1" applyFill="1" applyBorder="1"/>
    <xf numFmtId="3" fontId="0" fillId="9" borderId="6" xfId="0" applyNumberFormat="1" applyFill="1" applyBorder="1"/>
    <xf numFmtId="169" fontId="9" fillId="7" borderId="6" xfId="1" applyNumberFormat="1" applyFont="1" applyFill="1" applyBorder="1" applyAlignment="1" applyProtection="1"/>
    <xf numFmtId="0" fontId="13" fillId="3" borderId="0" xfId="0" applyFont="1" applyFill="1" applyBorder="1" applyAlignment="1" applyProtection="1"/>
    <xf numFmtId="0" fontId="52" fillId="10" borderId="11" xfId="0" applyFont="1" applyFill="1" applyBorder="1" applyAlignment="1">
      <alignment vertical="top"/>
    </xf>
    <xf numFmtId="0" fontId="4" fillId="10" borderId="11" xfId="0" applyFont="1" applyFill="1" applyBorder="1" applyAlignment="1">
      <alignment vertical="top"/>
    </xf>
    <xf numFmtId="49" fontId="44" fillId="2" borderId="0" xfId="0" applyNumberFormat="1" applyFont="1" applyFill="1" applyBorder="1" applyAlignment="1">
      <alignment horizontal="right"/>
    </xf>
    <xf numFmtId="1" fontId="44" fillId="0" borderId="0" xfId="0" applyNumberFormat="1" applyFont="1"/>
    <xf numFmtId="49" fontId="44" fillId="10" borderId="0" xfId="0" applyNumberFormat="1" applyFont="1" applyFill="1" applyBorder="1" applyAlignment="1">
      <alignment horizontal="right"/>
    </xf>
    <xf numFmtId="49" fontId="44" fillId="0" borderId="0" xfId="0" applyNumberFormat="1" applyFont="1" applyFill="1" applyBorder="1" applyAlignment="1">
      <alignment horizontal="right"/>
    </xf>
    <xf numFmtId="49" fontId="4" fillId="2" borderId="0" xfId="0" applyNumberFormat="1" applyFont="1" applyFill="1" applyBorder="1" applyAlignment="1">
      <alignment horizontal="right"/>
    </xf>
    <xf numFmtId="1" fontId="0" fillId="0" borderId="0" xfId="0" applyNumberFormat="1" applyAlignment="1">
      <alignment horizontal="left"/>
    </xf>
    <xf numFmtId="49" fontId="4" fillId="0" borderId="0" xfId="0" applyNumberFormat="1" applyFont="1"/>
    <xf numFmtId="0" fontId="4" fillId="13" borderId="37" xfId="0" applyFont="1" applyFill="1" applyBorder="1" applyAlignment="1" applyProtection="1">
      <alignment vertical="top"/>
      <protection locked="0"/>
    </xf>
    <xf numFmtId="0" fontId="4" fillId="13" borderId="13" xfId="0" applyFont="1" applyFill="1" applyBorder="1" applyAlignment="1" applyProtection="1">
      <alignment vertical="top"/>
      <protection locked="0"/>
    </xf>
    <xf numFmtId="0" fontId="4" fillId="13" borderId="18" xfId="0" applyFont="1" applyFill="1" applyBorder="1" applyAlignment="1" applyProtection="1">
      <alignment horizontal="left" vertical="top" wrapText="1"/>
      <protection locked="0"/>
    </xf>
    <xf numFmtId="3" fontId="5" fillId="18" borderId="23" xfId="0" applyNumberFormat="1" applyFont="1" applyFill="1" applyBorder="1" applyAlignment="1" applyProtection="1">
      <alignment horizontal="center" vertical="center"/>
      <protection locked="0"/>
    </xf>
    <xf numFmtId="3" fontId="5" fillId="13" borderId="37" xfId="0" applyNumberFormat="1" applyFont="1" applyFill="1" applyBorder="1" applyAlignment="1" applyProtection="1">
      <alignment horizontal="center" vertical="center"/>
      <protection locked="0"/>
    </xf>
    <xf numFmtId="0" fontId="29" fillId="4" borderId="1" xfId="0" applyFont="1" applyFill="1" applyBorder="1" applyAlignment="1">
      <alignment horizontal="center"/>
    </xf>
    <xf numFmtId="0" fontId="29" fillId="4" borderId="0" xfId="0" applyFont="1" applyFill="1" applyBorder="1" applyAlignment="1">
      <alignment horizontal="center"/>
    </xf>
    <xf numFmtId="0" fontId="15" fillId="4" borderId="0" xfId="0" applyFont="1" applyFill="1" applyBorder="1" applyAlignment="1"/>
    <xf numFmtId="0" fontId="15" fillId="4" borderId="4" xfId="0" applyFont="1" applyFill="1" applyBorder="1" applyAlignment="1"/>
    <xf numFmtId="0" fontId="5" fillId="6" borderId="0" xfId="0" applyFont="1" applyFill="1" applyBorder="1" applyAlignment="1">
      <alignment horizontal="center" wrapText="1"/>
    </xf>
    <xf numFmtId="0" fontId="0" fillId="6" borderId="0" xfId="0" applyFill="1" applyBorder="1"/>
    <xf numFmtId="0" fontId="26" fillId="4" borderId="1" xfId="0" applyFont="1" applyFill="1" applyBorder="1" applyAlignment="1">
      <alignment horizontal="center" wrapText="1"/>
    </xf>
    <xf numFmtId="0" fontId="26" fillId="4" borderId="0" xfId="0" applyFont="1" applyFill="1" applyBorder="1" applyAlignment="1">
      <alignment horizontal="center" wrapText="1"/>
    </xf>
    <xf numFmtId="0" fontId="26" fillId="4" borderId="4" xfId="0" applyFont="1" applyFill="1" applyBorder="1" applyAlignment="1">
      <alignment horizontal="center" wrapText="1"/>
    </xf>
    <xf numFmtId="0" fontId="20" fillId="4" borderId="1" xfId="0" applyFont="1" applyFill="1" applyBorder="1" applyAlignment="1">
      <alignment horizontal="center"/>
    </xf>
    <xf numFmtId="0" fontId="27" fillId="4" borderId="0" xfId="0" applyFont="1" applyFill="1" applyBorder="1" applyAlignment="1">
      <alignment horizontal="center"/>
    </xf>
    <xf numFmtId="0" fontId="27" fillId="4" borderId="0" xfId="0" applyFont="1" applyFill="1" applyBorder="1" applyAlignment="1"/>
    <xf numFmtId="0" fontId="27" fillId="4" borderId="4" xfId="0" applyFont="1" applyFill="1" applyBorder="1" applyAlignment="1"/>
    <xf numFmtId="0" fontId="5" fillId="4" borderId="0" xfId="0" applyFont="1" applyFill="1" applyBorder="1" applyAlignment="1">
      <alignment horizontal="center"/>
    </xf>
    <xf numFmtId="0" fontId="24" fillId="4" borderId="0" xfId="0" applyFont="1" applyFill="1" applyBorder="1" applyAlignment="1"/>
    <xf numFmtId="0" fontId="7" fillId="2" borderId="0" xfId="0" applyFont="1" applyFill="1" applyBorder="1" applyAlignment="1">
      <alignment vertical="top" wrapText="1"/>
    </xf>
    <xf numFmtId="0" fontId="0" fillId="0" borderId="0" xfId="0" applyBorder="1" applyAlignment="1">
      <alignment vertical="top" wrapText="1"/>
    </xf>
    <xf numFmtId="0" fontId="8" fillId="2" borderId="0" xfId="0" applyFont="1" applyFill="1" applyBorder="1" applyAlignment="1">
      <alignment horizontal="left" vertical="top" wrapText="1" indent="2"/>
    </xf>
    <xf numFmtId="0" fontId="0" fillId="0" borderId="0" xfId="0" applyBorder="1" applyAlignment="1">
      <alignment horizontal="left" vertical="top" wrapText="1" indent="2"/>
    </xf>
    <xf numFmtId="0" fontId="5" fillId="6" borderId="3" xfId="0" applyFont="1" applyFill="1" applyBorder="1" applyAlignment="1">
      <alignment horizontal="center"/>
    </xf>
    <xf numFmtId="0" fontId="0" fillId="6" borderId="5" xfId="0" applyFill="1" applyBorder="1" applyAlignment="1"/>
    <xf numFmtId="0" fontId="7" fillId="2" borderId="0" xfId="0" applyFont="1" applyFill="1" applyBorder="1" applyAlignment="1">
      <alignment wrapText="1"/>
    </xf>
    <xf numFmtId="0" fontId="32" fillId="2" borderId="0" xfId="0" applyFont="1" applyFill="1" applyBorder="1" applyAlignment="1">
      <alignment horizontal="left" vertical="top" wrapText="1" indent="1"/>
    </xf>
    <xf numFmtId="0" fontId="7" fillId="20" borderId="0" xfId="0" applyFont="1" applyFill="1" applyBorder="1" applyAlignment="1">
      <alignment vertical="center" wrapText="1"/>
    </xf>
    <xf numFmtId="0" fontId="4" fillId="0" borderId="0" xfId="0" applyFont="1" applyFill="1" applyBorder="1" applyAlignment="1">
      <alignment vertical="center" wrapText="1"/>
    </xf>
    <xf numFmtId="0" fontId="5" fillId="2" borderId="6" xfId="0" applyFont="1" applyFill="1" applyBorder="1" applyAlignment="1" applyProtection="1">
      <alignment horizontal="center" vertical="top"/>
      <protection locked="0"/>
    </xf>
    <xf numFmtId="0" fontId="0" fillId="0" borderId="7" xfId="0" applyBorder="1" applyAlignment="1">
      <alignment horizontal="center" vertical="top"/>
    </xf>
    <xf numFmtId="0" fontId="0" fillId="0" borderId="9" xfId="0" applyBorder="1" applyAlignment="1">
      <alignment horizontal="center" vertical="top"/>
    </xf>
    <xf numFmtId="49" fontId="5" fillId="2" borderId="1" xfId="0" applyNumberFormat="1" applyFont="1" applyFill="1" applyBorder="1" applyAlignment="1" applyProtection="1">
      <alignment horizontal="left" vertical="top"/>
      <protection locked="0"/>
    </xf>
    <xf numFmtId="49" fontId="5" fillId="2" borderId="0" xfId="0" applyNumberFormat="1" applyFont="1" applyFill="1" applyBorder="1" applyAlignment="1" applyProtection="1">
      <alignment horizontal="left" vertical="top"/>
      <protection locked="0"/>
    </xf>
    <xf numFmtId="49" fontId="5" fillId="2" borderId="4" xfId="0" applyNumberFormat="1" applyFont="1" applyFill="1" applyBorder="1" applyAlignment="1" applyProtection="1">
      <alignment horizontal="left" vertical="top"/>
      <protection locked="0"/>
    </xf>
    <xf numFmtId="49" fontId="5" fillId="2" borderId="8" xfId="0" applyNumberFormat="1" applyFont="1" applyFill="1" applyBorder="1" applyAlignment="1" applyProtection="1">
      <alignment horizontal="left" vertical="top"/>
      <protection locked="0"/>
    </xf>
    <xf numFmtId="49" fontId="5" fillId="2" borderId="3" xfId="0" applyNumberFormat="1" applyFont="1" applyFill="1" applyBorder="1" applyAlignment="1" applyProtection="1">
      <alignment horizontal="left" vertical="top"/>
      <protection locked="0"/>
    </xf>
    <xf numFmtId="49" fontId="5" fillId="2" borderId="5" xfId="0" applyNumberFormat="1" applyFont="1" applyFill="1" applyBorder="1" applyAlignment="1" applyProtection="1">
      <alignment horizontal="left" vertical="top"/>
      <protection locked="0"/>
    </xf>
    <xf numFmtId="49" fontId="5" fillId="2" borderId="6" xfId="0" applyNumberFormat="1" applyFont="1" applyFill="1" applyBorder="1" applyAlignment="1" applyProtection="1">
      <alignment horizontal="center" vertical="top"/>
      <protection locked="0"/>
    </xf>
    <xf numFmtId="0" fontId="5" fillId="3" borderId="8" xfId="0" applyFont="1" applyFill="1" applyBorder="1" applyAlignment="1" applyProtection="1">
      <alignment horizontal="center" vertical="center"/>
    </xf>
    <xf numFmtId="0" fontId="5" fillId="3" borderId="3" xfId="0" applyFont="1" applyFill="1" applyBorder="1" applyAlignment="1" applyProtection="1">
      <alignment horizontal="center" vertical="center"/>
    </xf>
    <xf numFmtId="0" fontId="5" fillId="3" borderId="5" xfId="0" applyFont="1" applyFill="1" applyBorder="1" applyAlignment="1" applyProtection="1">
      <alignment horizontal="center" vertical="center"/>
    </xf>
    <xf numFmtId="0" fontId="35" fillId="4" borderId="1" xfId="0" applyFont="1" applyFill="1" applyBorder="1" applyAlignment="1">
      <alignment horizontal="center" wrapText="1"/>
    </xf>
    <xf numFmtId="0" fontId="35" fillId="4" borderId="0" xfId="0" applyFont="1" applyFill="1" applyBorder="1" applyAlignment="1">
      <alignment horizontal="center" wrapText="1"/>
    </xf>
    <xf numFmtId="0" fontId="35" fillId="4" borderId="4" xfId="0" applyFont="1" applyFill="1" applyBorder="1" applyAlignment="1">
      <alignment horizontal="center" wrapText="1"/>
    </xf>
    <xf numFmtId="0" fontId="35" fillId="4" borderId="1" xfId="0" applyFont="1" applyFill="1" applyBorder="1" applyAlignment="1">
      <alignment horizontal="center"/>
    </xf>
    <xf numFmtId="0" fontId="35" fillId="4" borderId="0" xfId="0" applyFont="1" applyFill="1" applyBorder="1" applyAlignment="1">
      <alignment horizontal="center"/>
    </xf>
    <xf numFmtId="0" fontId="35" fillId="4" borderId="4" xfId="0" applyFont="1" applyFill="1" applyBorder="1" applyAlignment="1">
      <alignment horizontal="center"/>
    </xf>
    <xf numFmtId="0" fontId="22" fillId="4" borderId="8" xfId="0" applyFont="1" applyFill="1" applyBorder="1" applyAlignment="1">
      <alignment horizontal="center" vertical="center"/>
    </xf>
    <xf numFmtId="0" fontId="22" fillId="4" borderId="3" xfId="0" applyFont="1" applyFill="1" applyBorder="1" applyAlignment="1">
      <alignment horizontal="center" vertical="center"/>
    </xf>
    <xf numFmtId="0" fontId="22" fillId="4" borderId="5" xfId="0" applyFont="1" applyFill="1" applyBorder="1" applyAlignment="1">
      <alignment horizontal="center" vertical="center"/>
    </xf>
    <xf numFmtId="0" fontId="46" fillId="4" borderId="1" xfId="2" applyFont="1" applyFill="1" applyBorder="1" applyAlignment="1" applyProtection="1">
      <alignment horizontal="center" vertical="center"/>
    </xf>
    <xf numFmtId="0" fontId="46" fillId="4" borderId="0" xfId="2" applyFont="1" applyFill="1" applyBorder="1" applyAlignment="1" applyProtection="1">
      <alignment horizontal="center" vertical="center"/>
    </xf>
    <xf numFmtId="0" fontId="46" fillId="4" borderId="4" xfId="2" applyFont="1" applyFill="1" applyBorder="1" applyAlignment="1" applyProtection="1">
      <alignment horizontal="center" vertical="center"/>
    </xf>
    <xf numFmtId="2" fontId="5" fillId="3" borderId="0" xfId="0" quotePrefix="1" applyNumberFormat="1" applyFont="1" applyFill="1" applyBorder="1" applyAlignment="1" applyProtection="1">
      <alignment horizontal="center" vertical="top" wrapText="1"/>
    </xf>
    <xf numFmtId="0" fontId="6" fillId="2" borderId="15" xfId="0" applyNumberFormat="1" applyFont="1" applyFill="1" applyBorder="1" applyAlignment="1" applyProtection="1">
      <alignment horizontal="left" vertical="top"/>
      <protection locked="0"/>
    </xf>
    <xf numFmtId="0" fontId="6" fillId="2" borderId="17" xfId="0" applyNumberFormat="1" applyFont="1" applyFill="1" applyBorder="1" applyAlignment="1" applyProtection="1">
      <alignment horizontal="left" vertical="top"/>
      <protection locked="0"/>
    </xf>
    <xf numFmtId="0" fontId="6" fillId="2" borderId="15" xfId="0" quotePrefix="1" applyNumberFormat="1" applyFont="1" applyFill="1" applyBorder="1" applyAlignment="1" applyProtection="1">
      <alignment horizontal="left" vertical="top"/>
      <protection locked="0"/>
    </xf>
    <xf numFmtId="0" fontId="6" fillId="2" borderId="17" xfId="0" quotePrefix="1" applyNumberFormat="1" applyFont="1" applyFill="1" applyBorder="1" applyAlignment="1" applyProtection="1">
      <alignment horizontal="left" vertical="top"/>
      <protection locked="0"/>
    </xf>
    <xf numFmtId="0" fontId="5" fillId="4" borderId="7" xfId="0" applyFont="1" applyFill="1" applyBorder="1" applyAlignment="1">
      <alignment horizontal="center" vertical="center"/>
    </xf>
    <xf numFmtId="0" fontId="21" fillId="4" borderId="1" xfId="0" applyFont="1" applyFill="1" applyBorder="1" applyAlignment="1">
      <alignment horizontal="center" vertical="center"/>
    </xf>
    <xf numFmtId="0" fontId="12" fillId="0" borderId="0" xfId="0" applyFont="1" applyBorder="1" applyAlignment="1">
      <alignment horizontal="center" vertical="center"/>
    </xf>
    <xf numFmtId="0" fontId="12" fillId="0" borderId="4" xfId="0" applyFont="1" applyBorder="1" applyAlignment="1">
      <alignment horizontal="center" vertical="center"/>
    </xf>
    <xf numFmtId="0" fontId="22" fillId="4" borderId="0" xfId="0" applyFont="1" applyFill="1" applyBorder="1" applyAlignment="1">
      <alignment horizontal="center" vertical="center" wrapText="1"/>
    </xf>
    <xf numFmtId="0" fontId="5" fillId="3" borderId="0" xfId="0" applyFont="1" applyFill="1" applyBorder="1" applyAlignment="1" applyProtection="1">
      <alignment horizontal="left" vertical="top" wrapText="1"/>
    </xf>
    <xf numFmtId="0" fontId="41" fillId="3" borderId="0" xfId="0" applyFont="1" applyFill="1" applyBorder="1" applyAlignment="1" applyProtection="1">
      <alignment horizontal="right" vertical="center"/>
    </xf>
    <xf numFmtId="0" fontId="41" fillId="3" borderId="0" xfId="0" applyFont="1" applyFill="1" applyBorder="1" applyAlignment="1" applyProtection="1">
      <alignment horizontal="center"/>
    </xf>
    <xf numFmtId="49" fontId="5" fillId="2" borderId="1" xfId="0" applyNumberFormat="1" applyFont="1" applyFill="1" applyBorder="1" applyAlignment="1" applyProtection="1">
      <alignment horizontal="left" vertical="top" wrapText="1"/>
      <protection locked="0"/>
    </xf>
    <xf numFmtId="49" fontId="5" fillId="2" borderId="0" xfId="0" applyNumberFormat="1" applyFont="1" applyFill="1" applyBorder="1" applyAlignment="1" applyProtection="1">
      <alignment horizontal="left" vertical="top" wrapText="1"/>
      <protection locked="0"/>
    </xf>
    <xf numFmtId="49" fontId="5" fillId="2" borderId="4" xfId="0" applyNumberFormat="1" applyFont="1" applyFill="1" applyBorder="1" applyAlignment="1" applyProtection="1">
      <alignment horizontal="left" vertical="top" wrapText="1"/>
      <protection locked="0"/>
    </xf>
    <xf numFmtId="49" fontId="5" fillId="2" borderId="8" xfId="0" applyNumberFormat="1" applyFont="1" applyFill="1" applyBorder="1" applyAlignment="1" applyProtection="1">
      <alignment horizontal="left" vertical="top" wrapText="1"/>
      <protection locked="0"/>
    </xf>
    <xf numFmtId="49" fontId="5" fillId="2" borderId="3" xfId="0" applyNumberFormat="1" applyFont="1" applyFill="1" applyBorder="1" applyAlignment="1" applyProtection="1">
      <alignment horizontal="left" vertical="top" wrapText="1"/>
      <protection locked="0"/>
    </xf>
    <xf numFmtId="49" fontId="5" fillId="2" borderId="5" xfId="0" applyNumberFormat="1" applyFont="1" applyFill="1" applyBorder="1" applyAlignment="1" applyProtection="1">
      <alignment horizontal="left" vertical="top" wrapText="1"/>
      <protection locked="0"/>
    </xf>
    <xf numFmtId="0" fontId="5" fillId="4" borderId="0" xfId="0" applyFont="1" applyFill="1" applyBorder="1" applyAlignment="1">
      <alignment horizontal="center" vertical="top" wrapText="1"/>
    </xf>
    <xf numFmtId="0" fontId="5" fillId="4" borderId="0" xfId="0" applyFont="1" applyFill="1" applyBorder="1" applyAlignment="1">
      <alignment horizontal="center" vertical="top"/>
    </xf>
    <xf numFmtId="0" fontId="5" fillId="4" borderId="0" xfId="0" applyFont="1" applyFill="1" applyBorder="1" applyAlignment="1">
      <alignment horizontal="center" wrapText="1"/>
    </xf>
    <xf numFmtId="0" fontId="5" fillId="4" borderId="0" xfId="2" applyFont="1" applyFill="1" applyBorder="1" applyAlignment="1" applyProtection="1">
      <alignment horizontal="center" vertical="center"/>
    </xf>
    <xf numFmtId="0" fontId="12" fillId="11" borderId="3" xfId="0" applyFont="1" applyFill="1" applyBorder="1" applyAlignment="1">
      <alignment vertical="top" wrapText="1"/>
    </xf>
    <xf numFmtId="0" fontId="0" fillId="11" borderId="3" xfId="0" applyFill="1" applyBorder="1" applyAlignment="1">
      <alignment vertical="top" wrapText="1"/>
    </xf>
    <xf numFmtId="0" fontId="5" fillId="3" borderId="0" xfId="0" applyFont="1" applyFill="1" applyBorder="1" applyAlignment="1">
      <alignment vertical="top" wrapText="1"/>
    </xf>
    <xf numFmtId="0" fontId="12" fillId="0" borderId="0" xfId="0" applyFont="1" applyBorder="1" applyAlignment="1">
      <alignment vertical="top" wrapText="1"/>
    </xf>
    <xf numFmtId="0" fontId="12" fillId="3" borderId="1" xfId="0" applyFont="1" applyFill="1" applyBorder="1" applyAlignment="1">
      <alignment vertical="top" wrapText="1"/>
    </xf>
    <xf numFmtId="0" fontId="5" fillId="3" borderId="0" xfId="0" applyFont="1" applyFill="1" applyBorder="1" applyAlignment="1">
      <alignment horizontal="left" vertical="top" wrapText="1"/>
    </xf>
    <xf numFmtId="0" fontId="6" fillId="10" borderId="15" xfId="0" applyFont="1" applyFill="1" applyBorder="1" applyAlignment="1">
      <alignment horizontal="left"/>
    </xf>
    <xf numFmtId="0" fontId="6" fillId="10" borderId="17" xfId="0" applyFont="1" applyFill="1" applyBorder="1" applyAlignment="1">
      <alignment horizontal="left"/>
    </xf>
    <xf numFmtId="0" fontId="6" fillId="10" borderId="6" xfId="0" applyFont="1" applyFill="1" applyBorder="1" applyAlignment="1">
      <alignment horizontal="left"/>
    </xf>
    <xf numFmtId="0" fontId="6" fillId="10" borderId="9" xfId="0" applyFont="1" applyFill="1" applyBorder="1" applyAlignment="1">
      <alignment horizontal="left"/>
    </xf>
    <xf numFmtId="0" fontId="4" fillId="12" borderId="15" xfId="5" applyFont="1" applyFill="1" applyBorder="1" applyAlignment="1">
      <alignment horizontal="center" vertical="center" wrapText="1"/>
    </xf>
    <xf numFmtId="0" fontId="4" fillId="12" borderId="16" xfId="5" applyFont="1" applyFill="1" applyBorder="1" applyAlignment="1">
      <alignment horizontal="center" vertical="center" wrapText="1"/>
    </xf>
    <xf numFmtId="0" fontId="4" fillId="12" borderId="17" xfId="5" applyFont="1" applyFill="1" applyBorder="1" applyAlignment="1">
      <alignment horizontal="center" vertical="center" wrapText="1"/>
    </xf>
    <xf numFmtId="0" fontId="6" fillId="14" borderId="1" xfId="0" applyFont="1" applyFill="1" applyBorder="1" applyAlignment="1">
      <alignment horizontal="center"/>
    </xf>
    <xf numFmtId="0" fontId="6" fillId="14" borderId="0" xfId="0" applyFont="1" applyFill="1" applyBorder="1" applyAlignment="1">
      <alignment horizontal="center"/>
    </xf>
    <xf numFmtId="0" fontId="6" fillId="14" borderId="4" xfId="0" applyFont="1" applyFill="1" applyBorder="1" applyAlignment="1">
      <alignment horizontal="center"/>
    </xf>
    <xf numFmtId="0" fontId="51" fillId="14" borderId="8" xfId="0" applyFont="1" applyFill="1" applyBorder="1" applyAlignment="1">
      <alignment horizontal="right"/>
    </xf>
    <xf numFmtId="0" fontId="51" fillId="14" borderId="3" xfId="0" applyFont="1" applyFill="1" applyBorder="1" applyAlignment="1">
      <alignment horizontal="right"/>
    </xf>
    <xf numFmtId="0" fontId="51" fillId="14" borderId="5" xfId="0" applyFont="1" applyFill="1" applyBorder="1" applyAlignment="1">
      <alignment horizontal="right"/>
    </xf>
    <xf numFmtId="0" fontId="6" fillId="0" borderId="29" xfId="0" applyFont="1" applyBorder="1" applyAlignment="1">
      <alignment horizontal="center"/>
    </xf>
    <xf numFmtId="0" fontId="6" fillId="0" borderId="31" xfId="0" applyFont="1" applyBorder="1" applyAlignment="1">
      <alignment horizontal="center"/>
    </xf>
    <xf numFmtId="0" fontId="4" fillId="12" borderId="8" xfId="12" applyFont="1" applyFill="1" applyBorder="1" applyAlignment="1">
      <alignment horizontal="center" vertical="center" wrapText="1"/>
    </xf>
    <xf numFmtId="0" fontId="4" fillId="12" borderId="3" xfId="12" applyFont="1" applyFill="1" applyBorder="1" applyAlignment="1">
      <alignment horizontal="center" vertical="center" wrapText="1"/>
    </xf>
    <xf numFmtId="0" fontId="4" fillId="12" borderId="5" xfId="12" applyFont="1" applyFill="1" applyBorder="1" applyAlignment="1">
      <alignment horizontal="center" vertical="center" wrapText="1"/>
    </xf>
    <xf numFmtId="0" fontId="6" fillId="0" borderId="15" xfId="0" applyFont="1" applyBorder="1" applyAlignment="1">
      <alignment horizontal="center" vertical="center"/>
    </xf>
    <xf numFmtId="0" fontId="6" fillId="0" borderId="17" xfId="0" applyFont="1" applyBorder="1" applyAlignment="1">
      <alignment horizontal="center" vertical="center"/>
    </xf>
    <xf numFmtId="0" fontId="6" fillId="0" borderId="15" xfId="0" applyFont="1" applyBorder="1" applyAlignment="1">
      <alignment horizontal="center"/>
    </xf>
    <xf numFmtId="0" fontId="6" fillId="0" borderId="17" xfId="0" applyFont="1" applyBorder="1" applyAlignment="1">
      <alignment horizontal="center"/>
    </xf>
    <xf numFmtId="0" fontId="20" fillId="8" borderId="1" xfId="0" applyFont="1" applyFill="1" applyBorder="1" applyAlignment="1">
      <alignment horizontal="center"/>
    </xf>
    <xf numFmtId="0" fontId="20" fillId="8" borderId="0" xfId="0" applyFont="1" applyFill="1" applyBorder="1" applyAlignment="1">
      <alignment horizontal="center"/>
    </xf>
    <xf numFmtId="0" fontId="6" fillId="4" borderId="6" xfId="0" applyFont="1" applyFill="1" applyBorder="1" applyAlignment="1">
      <alignment horizontal="center"/>
    </xf>
    <xf numFmtId="0" fontId="6" fillId="4" borderId="7" xfId="0" applyFont="1" applyFill="1" applyBorder="1" applyAlignment="1">
      <alignment horizontal="center"/>
    </xf>
    <xf numFmtId="0" fontId="6" fillId="4" borderId="8" xfId="0" applyFont="1" applyFill="1" applyBorder="1" applyAlignment="1">
      <alignment horizontal="center"/>
    </xf>
    <xf numFmtId="0" fontId="6" fillId="4" borderId="3" xfId="0" applyFont="1" applyFill="1" applyBorder="1" applyAlignment="1">
      <alignment horizontal="center"/>
    </xf>
    <xf numFmtId="0" fontId="9" fillId="4" borderId="7" xfId="0" applyFont="1" applyFill="1" applyBorder="1" applyAlignment="1">
      <alignment horizontal="center"/>
    </xf>
    <xf numFmtId="0" fontId="9" fillId="4" borderId="3" xfId="0" applyFont="1" applyFill="1" applyBorder="1" applyAlignment="1">
      <alignment horizontal="center"/>
    </xf>
    <xf numFmtId="0" fontId="9" fillId="4" borderId="9" xfId="0" applyFont="1" applyFill="1" applyBorder="1" applyAlignment="1">
      <alignment horizontal="center"/>
    </xf>
    <xf numFmtId="0" fontId="9" fillId="4" borderId="5" xfId="0" applyFont="1" applyFill="1" applyBorder="1" applyAlignment="1">
      <alignment horizontal="center"/>
    </xf>
    <xf numFmtId="0" fontId="6" fillId="4" borderId="15" xfId="0" applyFont="1" applyFill="1" applyBorder="1" applyAlignment="1" applyProtection="1">
      <alignment horizontal="left"/>
    </xf>
    <xf numFmtId="0" fontId="6" fillId="4" borderId="16" xfId="0" applyFont="1" applyFill="1" applyBorder="1" applyAlignment="1" applyProtection="1">
      <alignment horizontal="left"/>
    </xf>
    <xf numFmtId="0" fontId="6" fillId="4" borderId="17" xfId="0" applyFont="1" applyFill="1" applyBorder="1" applyAlignment="1" applyProtection="1">
      <alignment horizontal="left"/>
    </xf>
    <xf numFmtId="0" fontId="6" fillId="4" borderId="6" xfId="0" applyFont="1" applyFill="1" applyBorder="1" applyAlignment="1" applyProtection="1">
      <alignment horizontal="left"/>
    </xf>
    <xf numFmtId="0" fontId="6" fillId="4" borderId="7" xfId="0" applyFont="1" applyFill="1" applyBorder="1" applyAlignment="1" applyProtection="1">
      <alignment horizontal="left"/>
    </xf>
    <xf numFmtId="0" fontId="6" fillId="4" borderId="9" xfId="0" applyFont="1" applyFill="1" applyBorder="1" applyAlignment="1" applyProtection="1">
      <alignment horizontal="left"/>
    </xf>
    <xf numFmtId="0" fontId="6" fillId="4" borderId="8" xfId="0" applyFont="1" applyFill="1" applyBorder="1" applyAlignment="1" applyProtection="1">
      <alignment horizontal="left"/>
    </xf>
    <xf numFmtId="0" fontId="6" fillId="4" borderId="3" xfId="0" applyFont="1" applyFill="1" applyBorder="1" applyAlignment="1" applyProtection="1">
      <alignment horizontal="left"/>
    </xf>
    <xf numFmtId="0" fontId="6" fillId="4" borderId="5" xfId="0" applyFont="1" applyFill="1" applyBorder="1" applyAlignment="1" applyProtection="1">
      <alignment horizontal="left"/>
    </xf>
    <xf numFmtId="0" fontId="4" fillId="0" borderId="0" xfId="0" applyFont="1" applyFill="1" applyBorder="1" applyAlignment="1">
      <alignment horizontal="center" wrapText="1"/>
    </xf>
    <xf numFmtId="0" fontId="6" fillId="4" borderId="15" xfId="0" applyFont="1" applyFill="1" applyBorder="1" applyAlignment="1" applyProtection="1">
      <alignment horizontal="center"/>
    </xf>
    <xf numFmtId="0" fontId="6" fillId="4" borderId="16" xfId="0" applyFont="1" applyFill="1" applyBorder="1" applyAlignment="1" applyProtection="1">
      <alignment horizontal="center"/>
    </xf>
    <xf numFmtId="0" fontId="6" fillId="4" borderId="17" xfId="0" applyFont="1" applyFill="1" applyBorder="1" applyAlignment="1" applyProtection="1">
      <alignment horizontal="center"/>
    </xf>
    <xf numFmtId="0" fontId="6" fillId="8" borderId="1" xfId="0" applyFont="1" applyFill="1" applyBorder="1" applyAlignment="1">
      <alignment horizontal="center"/>
    </xf>
    <xf numFmtId="0" fontId="6" fillId="8" borderId="0" xfId="0" applyFont="1" applyFill="1" applyBorder="1" applyAlignment="1">
      <alignment horizontal="center"/>
    </xf>
    <xf numFmtId="0" fontId="6" fillId="8" borderId="4" xfId="0" applyFont="1" applyFill="1" applyBorder="1" applyAlignment="1">
      <alignment horizontal="center"/>
    </xf>
    <xf numFmtId="0" fontId="6" fillId="17" borderId="15" xfId="0" applyFont="1" applyFill="1" applyBorder="1" applyAlignment="1">
      <alignment horizontal="center"/>
    </xf>
    <xf numFmtId="0" fontId="6" fillId="17" borderId="16" xfId="0" applyFont="1" applyFill="1" applyBorder="1" applyAlignment="1">
      <alignment horizontal="center"/>
    </xf>
    <xf numFmtId="0" fontId="6" fillId="17" borderId="17" xfId="0" applyFont="1" applyFill="1" applyBorder="1" applyAlignment="1">
      <alignment horizontal="center"/>
    </xf>
    <xf numFmtId="0" fontId="6" fillId="16" borderId="15" xfId="0" applyFont="1" applyFill="1" applyBorder="1" applyAlignment="1">
      <alignment horizontal="center"/>
    </xf>
    <xf numFmtId="0" fontId="6" fillId="16" borderId="16" xfId="0" applyFont="1" applyFill="1" applyBorder="1" applyAlignment="1">
      <alignment horizontal="center"/>
    </xf>
    <xf numFmtId="0" fontId="6" fillId="16" borderId="17" xfId="0" applyFont="1" applyFill="1" applyBorder="1" applyAlignment="1">
      <alignment horizontal="center"/>
    </xf>
    <xf numFmtId="0" fontId="6" fillId="4" borderId="4" xfId="0" applyFont="1" applyFill="1" applyBorder="1" applyAlignment="1">
      <alignment horizontal="center" vertical="top" wrapText="1"/>
    </xf>
    <xf numFmtId="0" fontId="6" fillId="4" borderId="5" xfId="0" applyFont="1" applyFill="1" applyBorder="1" applyAlignment="1">
      <alignment horizontal="center" vertical="top" wrapText="1"/>
    </xf>
    <xf numFmtId="0" fontId="4" fillId="4" borderId="6" xfId="0" applyFont="1" applyFill="1" applyBorder="1" applyAlignment="1">
      <alignment horizontal="center"/>
    </xf>
    <xf numFmtId="0" fontId="4" fillId="4" borderId="7" xfId="0" applyFont="1" applyFill="1" applyBorder="1" applyAlignment="1">
      <alignment horizontal="center"/>
    </xf>
    <xf numFmtId="0" fontId="4" fillId="4" borderId="9" xfId="0" applyFont="1" applyFill="1" applyBorder="1" applyAlignment="1">
      <alignment horizontal="center"/>
    </xf>
    <xf numFmtId="0" fontId="4" fillId="4" borderId="8" xfId="0" applyFont="1" applyFill="1" applyBorder="1" applyAlignment="1">
      <alignment horizontal="center"/>
    </xf>
    <xf numFmtId="0" fontId="4" fillId="4" borderId="3" xfId="0" applyFont="1" applyFill="1" applyBorder="1" applyAlignment="1">
      <alignment horizontal="center"/>
    </xf>
    <xf numFmtId="0" fontId="4" fillId="4" borderId="5" xfId="0" applyFont="1" applyFill="1" applyBorder="1" applyAlignment="1">
      <alignment horizontal="center"/>
    </xf>
  </cellXfs>
  <cellStyles count="33">
    <cellStyle name="CellBAValue" xfId="6"/>
    <cellStyle name="CellBAValue 2" xfId="7"/>
    <cellStyle name="CellNationValue" xfId="8"/>
    <cellStyle name="CellUAValue" xfId="9"/>
    <cellStyle name="CellUAValue 2" xfId="10"/>
    <cellStyle name="Comma" xfId="1" builtinId="3"/>
    <cellStyle name="Comma 2" xfId="17"/>
    <cellStyle name="Comma 3" xfId="19"/>
    <cellStyle name="Comma 4" xfId="23"/>
    <cellStyle name="Comma 5" xfId="28"/>
    <cellStyle name="Hyperlink" xfId="2" builtinId="8"/>
    <cellStyle name="Normal" xfId="0" builtinId="0"/>
    <cellStyle name="Normal 2" xfId="5"/>
    <cellStyle name="Normal 2 2" xfId="12"/>
    <cellStyle name="Normal 3" xfId="16"/>
    <cellStyle name="Normal 4" xfId="14"/>
    <cellStyle name="Normal 4 2" xfId="30"/>
    <cellStyle name="Normal 5" xfId="21"/>
    <cellStyle name="Normal 5 2" xfId="31"/>
    <cellStyle name="Normal 6" xfId="24"/>
    <cellStyle name="Normal 6 2" xfId="32"/>
    <cellStyle name="Normal 7" xfId="27"/>
    <cellStyle name="Normal 8" xfId="25"/>
    <cellStyle name="Normal_DATA" xfId="3"/>
    <cellStyle name="Normal_Sheet1" xfId="11"/>
    <cellStyle name="Normal_Sheet1 2" xfId="15"/>
    <cellStyle name="Normal_Sheet1 3" xfId="26"/>
    <cellStyle name="Normal_Sheet1_1" xfId="22"/>
    <cellStyle name="Percent" xfId="4" builtinId="5"/>
    <cellStyle name="Percent 2" xfId="13"/>
    <cellStyle name="Percent 3" xfId="18"/>
    <cellStyle name="Percent 4" xfId="20"/>
    <cellStyle name="Percent 5" xfId="29"/>
  </cellStyles>
  <dxfs count="144">
    <dxf>
      <font>
        <b/>
        <i val="0"/>
      </font>
      <fill>
        <patternFill>
          <bgColor theme="0" tint="-0.24994659260841701"/>
        </patternFill>
      </fill>
    </dxf>
    <dxf>
      <font>
        <b/>
        <i val="0"/>
        <color auto="1"/>
      </font>
      <fill>
        <patternFill>
          <bgColor theme="9" tint="0.59996337778862885"/>
        </patternFill>
      </fill>
    </dxf>
    <dxf>
      <font>
        <b/>
        <i val="0"/>
        <color auto="1"/>
      </font>
      <fill>
        <patternFill>
          <bgColor theme="8" tint="0.59996337778862885"/>
        </patternFill>
      </fill>
    </dxf>
    <dxf>
      <font>
        <b/>
        <i val="0"/>
        <color theme="0"/>
      </font>
      <fill>
        <patternFill>
          <bgColor rgb="FFFF0000"/>
        </patternFill>
      </fill>
    </dxf>
    <dxf>
      <font>
        <b/>
        <i val="0"/>
        <color theme="0"/>
      </font>
      <fill>
        <patternFill>
          <bgColor rgb="FF92D050"/>
        </patternFill>
      </fill>
    </dxf>
    <dxf>
      <font>
        <b/>
        <i val="0"/>
        <color theme="0"/>
      </font>
      <fill>
        <patternFill>
          <bgColor rgb="FF92D050"/>
        </patternFill>
      </fill>
    </dxf>
    <dxf>
      <font>
        <b/>
        <i val="0"/>
        <color theme="0"/>
      </font>
      <fill>
        <patternFill patternType="solid">
          <bgColor rgb="FFFF0000"/>
        </patternFill>
      </fill>
    </dxf>
    <dxf>
      <font>
        <b/>
        <i val="0"/>
      </font>
      <fill>
        <patternFill>
          <bgColor theme="8" tint="0.59996337778862885"/>
        </patternFill>
      </fill>
    </dxf>
    <dxf>
      <font>
        <b/>
        <i val="0"/>
      </font>
      <fill>
        <patternFill>
          <bgColor theme="9" tint="0.59996337778862885"/>
        </patternFill>
      </fill>
    </dxf>
    <dxf>
      <font>
        <b/>
        <i val="0"/>
      </font>
      <fill>
        <patternFill>
          <bgColor theme="0" tint="-0.24994659260841701"/>
        </patternFill>
      </fill>
    </dxf>
    <dxf>
      <font>
        <b/>
        <i val="0"/>
      </font>
      <fill>
        <patternFill>
          <bgColor theme="0" tint="-0.24994659260841701"/>
        </patternFill>
      </fill>
    </dxf>
    <dxf>
      <fill>
        <patternFill>
          <bgColor theme="0" tint="-0.24994659260841701"/>
        </patternFill>
      </fill>
    </dxf>
    <dxf>
      <font>
        <b/>
        <i val="0"/>
        <color theme="0"/>
      </font>
      <fill>
        <patternFill>
          <bgColor rgb="FF92D050"/>
        </patternFill>
      </fill>
    </dxf>
    <dxf>
      <font>
        <b/>
        <i val="0"/>
        <color theme="0"/>
      </font>
      <fill>
        <patternFill>
          <bgColor indexed="10"/>
        </patternFill>
      </fill>
    </dxf>
    <dxf>
      <font>
        <b/>
        <i val="0"/>
      </font>
      <fill>
        <patternFill>
          <bgColor theme="8" tint="0.59996337778862885"/>
        </patternFill>
      </fill>
    </dxf>
    <dxf>
      <font>
        <b/>
        <i val="0"/>
      </font>
      <fill>
        <patternFill>
          <bgColor theme="9" tint="0.59996337778862885"/>
        </patternFill>
      </fill>
    </dxf>
    <dxf>
      <font>
        <b/>
        <i val="0"/>
        <color theme="0"/>
      </font>
      <fill>
        <patternFill>
          <bgColor rgb="FF92D050"/>
        </patternFill>
      </fill>
    </dxf>
    <dxf>
      <font>
        <b/>
        <i val="0"/>
        <color theme="0"/>
      </font>
      <fill>
        <patternFill>
          <bgColor indexed="10"/>
        </patternFill>
      </fill>
    </dxf>
    <dxf>
      <font>
        <b/>
        <i val="0"/>
      </font>
      <fill>
        <patternFill>
          <bgColor theme="8" tint="0.59996337778862885"/>
        </patternFill>
      </fill>
    </dxf>
    <dxf>
      <font>
        <b/>
        <i val="0"/>
      </font>
      <fill>
        <patternFill>
          <bgColor theme="9" tint="0.59996337778862885"/>
        </patternFill>
      </fill>
    </dxf>
    <dxf>
      <fill>
        <patternFill patternType="solid">
          <bgColor theme="0" tint="-0.24994659260841701"/>
        </patternFill>
      </fill>
    </dxf>
    <dxf>
      <font>
        <b/>
        <i val="0"/>
        <color theme="0"/>
      </font>
      <fill>
        <patternFill>
          <bgColor rgb="FF92D050"/>
        </patternFill>
      </fill>
    </dxf>
    <dxf>
      <font>
        <b/>
        <i val="0"/>
        <color theme="0"/>
      </font>
      <fill>
        <patternFill>
          <bgColor indexed="10"/>
        </patternFill>
      </fill>
    </dxf>
    <dxf>
      <font>
        <b/>
        <i val="0"/>
      </font>
      <fill>
        <patternFill>
          <bgColor theme="8" tint="0.59996337778862885"/>
        </patternFill>
      </fill>
    </dxf>
    <dxf>
      <font>
        <b/>
        <i val="0"/>
      </font>
      <fill>
        <patternFill>
          <bgColor theme="9" tint="0.59996337778862885"/>
        </patternFill>
      </fill>
    </dxf>
    <dxf>
      <fill>
        <patternFill patternType="solid">
          <bgColor theme="0" tint="-0.24994659260841701"/>
        </patternFill>
      </fill>
    </dxf>
    <dxf>
      <fill>
        <patternFill patternType="solid">
          <bgColor theme="0" tint="-0.24994659260841701"/>
        </patternFill>
      </fill>
    </dxf>
    <dxf>
      <font>
        <b/>
        <i val="0"/>
        <color theme="0"/>
      </font>
      <fill>
        <patternFill>
          <bgColor rgb="FF92D050"/>
        </patternFill>
      </fill>
    </dxf>
    <dxf>
      <font>
        <b/>
        <i val="0"/>
        <color theme="0"/>
      </font>
      <fill>
        <patternFill>
          <bgColor indexed="10"/>
        </patternFill>
      </fill>
    </dxf>
    <dxf>
      <font>
        <b/>
        <i val="0"/>
      </font>
      <fill>
        <patternFill>
          <bgColor theme="8" tint="0.59996337778862885"/>
        </patternFill>
      </fill>
    </dxf>
    <dxf>
      <font>
        <b/>
        <i val="0"/>
      </font>
      <fill>
        <patternFill>
          <bgColor theme="9" tint="0.59996337778862885"/>
        </patternFill>
      </fill>
    </dxf>
    <dxf>
      <font>
        <b/>
        <i val="0"/>
        <color theme="0"/>
      </font>
      <fill>
        <patternFill>
          <bgColor rgb="FF92D050"/>
        </patternFill>
      </fill>
    </dxf>
    <dxf>
      <font>
        <b/>
        <i val="0"/>
        <color theme="0"/>
      </font>
      <fill>
        <patternFill>
          <bgColor indexed="10"/>
        </patternFill>
      </fill>
    </dxf>
    <dxf>
      <font>
        <b/>
        <i val="0"/>
      </font>
      <fill>
        <patternFill>
          <bgColor theme="8" tint="0.59996337778862885"/>
        </patternFill>
      </fill>
    </dxf>
    <dxf>
      <font>
        <b/>
        <i val="0"/>
      </font>
      <fill>
        <patternFill>
          <bgColor theme="9" tint="0.59996337778862885"/>
        </patternFill>
      </fill>
    </dxf>
    <dxf>
      <font>
        <b/>
        <i val="0"/>
        <strike val="0"/>
        <color theme="0"/>
      </font>
      <fill>
        <patternFill>
          <bgColor rgb="FFFF0000"/>
        </patternFill>
      </fill>
    </dxf>
    <dxf>
      <font>
        <b/>
        <i val="0"/>
        <color theme="0"/>
      </font>
      <fill>
        <patternFill>
          <bgColor indexed="17"/>
        </patternFill>
      </fill>
    </dxf>
    <dxf>
      <font>
        <b/>
        <i val="0"/>
        <color theme="0"/>
      </font>
      <fill>
        <patternFill>
          <bgColor rgb="FFFF0000"/>
        </patternFill>
      </fill>
    </dxf>
    <dxf>
      <font>
        <b/>
        <i val="0"/>
      </font>
      <fill>
        <patternFill>
          <bgColor theme="8" tint="0.59996337778862885"/>
        </patternFill>
      </fill>
    </dxf>
    <dxf>
      <fill>
        <patternFill>
          <bgColor theme="9" tint="0.59996337778862885"/>
        </patternFill>
      </fill>
    </dxf>
    <dxf>
      <font>
        <b/>
        <i val="0"/>
        <color theme="0"/>
      </font>
      <fill>
        <patternFill>
          <bgColor indexed="17"/>
        </patternFill>
      </fill>
    </dxf>
    <dxf>
      <font>
        <b/>
        <i val="0"/>
        <color theme="0"/>
      </font>
      <fill>
        <patternFill>
          <bgColor rgb="FFFF0000"/>
        </patternFill>
      </fill>
    </dxf>
    <dxf>
      <font>
        <b/>
        <i val="0"/>
      </font>
      <fill>
        <patternFill>
          <bgColor theme="8" tint="0.59996337778862885"/>
        </patternFill>
      </fill>
    </dxf>
    <dxf>
      <fill>
        <patternFill>
          <bgColor theme="9" tint="0.59996337778862885"/>
        </patternFill>
      </fill>
    </dxf>
    <dxf>
      <font>
        <b/>
        <i val="0"/>
        <color theme="0"/>
      </font>
      <fill>
        <patternFill>
          <bgColor indexed="17"/>
        </patternFill>
      </fill>
    </dxf>
    <dxf>
      <font>
        <b/>
        <i val="0"/>
        <color theme="0"/>
      </font>
      <fill>
        <patternFill>
          <bgColor rgb="FFFF0000"/>
        </patternFill>
      </fill>
    </dxf>
    <dxf>
      <font>
        <b/>
        <i val="0"/>
      </font>
      <fill>
        <patternFill>
          <bgColor theme="8" tint="0.59996337778862885"/>
        </patternFill>
      </fill>
    </dxf>
    <dxf>
      <fill>
        <patternFill>
          <bgColor theme="9" tint="0.59996337778862885"/>
        </patternFill>
      </fill>
    </dxf>
    <dxf>
      <font>
        <b/>
        <i val="0"/>
        <color theme="0"/>
      </font>
      <fill>
        <patternFill>
          <bgColor indexed="17"/>
        </patternFill>
      </fill>
    </dxf>
    <dxf>
      <font>
        <b/>
        <i val="0"/>
        <color theme="0"/>
      </font>
      <fill>
        <patternFill>
          <bgColor rgb="FFFF0000"/>
        </patternFill>
      </fill>
    </dxf>
    <dxf>
      <font>
        <b/>
        <i val="0"/>
      </font>
      <fill>
        <patternFill>
          <bgColor theme="8" tint="0.59996337778862885"/>
        </patternFill>
      </fill>
    </dxf>
    <dxf>
      <fill>
        <patternFill>
          <bgColor theme="9" tint="0.59996337778862885"/>
        </patternFill>
      </fill>
    </dxf>
    <dxf>
      <font>
        <b/>
        <i val="0"/>
        <color theme="0"/>
      </font>
      <fill>
        <patternFill>
          <bgColor indexed="17"/>
        </patternFill>
      </fill>
    </dxf>
    <dxf>
      <font>
        <b/>
        <i val="0"/>
        <color theme="0"/>
      </font>
      <fill>
        <patternFill>
          <bgColor rgb="FFFF0000"/>
        </patternFill>
      </fill>
    </dxf>
    <dxf>
      <font>
        <b/>
        <i val="0"/>
      </font>
      <fill>
        <patternFill>
          <bgColor theme="8" tint="0.59996337778862885"/>
        </patternFill>
      </fill>
    </dxf>
    <dxf>
      <fill>
        <patternFill>
          <bgColor theme="9" tint="0.59996337778862885"/>
        </patternFill>
      </fill>
    </dxf>
    <dxf>
      <font>
        <b/>
        <i val="0"/>
        <color theme="0"/>
      </font>
      <fill>
        <patternFill>
          <bgColor indexed="17"/>
        </patternFill>
      </fill>
    </dxf>
    <dxf>
      <font>
        <b/>
        <i val="0"/>
        <color theme="0"/>
      </font>
      <fill>
        <patternFill>
          <bgColor rgb="FFFF0000"/>
        </patternFill>
      </fill>
    </dxf>
    <dxf>
      <font>
        <b/>
        <i val="0"/>
      </font>
      <fill>
        <patternFill>
          <bgColor theme="8" tint="0.59996337778862885"/>
        </patternFill>
      </fill>
    </dxf>
    <dxf>
      <fill>
        <patternFill>
          <bgColor theme="9" tint="0.59996337778862885"/>
        </patternFill>
      </fill>
    </dxf>
    <dxf>
      <font>
        <b/>
        <i val="0"/>
        <color theme="0"/>
      </font>
      <fill>
        <patternFill>
          <bgColor indexed="17"/>
        </patternFill>
      </fill>
    </dxf>
    <dxf>
      <font>
        <b/>
        <i val="0"/>
        <color theme="0"/>
      </font>
      <fill>
        <patternFill>
          <bgColor rgb="FFFF0000"/>
        </patternFill>
      </fill>
    </dxf>
    <dxf>
      <font>
        <b/>
        <i val="0"/>
      </font>
      <fill>
        <patternFill>
          <bgColor theme="8" tint="0.59996337778862885"/>
        </patternFill>
      </fill>
    </dxf>
    <dxf>
      <fill>
        <patternFill>
          <bgColor theme="9" tint="0.59996337778862885"/>
        </patternFill>
      </fill>
    </dxf>
    <dxf>
      <font>
        <b/>
        <i val="0"/>
        <color theme="0"/>
      </font>
      <fill>
        <patternFill>
          <bgColor indexed="17"/>
        </patternFill>
      </fill>
    </dxf>
    <dxf>
      <font>
        <b/>
        <i val="0"/>
        <color theme="0"/>
      </font>
      <fill>
        <patternFill>
          <bgColor rgb="FFFF0000"/>
        </patternFill>
      </fill>
    </dxf>
    <dxf>
      <font>
        <b/>
        <i val="0"/>
      </font>
      <fill>
        <patternFill>
          <bgColor theme="8" tint="0.59996337778862885"/>
        </patternFill>
      </fill>
    </dxf>
    <dxf>
      <fill>
        <patternFill>
          <bgColor theme="9" tint="0.59996337778862885"/>
        </patternFill>
      </fill>
    </dxf>
    <dxf>
      <font>
        <b/>
        <i val="0"/>
        <color theme="0"/>
      </font>
      <fill>
        <patternFill>
          <bgColor indexed="17"/>
        </patternFill>
      </fill>
    </dxf>
    <dxf>
      <font>
        <b/>
        <i val="0"/>
        <color theme="0"/>
      </font>
      <fill>
        <patternFill>
          <bgColor rgb="FFFF0000"/>
        </patternFill>
      </fill>
    </dxf>
    <dxf>
      <font>
        <b/>
        <i val="0"/>
      </font>
      <fill>
        <patternFill>
          <bgColor theme="8" tint="0.59996337778862885"/>
        </patternFill>
      </fill>
    </dxf>
    <dxf>
      <fill>
        <patternFill>
          <bgColor theme="9" tint="0.59996337778862885"/>
        </patternFill>
      </fill>
    </dxf>
    <dxf>
      <font>
        <b/>
        <i val="0"/>
        <color theme="0"/>
      </font>
      <fill>
        <patternFill>
          <bgColor indexed="17"/>
        </patternFill>
      </fill>
    </dxf>
    <dxf>
      <font>
        <b/>
        <i val="0"/>
        <color theme="0"/>
      </font>
      <fill>
        <patternFill>
          <bgColor rgb="FFFF0000"/>
        </patternFill>
      </fill>
    </dxf>
    <dxf>
      <font>
        <b/>
        <i val="0"/>
      </font>
      <fill>
        <patternFill>
          <bgColor theme="8" tint="0.59996337778862885"/>
        </patternFill>
      </fill>
    </dxf>
    <dxf>
      <fill>
        <patternFill>
          <bgColor theme="9" tint="0.59996337778862885"/>
        </patternFill>
      </fill>
    </dxf>
    <dxf>
      <font>
        <b/>
        <i val="0"/>
        <color theme="0"/>
      </font>
      <fill>
        <patternFill>
          <bgColor indexed="17"/>
        </patternFill>
      </fill>
    </dxf>
    <dxf>
      <font>
        <b/>
        <i val="0"/>
        <color theme="0"/>
      </font>
      <fill>
        <patternFill>
          <bgColor rgb="FFFF0000"/>
        </patternFill>
      </fill>
    </dxf>
    <dxf>
      <font>
        <b/>
        <i val="0"/>
      </font>
      <fill>
        <patternFill>
          <bgColor theme="8" tint="0.59996337778862885"/>
        </patternFill>
      </fill>
    </dxf>
    <dxf>
      <fill>
        <patternFill>
          <bgColor theme="9" tint="0.59996337778862885"/>
        </patternFill>
      </fill>
    </dxf>
    <dxf>
      <font>
        <b/>
        <i val="0"/>
        <color theme="0"/>
      </font>
      <fill>
        <patternFill>
          <bgColor indexed="17"/>
        </patternFill>
      </fill>
    </dxf>
    <dxf>
      <font>
        <b/>
        <i val="0"/>
        <color theme="0"/>
      </font>
      <fill>
        <patternFill>
          <bgColor rgb="FFFF0000"/>
        </patternFill>
      </fill>
    </dxf>
    <dxf>
      <font>
        <b/>
        <i val="0"/>
      </font>
      <fill>
        <patternFill>
          <bgColor theme="8" tint="0.59996337778862885"/>
        </patternFill>
      </fill>
    </dxf>
    <dxf>
      <fill>
        <patternFill>
          <bgColor theme="9" tint="0.59996337778862885"/>
        </patternFill>
      </fill>
    </dxf>
    <dxf>
      <font>
        <b/>
        <i val="0"/>
        <color theme="0"/>
      </font>
      <fill>
        <patternFill>
          <bgColor indexed="17"/>
        </patternFill>
      </fill>
    </dxf>
    <dxf>
      <font>
        <b/>
        <i val="0"/>
        <color theme="0"/>
      </font>
      <fill>
        <patternFill>
          <bgColor rgb="FFFF0000"/>
        </patternFill>
      </fill>
    </dxf>
    <dxf>
      <font>
        <b/>
        <i val="0"/>
      </font>
      <fill>
        <patternFill>
          <bgColor theme="8" tint="0.59996337778862885"/>
        </patternFill>
      </fill>
    </dxf>
    <dxf>
      <fill>
        <patternFill>
          <bgColor theme="9" tint="0.59996337778862885"/>
        </patternFill>
      </fill>
    </dxf>
    <dxf>
      <font>
        <b/>
        <i val="0"/>
        <color theme="0"/>
      </font>
      <fill>
        <patternFill>
          <bgColor indexed="17"/>
        </patternFill>
      </fill>
    </dxf>
    <dxf>
      <font>
        <b/>
        <i val="0"/>
        <color theme="0"/>
      </font>
      <fill>
        <patternFill>
          <bgColor rgb="FFFF0000"/>
        </patternFill>
      </fill>
    </dxf>
    <dxf>
      <font>
        <b/>
        <i val="0"/>
      </font>
      <fill>
        <patternFill>
          <bgColor theme="8" tint="0.59996337778862885"/>
        </patternFill>
      </fill>
    </dxf>
    <dxf>
      <fill>
        <patternFill>
          <bgColor theme="9" tint="0.59996337778862885"/>
        </patternFill>
      </fill>
    </dxf>
    <dxf>
      <font>
        <b/>
        <i val="0"/>
        <color theme="0"/>
      </font>
      <fill>
        <patternFill>
          <bgColor indexed="17"/>
        </patternFill>
      </fill>
    </dxf>
    <dxf>
      <font>
        <b/>
        <i val="0"/>
        <color theme="0"/>
      </font>
      <fill>
        <patternFill>
          <bgColor rgb="FFFF0000"/>
        </patternFill>
      </fill>
    </dxf>
    <dxf>
      <font>
        <b/>
        <i val="0"/>
      </font>
      <fill>
        <patternFill>
          <bgColor theme="8" tint="0.59996337778862885"/>
        </patternFill>
      </fill>
    </dxf>
    <dxf>
      <fill>
        <patternFill>
          <bgColor theme="9" tint="0.59996337778862885"/>
        </patternFill>
      </fill>
    </dxf>
    <dxf>
      <font>
        <b/>
        <i val="0"/>
        <color theme="0"/>
      </font>
      <fill>
        <patternFill>
          <bgColor indexed="17"/>
        </patternFill>
      </fill>
    </dxf>
    <dxf>
      <font>
        <b/>
        <i val="0"/>
        <color theme="0"/>
      </font>
      <fill>
        <patternFill>
          <bgColor rgb="FFFF0000"/>
        </patternFill>
      </fill>
    </dxf>
    <dxf>
      <font>
        <b/>
        <i val="0"/>
      </font>
      <fill>
        <patternFill>
          <bgColor theme="8" tint="0.59996337778862885"/>
        </patternFill>
      </fill>
    </dxf>
    <dxf>
      <fill>
        <patternFill>
          <bgColor theme="9" tint="0.59996337778862885"/>
        </patternFill>
      </fill>
    </dxf>
    <dxf>
      <font>
        <b/>
        <i val="0"/>
        <color theme="0"/>
      </font>
      <fill>
        <patternFill>
          <bgColor indexed="17"/>
        </patternFill>
      </fill>
    </dxf>
    <dxf>
      <font>
        <b/>
        <i val="0"/>
        <color theme="0"/>
      </font>
      <fill>
        <patternFill>
          <bgColor rgb="FFFF0000"/>
        </patternFill>
      </fill>
    </dxf>
    <dxf>
      <font>
        <b/>
        <i val="0"/>
      </font>
      <fill>
        <patternFill>
          <bgColor theme="8" tint="0.59996337778862885"/>
        </patternFill>
      </fill>
    </dxf>
    <dxf>
      <fill>
        <patternFill>
          <bgColor theme="9" tint="0.59996337778862885"/>
        </patternFill>
      </fill>
    </dxf>
    <dxf>
      <font>
        <b/>
        <i val="0"/>
        <color theme="0"/>
      </font>
      <fill>
        <patternFill>
          <bgColor indexed="17"/>
        </patternFill>
      </fill>
    </dxf>
    <dxf>
      <font>
        <b/>
        <i val="0"/>
        <color theme="0"/>
      </font>
      <fill>
        <patternFill>
          <bgColor rgb="FFFF0000"/>
        </patternFill>
      </fill>
    </dxf>
    <dxf>
      <font>
        <b/>
        <i val="0"/>
      </font>
      <fill>
        <patternFill>
          <bgColor theme="8" tint="0.59996337778862885"/>
        </patternFill>
      </fill>
    </dxf>
    <dxf>
      <fill>
        <patternFill>
          <bgColor theme="9" tint="0.59996337778862885"/>
        </patternFill>
      </fill>
    </dxf>
    <dxf>
      <font>
        <b/>
        <i val="0"/>
        <color theme="0"/>
      </font>
      <fill>
        <patternFill>
          <bgColor indexed="17"/>
        </patternFill>
      </fill>
    </dxf>
    <dxf>
      <font>
        <b/>
        <i val="0"/>
        <color theme="0"/>
      </font>
      <fill>
        <patternFill>
          <bgColor rgb="FFFF0000"/>
        </patternFill>
      </fill>
    </dxf>
    <dxf>
      <font>
        <b/>
        <i val="0"/>
      </font>
      <fill>
        <patternFill>
          <bgColor theme="8" tint="0.59996337778862885"/>
        </patternFill>
      </fill>
    </dxf>
    <dxf>
      <fill>
        <patternFill>
          <bgColor theme="9" tint="0.59996337778862885"/>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font>
      <fill>
        <patternFill>
          <bgColor theme="0" tint="-0.24994659260841701"/>
        </patternFill>
      </fill>
    </dxf>
    <dxf>
      <font>
        <b/>
        <i val="0"/>
        <strike val="0"/>
        <color theme="0"/>
      </font>
      <fill>
        <patternFill>
          <bgColor rgb="FFFF0000"/>
        </patternFill>
      </fill>
    </dxf>
    <dxf>
      <font>
        <b/>
        <i val="0"/>
      </font>
      <fill>
        <patternFill patternType="solid">
          <bgColor theme="0" tint="-0.24994659260841701"/>
        </patternFill>
      </fill>
    </dxf>
    <dxf>
      <font>
        <b/>
        <i val="0"/>
      </font>
      <fill>
        <patternFill patternType="solid">
          <bgColor theme="0" tint="-0.24994659260841701"/>
        </patternFill>
      </fill>
    </dxf>
    <dxf>
      <font>
        <b/>
        <i val="0"/>
      </font>
      <fill>
        <patternFill patternType="solid">
          <bgColor theme="0" tint="-0.24994659260841701"/>
        </patternFill>
      </fill>
    </dxf>
    <dxf>
      <font>
        <b/>
        <i val="0"/>
      </font>
      <fill>
        <patternFill patternType="solid">
          <bgColor theme="0" tint="-0.24994659260841701"/>
        </patternFill>
      </fill>
    </dxf>
    <dxf>
      <font>
        <b/>
        <i val="0"/>
      </font>
      <fill>
        <patternFill patternType="solid">
          <bgColor theme="0" tint="-0.24994659260841701"/>
        </patternFill>
      </fill>
    </dxf>
    <dxf>
      <font>
        <b/>
        <i val="0"/>
      </font>
      <fill>
        <patternFill patternType="solid">
          <bgColor theme="0" tint="-0.24994659260841701"/>
        </patternFill>
      </fill>
    </dxf>
    <dxf>
      <font>
        <b/>
        <i val="0"/>
        <strike val="0"/>
        <color theme="0"/>
      </font>
      <fill>
        <patternFill>
          <bgColor rgb="FFFF0000"/>
        </patternFill>
      </fill>
    </dxf>
    <dxf>
      <font>
        <b/>
        <i val="0"/>
        <condense val="0"/>
        <extend val="0"/>
      </font>
      <fill>
        <patternFill>
          <bgColor indexed="17"/>
        </patternFill>
      </fill>
    </dxf>
    <dxf>
      <font>
        <b/>
        <i val="0"/>
        <condense val="0"/>
        <extend val="0"/>
        <color auto="1"/>
      </font>
      <fill>
        <patternFill>
          <bgColor indexed="10"/>
        </patternFill>
      </fill>
    </dxf>
    <dxf>
      <font>
        <b/>
        <i val="0"/>
        <condense val="0"/>
        <extend val="0"/>
      </font>
      <fill>
        <patternFill>
          <bgColor indexed="17"/>
        </patternFill>
      </fill>
    </dxf>
    <dxf>
      <font>
        <b/>
        <i val="0"/>
        <condense val="0"/>
        <extend val="0"/>
        <color auto="1"/>
      </font>
      <fill>
        <patternFill>
          <bgColor indexed="10"/>
        </patternFill>
      </fill>
    </dxf>
    <dxf>
      <font>
        <b/>
        <i val="0"/>
        <condense val="0"/>
        <extend val="0"/>
        <u/>
        <color indexed="10"/>
      </font>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ont>
        <b/>
        <i val="0"/>
        <condense val="0"/>
        <extend val="0"/>
        <u/>
        <color indexed="10"/>
      </font>
    </dxf>
  </dxfs>
  <tableStyles count="0" defaultTableStyle="TableStyleMedium2" defaultPivotStyle="PivotStyleLight16"/>
  <colors>
    <mruColors>
      <color rgb="FFFFFF99"/>
      <color rgb="FFFFFFCC"/>
      <color rgb="FFC5D9F1"/>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s>
</file>

<file path=xl/ctrlProps/ctrlProp1.xml><?xml version="1.0" encoding="utf-8"?>
<formControlPr xmlns="http://schemas.microsoft.com/office/spreadsheetml/2009/9/main" objectType="List" dx="16" fmlaLink="I1" fmlaRange="LAlist" noThreeD="1" sel="124" val="118"/>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76200</xdr:colOff>
      <xdr:row>0</xdr:row>
      <xdr:rowOff>114300</xdr:rowOff>
    </xdr:from>
    <xdr:to>
      <xdr:col>2</xdr:col>
      <xdr:colOff>752475</xdr:colOff>
      <xdr:row>5</xdr:row>
      <xdr:rowOff>104775</xdr:rowOff>
    </xdr:to>
    <xdr:pic>
      <xdr:nvPicPr>
        <xdr:cNvPr id="1025" name="Picture 92" descr="DCLG logo"/>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 y="114300"/>
          <a:ext cx="1659255" cy="942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1181100</xdr:colOff>
      <xdr:row>14</xdr:row>
      <xdr:rowOff>133350</xdr:rowOff>
    </xdr:from>
    <xdr:to>
      <xdr:col>4</xdr:col>
      <xdr:colOff>57150</xdr:colOff>
      <xdr:row>14</xdr:row>
      <xdr:rowOff>133350</xdr:rowOff>
    </xdr:to>
    <xdr:sp macro="" textlink="">
      <xdr:nvSpPr>
        <xdr:cNvPr id="4099" name="Line 1"/>
        <xdr:cNvSpPr>
          <a:spLocks noChangeShapeType="1"/>
        </xdr:cNvSpPr>
      </xdr:nvSpPr>
      <xdr:spPr bwMode="auto">
        <a:xfrm>
          <a:off x="5172075" y="3267075"/>
          <a:ext cx="5905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mc:AlternateContent xmlns:mc="http://schemas.openxmlformats.org/markup-compatibility/2006">
    <mc:Choice xmlns:a14="http://schemas.microsoft.com/office/drawing/2010/main" Requires="a14">
      <xdr:twoCellAnchor editAs="oneCell">
        <xdr:from>
          <xdr:col>5</xdr:col>
          <xdr:colOff>28575</xdr:colOff>
          <xdr:row>12</xdr:row>
          <xdr:rowOff>28575</xdr:rowOff>
        </xdr:from>
        <xdr:to>
          <xdr:col>8</xdr:col>
          <xdr:colOff>857250</xdr:colOff>
          <xdr:row>17</xdr:row>
          <xdr:rowOff>76200</xdr:rowOff>
        </xdr:to>
        <xdr:sp macro="" textlink="">
          <xdr:nvSpPr>
            <xdr:cNvPr id="4098" name="List Box 2" hidden="1">
              <a:extLst>
                <a:ext uri="{63B3BB69-23CF-44E3-9099-C40C66FF867C}">
                  <a14:compatExt spid="_x0000_s4098"/>
                </a:ext>
              </a:extLst>
            </xdr:cNvPr>
            <xdr:cNvSpPr/>
          </xdr:nvSpPr>
          <xdr:spPr>
            <a:xfrm>
              <a:off x="0" y="0"/>
              <a:ext cx="0" cy="0"/>
            </a:xfrm>
            <a:prstGeom prst="rect">
              <a:avLst/>
            </a:prstGeom>
          </xdr:spPr>
        </xdr:sp>
        <xdr:clientData fLocksWithSheet="0"/>
      </xdr:twoCellAnchor>
    </mc:Choice>
    <mc:Fallback/>
  </mc:AlternateContent>
  <xdr:twoCellAnchor editAs="oneCell">
    <xdr:from>
      <xdr:col>0</xdr:col>
      <xdr:colOff>139700</xdr:colOff>
      <xdr:row>0</xdr:row>
      <xdr:rowOff>165100</xdr:rowOff>
    </xdr:from>
    <xdr:to>
      <xdr:col>1</xdr:col>
      <xdr:colOff>1797050</xdr:colOff>
      <xdr:row>6</xdr:row>
      <xdr:rowOff>100330</xdr:rowOff>
    </xdr:to>
    <xdr:pic>
      <xdr:nvPicPr>
        <xdr:cNvPr id="4100" name="Picture 64" descr="DCLG logo"/>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700" y="165100"/>
          <a:ext cx="1898650" cy="1082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104775</xdr:colOff>
      <xdr:row>0</xdr:row>
      <xdr:rowOff>76201</xdr:rowOff>
    </xdr:from>
    <xdr:to>
      <xdr:col>1</xdr:col>
      <xdr:colOff>1495425</xdr:colOff>
      <xdr:row>2</xdr:row>
      <xdr:rowOff>505302</xdr:rowOff>
    </xdr:to>
    <xdr:pic>
      <xdr:nvPicPr>
        <xdr:cNvPr id="3" name="Picture 1" descr="DCLG log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4775" y="76201"/>
          <a:ext cx="1657350" cy="9529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LGF3Data\NNDR%201%20-%203\NNDR1\2013-14\Docs%20to%20LAS\NNDR1%20Form%202013-14%20V1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temp\CER%2013-14_Version%20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LGT2\OLDLGF4\LYNN\NNDR3\nndrform.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LGF3Data\NNDR%201%20-%203\NNDR1\2015-16\Docs%20to%20LAS\NNDR1%20Form%202015-16%20v1.1a.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LGF3Data\QRC1-3\2015-16\QRC3\Forms%20to%20LAs\QRC3%202015-16%20v1.1.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LGF3Data\NNDR%201%20-%203\NNDR3\2014-15\Draft\150421%20NNDR3%202014-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NNDR1 Form"/>
      <sheetName val="Validation"/>
      <sheetName val="Supplementary Information"/>
      <sheetName val="Supplementary Validation"/>
      <sheetName val="Parameters"/>
      <sheetName val="DATA"/>
      <sheetName val="TierSplit"/>
    </sheetNames>
    <sheetDataSet>
      <sheetData sheetId="0"/>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ection A"/>
      <sheetName val="Memorandum, Sects B &amp; C"/>
      <sheetName val="Section D"/>
      <sheetName val="Section E"/>
      <sheetName val="PWLB CR"/>
      <sheetName val="Validation"/>
      <sheetName val="Data"/>
    </sheetNames>
    <sheetDataSet>
      <sheetData sheetId="0" refreshError="1"/>
      <sheetData sheetId="1"/>
      <sheetData sheetId="2"/>
      <sheetData sheetId="3"/>
      <sheetData sheetId="4"/>
      <sheetData sheetId="5" refreshError="1"/>
      <sheetData sheetId="6" refreshError="1"/>
      <sheetData sheetId="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instructions"/>
      <sheetName val="NNDR3 completed example "/>
      <sheetName val="NNDR3 Blank Form"/>
      <sheetName val="validation"/>
      <sheetName val="DATA"/>
    </sheetNames>
    <sheetDataSet>
      <sheetData sheetId="0" refreshError="1"/>
      <sheetData sheetId="1" refreshError="1"/>
      <sheetData sheetId="2" refreshError="1"/>
      <sheetData sheetId="3" refreshError="1"/>
      <sheetData sheetId="4" refreshError="1"/>
      <sheetData sheetId="5" refreshError="1">
        <row r="8">
          <cell r="A8">
            <v>1</v>
          </cell>
          <cell r="B8" t="str">
            <v>Adur</v>
          </cell>
          <cell r="C8" t="str">
            <v>E3831</v>
          </cell>
          <cell r="E8">
            <v>8811</v>
          </cell>
          <cell r="F8">
            <v>32775</v>
          </cell>
          <cell r="G8">
            <v>0</v>
          </cell>
          <cell r="H8">
            <v>0</v>
          </cell>
          <cell r="I8">
            <v>89486</v>
          </cell>
          <cell r="K8">
            <v>243214</v>
          </cell>
          <cell r="L8">
            <v>0</v>
          </cell>
          <cell r="N8">
            <v>303550</v>
          </cell>
          <cell r="O8">
            <v>0</v>
          </cell>
          <cell r="P8">
            <v>0</v>
          </cell>
          <cell r="Q8">
            <v>723870</v>
          </cell>
          <cell r="R8">
            <v>349497</v>
          </cell>
          <cell r="S8">
            <v>0</v>
          </cell>
        </row>
        <row r="9">
          <cell r="A9">
            <v>2</v>
          </cell>
          <cell r="B9" t="str">
            <v>Allerdale</v>
          </cell>
          <cell r="C9" t="str">
            <v>E0931</v>
          </cell>
          <cell r="E9">
            <v>4917</v>
          </cell>
          <cell r="F9">
            <v>22410</v>
          </cell>
          <cell r="G9">
            <v>3500</v>
          </cell>
          <cell r="H9">
            <v>1500</v>
          </cell>
          <cell r="I9">
            <v>185496</v>
          </cell>
          <cell r="K9">
            <v>1296953</v>
          </cell>
          <cell r="L9">
            <v>59</v>
          </cell>
          <cell r="N9">
            <v>552000</v>
          </cell>
          <cell r="O9">
            <v>8240</v>
          </cell>
          <cell r="P9">
            <v>269290</v>
          </cell>
          <cell r="Q9">
            <v>1057100</v>
          </cell>
          <cell r="R9">
            <v>571179</v>
          </cell>
          <cell r="S9">
            <v>0</v>
          </cell>
        </row>
        <row r="10">
          <cell r="A10">
            <v>3</v>
          </cell>
          <cell r="B10" t="str">
            <v>Alnwick</v>
          </cell>
          <cell r="C10" t="str">
            <v>E2931</v>
          </cell>
          <cell r="E10">
            <v>5968</v>
          </cell>
          <cell r="F10">
            <v>19142</v>
          </cell>
          <cell r="G10">
            <v>0</v>
          </cell>
          <cell r="H10">
            <v>1000</v>
          </cell>
          <cell r="I10">
            <v>61120</v>
          </cell>
          <cell r="K10">
            <v>516173</v>
          </cell>
          <cell r="L10">
            <v>32</v>
          </cell>
          <cell r="N10">
            <v>181000</v>
          </cell>
          <cell r="O10">
            <v>6000</v>
          </cell>
          <cell r="P10">
            <v>0</v>
          </cell>
          <cell r="Q10">
            <v>194628</v>
          </cell>
          <cell r="R10">
            <v>143564.5</v>
          </cell>
          <cell r="S10">
            <v>0</v>
          </cell>
        </row>
        <row r="11">
          <cell r="A11">
            <v>4</v>
          </cell>
          <cell r="B11" t="str">
            <v>Amber Valley</v>
          </cell>
          <cell r="C11" t="str">
            <v>E1031</v>
          </cell>
          <cell r="E11">
            <v>10050</v>
          </cell>
          <cell r="F11">
            <v>39000</v>
          </cell>
          <cell r="G11">
            <v>2550</v>
          </cell>
          <cell r="H11">
            <v>2040</v>
          </cell>
          <cell r="I11">
            <v>166159</v>
          </cell>
          <cell r="K11">
            <v>960603</v>
          </cell>
          <cell r="L11">
            <v>1803</v>
          </cell>
          <cell r="N11">
            <v>486000</v>
          </cell>
          <cell r="O11">
            <v>3400</v>
          </cell>
          <cell r="P11">
            <v>63811</v>
          </cell>
          <cell r="Q11">
            <v>1635908</v>
          </cell>
          <cell r="R11">
            <v>352579</v>
          </cell>
          <cell r="S11">
            <v>0</v>
          </cell>
        </row>
        <row r="12">
          <cell r="A12">
            <v>5</v>
          </cell>
          <cell r="B12" t="str">
            <v>Arun</v>
          </cell>
          <cell r="C12" t="str">
            <v>E3832</v>
          </cell>
          <cell r="E12">
            <v>7000</v>
          </cell>
          <cell r="F12">
            <v>72000</v>
          </cell>
          <cell r="G12">
            <v>0</v>
          </cell>
          <cell r="H12">
            <v>0</v>
          </cell>
          <cell r="I12">
            <v>186788</v>
          </cell>
          <cell r="K12">
            <v>829312</v>
          </cell>
          <cell r="L12">
            <v>108</v>
          </cell>
          <cell r="N12">
            <v>615000</v>
          </cell>
          <cell r="O12">
            <v>2000</v>
          </cell>
          <cell r="P12">
            <v>0</v>
          </cell>
          <cell r="Q12">
            <v>1127000</v>
          </cell>
          <cell r="R12">
            <v>942566</v>
          </cell>
          <cell r="S12">
            <v>0</v>
          </cell>
        </row>
        <row r="13">
          <cell r="A13">
            <v>6</v>
          </cell>
          <cell r="B13" t="str">
            <v>Ashfield</v>
          </cell>
          <cell r="C13" t="str">
            <v>E3031</v>
          </cell>
          <cell r="E13">
            <v>7452</v>
          </cell>
          <cell r="F13">
            <v>3344</v>
          </cell>
          <cell r="G13">
            <v>7476</v>
          </cell>
          <cell r="H13">
            <v>17700</v>
          </cell>
          <cell r="I13">
            <v>129724</v>
          </cell>
          <cell r="K13">
            <v>717116</v>
          </cell>
          <cell r="L13">
            <v>0</v>
          </cell>
          <cell r="N13">
            <v>171462</v>
          </cell>
          <cell r="O13">
            <v>9967</v>
          </cell>
          <cell r="P13">
            <v>4035</v>
          </cell>
          <cell r="Q13">
            <v>1010722</v>
          </cell>
          <cell r="R13">
            <v>1952856</v>
          </cell>
          <cell r="S13">
            <v>0</v>
          </cell>
        </row>
        <row r="14">
          <cell r="A14">
            <v>7</v>
          </cell>
          <cell r="B14" t="str">
            <v>Ashford</v>
          </cell>
          <cell r="C14" t="str">
            <v>E2231</v>
          </cell>
          <cell r="E14">
            <v>7130</v>
          </cell>
          <cell r="F14">
            <v>66948</v>
          </cell>
          <cell r="G14">
            <v>9839</v>
          </cell>
          <cell r="H14">
            <v>18480</v>
          </cell>
          <cell r="I14">
            <v>171096</v>
          </cell>
          <cell r="K14">
            <v>1116982</v>
          </cell>
          <cell r="L14">
            <v>244</v>
          </cell>
          <cell r="N14">
            <v>904739</v>
          </cell>
          <cell r="O14">
            <v>12503</v>
          </cell>
          <cell r="P14">
            <v>0</v>
          </cell>
          <cell r="Q14">
            <v>2901743</v>
          </cell>
          <cell r="R14">
            <v>712995</v>
          </cell>
          <cell r="S14">
            <v>0</v>
          </cell>
        </row>
        <row r="15">
          <cell r="A15">
            <v>8</v>
          </cell>
          <cell r="B15" t="str">
            <v>Aylesbury Vale</v>
          </cell>
          <cell r="C15" t="str">
            <v>E0431</v>
          </cell>
          <cell r="E15">
            <v>12708</v>
          </cell>
          <cell r="F15">
            <v>80352</v>
          </cell>
          <cell r="G15">
            <v>0</v>
          </cell>
          <cell r="H15">
            <v>0</v>
          </cell>
          <cell r="I15">
            <v>206436</v>
          </cell>
          <cell r="K15">
            <v>798376</v>
          </cell>
          <cell r="L15">
            <v>90829</v>
          </cell>
          <cell r="N15">
            <v>1019311</v>
          </cell>
          <cell r="O15">
            <v>61214</v>
          </cell>
          <cell r="P15">
            <v>202110</v>
          </cell>
          <cell r="Q15">
            <v>3441487</v>
          </cell>
          <cell r="R15">
            <v>287632</v>
          </cell>
          <cell r="S15">
            <v>0</v>
          </cell>
        </row>
        <row r="16">
          <cell r="A16">
            <v>9</v>
          </cell>
          <cell r="B16" t="str">
            <v>Babergh</v>
          </cell>
          <cell r="C16" t="str">
            <v>E3531</v>
          </cell>
          <cell r="E16">
            <v>6750</v>
          </cell>
          <cell r="F16">
            <v>67500</v>
          </cell>
          <cell r="G16">
            <v>12750</v>
          </cell>
          <cell r="H16">
            <v>0</v>
          </cell>
          <cell r="I16">
            <v>115503</v>
          </cell>
          <cell r="K16">
            <v>689091</v>
          </cell>
          <cell r="L16">
            <v>0</v>
          </cell>
          <cell r="N16">
            <v>275000</v>
          </cell>
          <cell r="O16">
            <v>17000</v>
          </cell>
          <cell r="P16">
            <v>0</v>
          </cell>
          <cell r="Q16">
            <v>690000</v>
          </cell>
          <cell r="R16">
            <v>658612</v>
          </cell>
          <cell r="S16">
            <v>0</v>
          </cell>
        </row>
        <row r="17">
          <cell r="A17">
            <v>10</v>
          </cell>
          <cell r="B17" t="str">
            <v>Barking and Dagenham</v>
          </cell>
          <cell r="C17" t="str">
            <v>E5030</v>
          </cell>
          <cell r="E17">
            <v>19568</v>
          </cell>
          <cell r="F17">
            <v>31441</v>
          </cell>
          <cell r="G17">
            <v>0</v>
          </cell>
          <cell r="H17">
            <v>0</v>
          </cell>
          <cell r="I17">
            <v>233115</v>
          </cell>
          <cell r="K17">
            <v>1060013</v>
          </cell>
          <cell r="L17">
            <v>0</v>
          </cell>
          <cell r="N17">
            <v>837036</v>
          </cell>
          <cell r="O17">
            <v>0</v>
          </cell>
          <cell r="P17">
            <v>0</v>
          </cell>
          <cell r="Q17">
            <v>3841646</v>
          </cell>
          <cell r="R17">
            <v>1817744.57</v>
          </cell>
          <cell r="S17">
            <v>0</v>
          </cell>
        </row>
        <row r="18">
          <cell r="A18">
            <v>11</v>
          </cell>
          <cell r="B18" t="str">
            <v>Barnet</v>
          </cell>
          <cell r="C18" t="str">
            <v>E5031</v>
          </cell>
          <cell r="E18">
            <v>82174</v>
          </cell>
          <cell r="F18">
            <v>155766</v>
          </cell>
          <cell r="G18">
            <v>0</v>
          </cell>
          <cell r="H18">
            <v>0</v>
          </cell>
          <cell r="I18">
            <v>439271</v>
          </cell>
          <cell r="K18">
            <v>4362118</v>
          </cell>
          <cell r="L18">
            <v>0</v>
          </cell>
          <cell r="N18">
            <v>3976625</v>
          </cell>
          <cell r="O18">
            <v>0</v>
          </cell>
          <cell r="P18">
            <v>45000</v>
          </cell>
          <cell r="Q18">
            <v>4513926</v>
          </cell>
          <cell r="R18">
            <v>11447171</v>
          </cell>
          <cell r="S18">
            <v>0</v>
          </cell>
        </row>
        <row r="19">
          <cell r="A19">
            <v>12</v>
          </cell>
          <cell r="B19" t="str">
            <v>Barnsley</v>
          </cell>
          <cell r="C19" t="str">
            <v>E4401</v>
          </cell>
          <cell r="E19">
            <v>5910</v>
          </cell>
          <cell r="F19">
            <v>47949</v>
          </cell>
          <cell r="G19">
            <v>0</v>
          </cell>
          <cell r="H19">
            <v>0</v>
          </cell>
          <cell r="I19">
            <v>265672</v>
          </cell>
          <cell r="K19">
            <v>1559850</v>
          </cell>
          <cell r="L19">
            <v>1091</v>
          </cell>
          <cell r="N19">
            <v>800950</v>
          </cell>
          <cell r="O19">
            <v>2731</v>
          </cell>
          <cell r="P19">
            <v>111103</v>
          </cell>
          <cell r="Q19">
            <v>1483811</v>
          </cell>
          <cell r="R19">
            <v>1108594</v>
          </cell>
          <cell r="S19">
            <v>0</v>
          </cell>
        </row>
        <row r="20">
          <cell r="A20">
            <v>13</v>
          </cell>
          <cell r="B20" t="str">
            <v>Barrow-in-Furness</v>
          </cell>
          <cell r="C20" t="str">
            <v>E0932</v>
          </cell>
          <cell r="E20">
            <v>9550</v>
          </cell>
          <cell r="F20">
            <v>36957</v>
          </cell>
          <cell r="G20">
            <v>401</v>
          </cell>
          <cell r="H20">
            <v>227</v>
          </cell>
          <cell r="I20">
            <v>114201</v>
          </cell>
          <cell r="K20">
            <v>499687</v>
          </cell>
          <cell r="L20">
            <v>1915</v>
          </cell>
          <cell r="N20">
            <v>589331</v>
          </cell>
          <cell r="O20">
            <v>1147</v>
          </cell>
          <cell r="P20">
            <v>194255</v>
          </cell>
          <cell r="Q20">
            <v>594273</v>
          </cell>
          <cell r="R20">
            <v>1011364</v>
          </cell>
          <cell r="S20">
            <v>0</v>
          </cell>
        </row>
        <row r="21">
          <cell r="A21">
            <v>14</v>
          </cell>
          <cell r="B21" t="str">
            <v>Basildon</v>
          </cell>
          <cell r="C21" t="str">
            <v>E1531</v>
          </cell>
          <cell r="E21">
            <v>33030</v>
          </cell>
          <cell r="F21">
            <v>41763</v>
          </cell>
          <cell r="G21">
            <v>1349</v>
          </cell>
          <cell r="H21">
            <v>0</v>
          </cell>
          <cell r="I21">
            <v>220242</v>
          </cell>
          <cell r="K21">
            <v>1174632</v>
          </cell>
          <cell r="L21">
            <v>6800</v>
          </cell>
          <cell r="N21">
            <v>1021827</v>
          </cell>
          <cell r="O21">
            <v>977</v>
          </cell>
          <cell r="P21">
            <v>0</v>
          </cell>
          <cell r="Q21">
            <v>2475647</v>
          </cell>
          <cell r="R21">
            <v>514076</v>
          </cell>
          <cell r="S21">
            <v>0</v>
          </cell>
        </row>
        <row r="22">
          <cell r="A22">
            <v>15</v>
          </cell>
          <cell r="B22" t="str">
            <v>Basingstoke &amp; Deane</v>
          </cell>
          <cell r="C22" t="str">
            <v>E1731</v>
          </cell>
          <cell r="E22">
            <v>30091</v>
          </cell>
          <cell r="F22">
            <v>283442</v>
          </cell>
          <cell r="G22">
            <v>6865</v>
          </cell>
          <cell r="H22">
            <v>18453</v>
          </cell>
          <cell r="I22">
            <v>199783</v>
          </cell>
          <cell r="K22">
            <v>1415796</v>
          </cell>
          <cell r="L22">
            <v>36</v>
          </cell>
          <cell r="N22">
            <v>123102</v>
          </cell>
          <cell r="O22">
            <v>9153</v>
          </cell>
          <cell r="P22">
            <v>214770</v>
          </cell>
          <cell r="Q22">
            <v>2940554</v>
          </cell>
          <cell r="R22">
            <v>2454423</v>
          </cell>
          <cell r="S22">
            <v>0</v>
          </cell>
        </row>
        <row r="23">
          <cell r="A23">
            <v>16</v>
          </cell>
          <cell r="B23" t="str">
            <v>Bassetlaw</v>
          </cell>
          <cell r="C23" t="str">
            <v>E3032</v>
          </cell>
          <cell r="E23">
            <v>4672</v>
          </cell>
          <cell r="F23">
            <v>74418</v>
          </cell>
          <cell r="G23">
            <v>11750</v>
          </cell>
          <cell r="H23">
            <v>3000</v>
          </cell>
          <cell r="I23">
            <v>175729</v>
          </cell>
          <cell r="K23">
            <v>1042302</v>
          </cell>
          <cell r="L23">
            <v>52</v>
          </cell>
          <cell r="N23">
            <v>530211</v>
          </cell>
          <cell r="O23">
            <v>11750</v>
          </cell>
          <cell r="P23">
            <v>18000</v>
          </cell>
          <cell r="Q23">
            <v>947202</v>
          </cell>
          <cell r="R23">
            <v>1807050</v>
          </cell>
          <cell r="S23">
            <v>0</v>
          </cell>
        </row>
        <row r="24">
          <cell r="A24">
            <v>17</v>
          </cell>
          <cell r="B24" t="str">
            <v>Bath &amp; North East Somerset</v>
          </cell>
          <cell r="C24" t="str">
            <v>E0101</v>
          </cell>
          <cell r="E24">
            <v>14482</v>
          </cell>
          <cell r="F24">
            <v>128358</v>
          </cell>
          <cell r="G24">
            <v>10254</v>
          </cell>
          <cell r="H24">
            <v>7500</v>
          </cell>
          <cell r="I24">
            <v>266858</v>
          </cell>
          <cell r="K24">
            <v>1785696</v>
          </cell>
          <cell r="L24">
            <v>698</v>
          </cell>
          <cell r="N24">
            <v>2514063</v>
          </cell>
          <cell r="O24">
            <v>13672</v>
          </cell>
          <cell r="P24">
            <v>42015</v>
          </cell>
          <cell r="Q24">
            <v>1918174</v>
          </cell>
          <cell r="R24">
            <v>1905333</v>
          </cell>
          <cell r="S24">
            <v>0</v>
          </cell>
        </row>
        <row r="25">
          <cell r="A25">
            <v>18</v>
          </cell>
          <cell r="B25" t="str">
            <v>Bedford</v>
          </cell>
          <cell r="C25" t="str">
            <v>E0231</v>
          </cell>
          <cell r="E25">
            <v>27448</v>
          </cell>
          <cell r="F25">
            <v>87283</v>
          </cell>
          <cell r="G25">
            <v>5508</v>
          </cell>
          <cell r="H25">
            <v>38978</v>
          </cell>
          <cell r="I25">
            <v>218571</v>
          </cell>
          <cell r="K25">
            <v>1097328</v>
          </cell>
          <cell r="L25">
            <v>4167</v>
          </cell>
          <cell r="N25">
            <v>1946251</v>
          </cell>
          <cell r="O25">
            <v>7344</v>
          </cell>
          <cell r="P25">
            <v>149288</v>
          </cell>
          <cell r="Q25">
            <v>2099510</v>
          </cell>
          <cell r="R25">
            <v>1970346.86</v>
          </cell>
          <cell r="S25">
            <v>0</v>
          </cell>
        </row>
        <row r="26">
          <cell r="A26">
            <v>19</v>
          </cell>
          <cell r="B26" t="str">
            <v>Berwick-upon-Tweed</v>
          </cell>
          <cell r="C26" t="str">
            <v>E2932</v>
          </cell>
          <cell r="E26">
            <v>3182</v>
          </cell>
          <cell r="F26">
            <v>48915</v>
          </cell>
          <cell r="G26">
            <v>1606</v>
          </cell>
          <cell r="H26">
            <v>0</v>
          </cell>
          <cell r="I26">
            <v>75090</v>
          </cell>
          <cell r="K26">
            <v>726266</v>
          </cell>
          <cell r="L26">
            <v>2909</v>
          </cell>
          <cell r="N26">
            <v>143506</v>
          </cell>
          <cell r="O26">
            <v>3151</v>
          </cell>
          <cell r="P26">
            <v>9317</v>
          </cell>
          <cell r="Q26">
            <v>383770</v>
          </cell>
          <cell r="R26">
            <v>123026</v>
          </cell>
          <cell r="S26">
            <v>0</v>
          </cell>
        </row>
        <row r="27">
          <cell r="A27">
            <v>20</v>
          </cell>
          <cell r="B27" t="str">
            <v>Bexley</v>
          </cell>
          <cell r="C27" t="str">
            <v>E5032</v>
          </cell>
          <cell r="E27">
            <v>0</v>
          </cell>
          <cell r="F27">
            <v>48793</v>
          </cell>
          <cell r="G27">
            <v>0</v>
          </cell>
          <cell r="H27">
            <v>0</v>
          </cell>
          <cell r="I27">
            <v>269422</v>
          </cell>
          <cell r="K27">
            <v>2124958</v>
          </cell>
          <cell r="L27">
            <v>0</v>
          </cell>
          <cell r="N27">
            <v>1446578</v>
          </cell>
          <cell r="O27">
            <v>0</v>
          </cell>
          <cell r="P27">
            <v>987</v>
          </cell>
          <cell r="Q27">
            <v>3118473</v>
          </cell>
          <cell r="R27">
            <v>2675308</v>
          </cell>
          <cell r="S27">
            <v>0</v>
          </cell>
        </row>
        <row r="28">
          <cell r="A28">
            <v>21</v>
          </cell>
          <cell r="B28" t="str">
            <v>Birmingham</v>
          </cell>
          <cell r="C28" t="str">
            <v>E4601</v>
          </cell>
          <cell r="E28">
            <v>0</v>
          </cell>
          <cell r="F28">
            <v>355489</v>
          </cell>
          <cell r="G28">
            <v>0</v>
          </cell>
          <cell r="H28">
            <v>0</v>
          </cell>
          <cell r="I28">
            <v>1919106</v>
          </cell>
          <cell r="K28">
            <v>17585678</v>
          </cell>
          <cell r="L28">
            <v>16947</v>
          </cell>
          <cell r="N28">
            <v>12180131</v>
          </cell>
          <cell r="O28">
            <v>0</v>
          </cell>
          <cell r="P28">
            <v>53696</v>
          </cell>
          <cell r="Q28">
            <v>34899687</v>
          </cell>
          <cell r="R28">
            <v>13027029</v>
          </cell>
          <cell r="S28">
            <v>0</v>
          </cell>
        </row>
        <row r="29">
          <cell r="A29">
            <v>22</v>
          </cell>
          <cell r="B29" t="str">
            <v>Blaby</v>
          </cell>
          <cell r="C29" t="str">
            <v>E2431</v>
          </cell>
          <cell r="E29">
            <v>3064</v>
          </cell>
          <cell r="F29">
            <v>8872</v>
          </cell>
          <cell r="G29">
            <v>0</v>
          </cell>
          <cell r="H29">
            <v>0</v>
          </cell>
          <cell r="I29">
            <v>90340</v>
          </cell>
          <cell r="K29">
            <v>798224</v>
          </cell>
          <cell r="L29">
            <v>455</v>
          </cell>
          <cell r="N29">
            <v>86019</v>
          </cell>
          <cell r="O29">
            <v>3095</v>
          </cell>
          <cell r="P29">
            <v>0</v>
          </cell>
          <cell r="Q29">
            <v>851663</v>
          </cell>
          <cell r="R29">
            <v>646191</v>
          </cell>
          <cell r="S29">
            <v>0</v>
          </cell>
        </row>
        <row r="30">
          <cell r="A30">
            <v>23</v>
          </cell>
          <cell r="B30" t="str">
            <v>Blackburn with Darwen</v>
          </cell>
          <cell r="C30" t="str">
            <v>E2301</v>
          </cell>
          <cell r="E30">
            <v>12600</v>
          </cell>
          <cell r="F30">
            <v>57900</v>
          </cell>
          <cell r="G30">
            <v>100</v>
          </cell>
          <cell r="H30">
            <v>0</v>
          </cell>
          <cell r="I30">
            <v>233856</v>
          </cell>
          <cell r="K30">
            <v>1286000</v>
          </cell>
          <cell r="L30">
            <v>700</v>
          </cell>
          <cell r="N30">
            <v>1231000</v>
          </cell>
          <cell r="O30">
            <v>1000</v>
          </cell>
          <cell r="P30">
            <v>31000</v>
          </cell>
          <cell r="Q30">
            <v>1515000</v>
          </cell>
          <cell r="R30">
            <v>3440000</v>
          </cell>
          <cell r="S30">
            <v>0</v>
          </cell>
        </row>
        <row r="31">
          <cell r="A31">
            <v>24</v>
          </cell>
          <cell r="B31" t="str">
            <v>Blackpool</v>
          </cell>
          <cell r="C31" t="str">
            <v>E2302</v>
          </cell>
          <cell r="E31">
            <v>98</v>
          </cell>
          <cell r="F31">
            <v>58477</v>
          </cell>
          <cell r="G31">
            <v>0</v>
          </cell>
          <cell r="H31">
            <v>0</v>
          </cell>
          <cell r="I31">
            <v>337977</v>
          </cell>
          <cell r="K31">
            <v>2501368</v>
          </cell>
          <cell r="L31">
            <v>1327</v>
          </cell>
          <cell r="N31">
            <v>870667</v>
          </cell>
          <cell r="O31">
            <v>0</v>
          </cell>
          <cell r="P31">
            <v>0</v>
          </cell>
          <cell r="Q31">
            <v>1753945</v>
          </cell>
          <cell r="R31">
            <v>2256013</v>
          </cell>
          <cell r="S31">
            <v>0</v>
          </cell>
        </row>
        <row r="32">
          <cell r="A32">
            <v>25</v>
          </cell>
          <cell r="B32" t="str">
            <v>Blyth Valley</v>
          </cell>
          <cell r="C32" t="str">
            <v>E2933</v>
          </cell>
          <cell r="E32">
            <v>9114</v>
          </cell>
          <cell r="F32">
            <v>12550</v>
          </cell>
          <cell r="G32">
            <v>0</v>
          </cell>
          <cell r="H32">
            <v>0</v>
          </cell>
          <cell r="I32">
            <v>80845</v>
          </cell>
          <cell r="K32">
            <v>717803</v>
          </cell>
          <cell r="L32">
            <v>0</v>
          </cell>
          <cell r="N32">
            <v>258833</v>
          </cell>
          <cell r="O32">
            <v>70</v>
          </cell>
          <cell r="P32">
            <v>79995</v>
          </cell>
          <cell r="Q32">
            <v>771669</v>
          </cell>
          <cell r="R32">
            <v>213383</v>
          </cell>
          <cell r="S32">
            <v>0</v>
          </cell>
        </row>
        <row r="33">
          <cell r="A33">
            <v>26</v>
          </cell>
          <cell r="B33" t="str">
            <v>Bolsover</v>
          </cell>
          <cell r="C33" t="str">
            <v>E1032</v>
          </cell>
          <cell r="E33">
            <v>8049</v>
          </cell>
          <cell r="F33">
            <v>35059</v>
          </cell>
          <cell r="G33">
            <v>0</v>
          </cell>
          <cell r="H33">
            <v>0</v>
          </cell>
          <cell r="I33">
            <v>83007</v>
          </cell>
          <cell r="K33">
            <v>370993</v>
          </cell>
          <cell r="L33">
            <v>0</v>
          </cell>
          <cell r="N33">
            <v>230413</v>
          </cell>
          <cell r="O33">
            <v>5580</v>
          </cell>
          <cell r="P33">
            <v>235</v>
          </cell>
          <cell r="Q33">
            <v>395649</v>
          </cell>
          <cell r="R33">
            <v>205415</v>
          </cell>
          <cell r="S33">
            <v>0</v>
          </cell>
        </row>
        <row r="34">
          <cell r="A34">
            <v>27</v>
          </cell>
          <cell r="B34" t="str">
            <v>Bolton</v>
          </cell>
          <cell r="C34" t="str">
            <v>E4201</v>
          </cell>
          <cell r="E34">
            <v>32866</v>
          </cell>
          <cell r="F34">
            <v>158124</v>
          </cell>
          <cell r="G34">
            <v>0</v>
          </cell>
          <cell r="H34">
            <v>0</v>
          </cell>
          <cell r="I34">
            <v>372609</v>
          </cell>
          <cell r="K34">
            <v>2950355</v>
          </cell>
          <cell r="L34">
            <v>4240</v>
          </cell>
          <cell r="N34">
            <v>1718305</v>
          </cell>
          <cell r="O34">
            <v>204</v>
          </cell>
          <cell r="P34">
            <v>0</v>
          </cell>
          <cell r="Q34">
            <v>5776087</v>
          </cell>
          <cell r="R34">
            <v>3556493</v>
          </cell>
          <cell r="S34">
            <v>0</v>
          </cell>
        </row>
        <row r="35">
          <cell r="A35">
            <v>28</v>
          </cell>
          <cell r="B35" t="str">
            <v>Boston</v>
          </cell>
          <cell r="C35" t="str">
            <v>E2531</v>
          </cell>
          <cell r="E35">
            <v>5231</v>
          </cell>
          <cell r="F35">
            <v>65828</v>
          </cell>
          <cell r="G35">
            <v>897</v>
          </cell>
          <cell r="H35">
            <v>0</v>
          </cell>
          <cell r="I35">
            <v>90292</v>
          </cell>
          <cell r="K35">
            <v>709390</v>
          </cell>
          <cell r="L35">
            <v>89</v>
          </cell>
          <cell r="N35">
            <v>418300</v>
          </cell>
          <cell r="O35">
            <v>9255</v>
          </cell>
          <cell r="P35">
            <v>0</v>
          </cell>
          <cell r="Q35">
            <v>1126387</v>
          </cell>
          <cell r="R35">
            <v>660766</v>
          </cell>
          <cell r="S35">
            <v>0</v>
          </cell>
        </row>
        <row r="36">
          <cell r="A36">
            <v>29</v>
          </cell>
          <cell r="B36" t="str">
            <v>Bournemouth</v>
          </cell>
          <cell r="C36" t="str">
            <v>E1202</v>
          </cell>
          <cell r="E36">
            <v>12933</v>
          </cell>
          <cell r="F36">
            <v>64895</v>
          </cell>
          <cell r="G36">
            <v>0</v>
          </cell>
          <cell r="H36">
            <v>0</v>
          </cell>
          <cell r="I36">
            <v>285035</v>
          </cell>
          <cell r="K36">
            <v>1446024</v>
          </cell>
          <cell r="L36">
            <v>0</v>
          </cell>
          <cell r="N36">
            <v>1581959</v>
          </cell>
          <cell r="O36">
            <v>0</v>
          </cell>
          <cell r="P36">
            <v>0</v>
          </cell>
          <cell r="Q36">
            <v>1791403</v>
          </cell>
          <cell r="R36">
            <v>2653010</v>
          </cell>
          <cell r="S36">
            <v>0</v>
          </cell>
        </row>
        <row r="37">
          <cell r="A37">
            <v>30</v>
          </cell>
          <cell r="B37" t="str">
            <v>Bracknell Forest</v>
          </cell>
          <cell r="C37" t="str">
            <v>E0301</v>
          </cell>
          <cell r="E37">
            <v>13000</v>
          </cell>
          <cell r="F37">
            <v>24000</v>
          </cell>
          <cell r="G37">
            <v>550</v>
          </cell>
          <cell r="H37">
            <v>0</v>
          </cell>
          <cell r="I37">
            <v>137966</v>
          </cell>
          <cell r="K37">
            <v>1140284</v>
          </cell>
          <cell r="L37">
            <v>0</v>
          </cell>
          <cell r="N37">
            <v>700000</v>
          </cell>
          <cell r="O37">
            <v>730</v>
          </cell>
          <cell r="P37">
            <v>100000</v>
          </cell>
          <cell r="Q37">
            <v>3000000</v>
          </cell>
          <cell r="R37">
            <v>526834</v>
          </cell>
          <cell r="S37">
            <v>0</v>
          </cell>
        </row>
        <row r="38">
          <cell r="A38">
            <v>31</v>
          </cell>
          <cell r="B38" t="str">
            <v>Bradford</v>
          </cell>
          <cell r="C38" t="str">
            <v>E4701</v>
          </cell>
          <cell r="E38">
            <v>300</v>
          </cell>
          <cell r="F38">
            <v>630000</v>
          </cell>
          <cell r="G38">
            <v>1500</v>
          </cell>
          <cell r="H38">
            <v>1500</v>
          </cell>
          <cell r="I38">
            <v>794439</v>
          </cell>
          <cell r="K38">
            <v>7782600</v>
          </cell>
          <cell r="L38">
            <v>16463</v>
          </cell>
          <cell r="N38">
            <v>3630000</v>
          </cell>
          <cell r="O38">
            <v>2000</v>
          </cell>
          <cell r="P38">
            <v>111000</v>
          </cell>
          <cell r="Q38">
            <v>7950000</v>
          </cell>
          <cell r="R38">
            <v>5636463</v>
          </cell>
          <cell r="S38">
            <v>0</v>
          </cell>
        </row>
        <row r="39">
          <cell r="A39">
            <v>32</v>
          </cell>
          <cell r="B39" t="str">
            <v>Braintree</v>
          </cell>
          <cell r="C39" t="str">
            <v>E1532</v>
          </cell>
          <cell r="E39">
            <v>19672</v>
          </cell>
          <cell r="F39">
            <v>80010</v>
          </cell>
          <cell r="G39">
            <v>4552</v>
          </cell>
          <cell r="H39">
            <v>1695</v>
          </cell>
          <cell r="I39">
            <v>182857</v>
          </cell>
          <cell r="K39">
            <v>812826</v>
          </cell>
          <cell r="L39">
            <v>0</v>
          </cell>
          <cell r="N39">
            <v>558120</v>
          </cell>
          <cell r="O39">
            <v>8900</v>
          </cell>
          <cell r="P39">
            <v>0</v>
          </cell>
          <cell r="Q39">
            <v>2499640</v>
          </cell>
          <cell r="R39">
            <v>1857484</v>
          </cell>
          <cell r="S39">
            <v>0</v>
          </cell>
        </row>
        <row r="40">
          <cell r="A40">
            <v>33</v>
          </cell>
          <cell r="B40" t="str">
            <v>Breckland</v>
          </cell>
          <cell r="C40" t="str">
            <v>E2631</v>
          </cell>
          <cell r="E40">
            <v>6000</v>
          </cell>
          <cell r="F40">
            <v>51000</v>
          </cell>
          <cell r="G40">
            <v>6000</v>
          </cell>
          <cell r="H40">
            <v>37500</v>
          </cell>
          <cell r="I40">
            <v>161527</v>
          </cell>
          <cell r="K40">
            <v>855455</v>
          </cell>
          <cell r="L40">
            <v>417</v>
          </cell>
          <cell r="N40">
            <v>368000</v>
          </cell>
          <cell r="O40">
            <v>30000</v>
          </cell>
          <cell r="P40">
            <v>40500</v>
          </cell>
          <cell r="Q40">
            <v>1600000</v>
          </cell>
          <cell r="R40">
            <v>967049</v>
          </cell>
          <cell r="S40">
            <v>0</v>
          </cell>
        </row>
        <row r="41">
          <cell r="A41">
            <v>34</v>
          </cell>
          <cell r="B41" t="str">
            <v>Brent</v>
          </cell>
          <cell r="C41" t="str">
            <v>E5033</v>
          </cell>
          <cell r="E41">
            <v>12752</v>
          </cell>
          <cell r="F41">
            <v>13931</v>
          </cell>
          <cell r="G41">
            <v>0</v>
          </cell>
          <cell r="H41">
            <v>0</v>
          </cell>
          <cell r="I41">
            <v>443345</v>
          </cell>
          <cell r="K41">
            <v>2902157</v>
          </cell>
          <cell r="L41">
            <v>0</v>
          </cell>
          <cell r="N41">
            <v>2893425</v>
          </cell>
          <cell r="O41">
            <v>0</v>
          </cell>
          <cell r="P41">
            <v>100000</v>
          </cell>
          <cell r="Q41">
            <v>7465667</v>
          </cell>
          <cell r="R41">
            <v>26891528</v>
          </cell>
          <cell r="S41">
            <v>0</v>
          </cell>
        </row>
        <row r="42">
          <cell r="A42">
            <v>35</v>
          </cell>
          <cell r="B42" t="str">
            <v>Brentwood</v>
          </cell>
          <cell r="C42" t="str">
            <v>E1533</v>
          </cell>
          <cell r="E42">
            <v>9125</v>
          </cell>
          <cell r="F42">
            <v>59898</v>
          </cell>
          <cell r="G42">
            <v>2121</v>
          </cell>
          <cell r="H42">
            <v>5332</v>
          </cell>
          <cell r="I42">
            <v>107654</v>
          </cell>
          <cell r="K42">
            <v>391816</v>
          </cell>
          <cell r="L42">
            <v>871</v>
          </cell>
          <cell r="N42">
            <v>1090460</v>
          </cell>
          <cell r="O42">
            <v>2829</v>
          </cell>
          <cell r="P42">
            <v>9184</v>
          </cell>
          <cell r="Q42">
            <v>975258</v>
          </cell>
          <cell r="R42">
            <v>999686</v>
          </cell>
          <cell r="S42">
            <v>0</v>
          </cell>
        </row>
        <row r="43">
          <cell r="A43">
            <v>36</v>
          </cell>
          <cell r="B43" t="str">
            <v>Bridgnorth</v>
          </cell>
          <cell r="C43" t="str">
            <v>E3231</v>
          </cell>
          <cell r="E43">
            <v>4156</v>
          </cell>
          <cell r="F43">
            <v>21375</v>
          </cell>
          <cell r="G43">
            <v>1169</v>
          </cell>
          <cell r="H43">
            <v>0</v>
          </cell>
          <cell r="I43">
            <v>79656</v>
          </cell>
          <cell r="K43">
            <v>690431</v>
          </cell>
          <cell r="L43">
            <v>90</v>
          </cell>
          <cell r="N43">
            <v>409154</v>
          </cell>
          <cell r="O43">
            <v>1798</v>
          </cell>
          <cell r="P43">
            <v>1258</v>
          </cell>
          <cell r="Q43">
            <v>452821</v>
          </cell>
          <cell r="R43">
            <v>247457</v>
          </cell>
          <cell r="S43">
            <v>0</v>
          </cell>
        </row>
        <row r="44">
          <cell r="A44">
            <v>37</v>
          </cell>
          <cell r="B44" t="str">
            <v>Brighton &amp; Hove</v>
          </cell>
          <cell r="C44" t="str">
            <v>E1401</v>
          </cell>
          <cell r="E44">
            <v>15735</v>
          </cell>
          <cell r="F44">
            <v>43346</v>
          </cell>
          <cell r="G44">
            <v>0</v>
          </cell>
          <cell r="H44">
            <v>0</v>
          </cell>
          <cell r="I44">
            <v>447109</v>
          </cell>
          <cell r="K44">
            <v>1521994</v>
          </cell>
          <cell r="L44">
            <v>9771</v>
          </cell>
          <cell r="N44">
            <v>3523165</v>
          </cell>
          <cell r="O44">
            <v>0</v>
          </cell>
          <cell r="P44">
            <v>268247</v>
          </cell>
          <cell r="Q44">
            <v>4172437</v>
          </cell>
          <cell r="R44">
            <v>7186005</v>
          </cell>
          <cell r="S44">
            <v>0</v>
          </cell>
        </row>
        <row r="45">
          <cell r="A45">
            <v>38</v>
          </cell>
          <cell r="B45" t="str">
            <v>Bristol</v>
          </cell>
          <cell r="C45" t="str">
            <v>E0102</v>
          </cell>
          <cell r="E45">
            <v>39722</v>
          </cell>
          <cell r="F45">
            <v>632586</v>
          </cell>
          <cell r="G45">
            <v>0</v>
          </cell>
          <cell r="H45">
            <v>0</v>
          </cell>
          <cell r="I45">
            <v>738609</v>
          </cell>
          <cell r="K45">
            <v>2675379</v>
          </cell>
          <cell r="L45">
            <v>2341</v>
          </cell>
          <cell r="N45">
            <v>5934568</v>
          </cell>
          <cell r="O45">
            <v>0</v>
          </cell>
          <cell r="P45">
            <v>160583</v>
          </cell>
          <cell r="Q45">
            <v>11679979</v>
          </cell>
          <cell r="R45">
            <v>13264341</v>
          </cell>
          <cell r="S45">
            <v>0</v>
          </cell>
        </row>
        <row r="46">
          <cell r="A46">
            <v>39</v>
          </cell>
          <cell r="B46" t="str">
            <v>Broadland</v>
          </cell>
          <cell r="C46" t="str">
            <v>E2632</v>
          </cell>
          <cell r="E46">
            <v>2076</v>
          </cell>
          <cell r="F46">
            <v>70881</v>
          </cell>
          <cell r="G46">
            <v>9296</v>
          </cell>
          <cell r="H46">
            <v>4988</v>
          </cell>
          <cell r="I46">
            <v>117676</v>
          </cell>
          <cell r="K46">
            <v>793181</v>
          </cell>
          <cell r="L46">
            <v>0</v>
          </cell>
          <cell r="N46">
            <v>334807</v>
          </cell>
          <cell r="O46">
            <v>12400</v>
          </cell>
          <cell r="P46">
            <v>8470</v>
          </cell>
          <cell r="Q46">
            <v>717380</v>
          </cell>
          <cell r="R46">
            <v>350058</v>
          </cell>
          <cell r="S46">
            <v>0</v>
          </cell>
        </row>
        <row r="47">
          <cell r="A47">
            <v>40</v>
          </cell>
          <cell r="B47" t="str">
            <v>Bromley</v>
          </cell>
          <cell r="C47" t="str">
            <v>E5034</v>
          </cell>
          <cell r="E47">
            <v>9933</v>
          </cell>
          <cell r="F47">
            <v>184067</v>
          </cell>
          <cell r="G47">
            <v>0</v>
          </cell>
          <cell r="H47">
            <v>0</v>
          </cell>
          <cell r="I47">
            <v>381131</v>
          </cell>
          <cell r="K47">
            <v>4211260</v>
          </cell>
          <cell r="L47">
            <v>512</v>
          </cell>
          <cell r="N47">
            <v>3844162</v>
          </cell>
          <cell r="O47">
            <v>626</v>
          </cell>
          <cell r="P47">
            <v>74908</v>
          </cell>
          <cell r="Q47">
            <v>3445015</v>
          </cell>
          <cell r="R47">
            <v>3523704</v>
          </cell>
          <cell r="S47">
            <v>0</v>
          </cell>
        </row>
        <row r="48">
          <cell r="A48">
            <v>41</v>
          </cell>
          <cell r="B48" t="str">
            <v>Bromsgrove</v>
          </cell>
          <cell r="C48" t="str">
            <v>E1831</v>
          </cell>
          <cell r="E48">
            <v>6484</v>
          </cell>
          <cell r="F48">
            <v>94370</v>
          </cell>
          <cell r="G48">
            <v>0</v>
          </cell>
          <cell r="H48">
            <v>0</v>
          </cell>
          <cell r="I48">
            <v>104194</v>
          </cell>
          <cell r="K48">
            <v>906272</v>
          </cell>
          <cell r="L48">
            <v>0</v>
          </cell>
          <cell r="N48">
            <v>630660</v>
          </cell>
          <cell r="O48">
            <v>1290</v>
          </cell>
          <cell r="P48">
            <v>0</v>
          </cell>
          <cell r="Q48">
            <v>524818</v>
          </cell>
          <cell r="R48">
            <v>661472</v>
          </cell>
          <cell r="S48">
            <v>0</v>
          </cell>
        </row>
        <row r="49">
          <cell r="A49">
            <v>42</v>
          </cell>
          <cell r="B49" t="str">
            <v>Broxbourne</v>
          </cell>
          <cell r="C49" t="str">
            <v>E1931</v>
          </cell>
          <cell r="E49">
            <v>24507</v>
          </cell>
          <cell r="F49">
            <v>73254</v>
          </cell>
          <cell r="G49">
            <v>0</v>
          </cell>
          <cell r="H49">
            <v>0</v>
          </cell>
          <cell r="I49">
            <v>118893</v>
          </cell>
          <cell r="K49">
            <v>332217</v>
          </cell>
          <cell r="L49">
            <v>8618</v>
          </cell>
          <cell r="N49">
            <v>565329</v>
          </cell>
          <cell r="O49">
            <v>0</v>
          </cell>
          <cell r="P49">
            <v>0</v>
          </cell>
          <cell r="Q49">
            <v>1780589</v>
          </cell>
          <cell r="R49">
            <v>1291050</v>
          </cell>
          <cell r="S49">
            <v>0</v>
          </cell>
        </row>
        <row r="50">
          <cell r="A50">
            <v>43</v>
          </cell>
          <cell r="B50" t="str">
            <v>Broxtowe</v>
          </cell>
          <cell r="C50" t="str">
            <v>E3033</v>
          </cell>
          <cell r="E50">
            <v>9879</v>
          </cell>
          <cell r="F50">
            <v>63130</v>
          </cell>
          <cell r="G50">
            <v>1456</v>
          </cell>
          <cell r="H50">
            <v>0</v>
          </cell>
          <cell r="I50">
            <v>116938</v>
          </cell>
          <cell r="K50">
            <v>699852</v>
          </cell>
          <cell r="L50">
            <v>0</v>
          </cell>
          <cell r="N50">
            <v>332875</v>
          </cell>
          <cell r="O50">
            <v>1941</v>
          </cell>
          <cell r="P50">
            <v>9010</v>
          </cell>
          <cell r="Q50">
            <v>1271764</v>
          </cell>
          <cell r="R50">
            <v>489754</v>
          </cell>
          <cell r="S50">
            <v>0</v>
          </cell>
        </row>
        <row r="51">
          <cell r="A51">
            <v>44</v>
          </cell>
          <cell r="B51" t="str">
            <v>Burnley</v>
          </cell>
          <cell r="C51" t="str">
            <v>E2333</v>
          </cell>
          <cell r="E51">
            <v>1809</v>
          </cell>
          <cell r="F51">
            <v>54595</v>
          </cell>
          <cell r="G51">
            <v>0</v>
          </cell>
          <cell r="H51">
            <v>0</v>
          </cell>
          <cell r="I51">
            <v>145924</v>
          </cell>
          <cell r="K51">
            <v>747742</v>
          </cell>
          <cell r="L51">
            <v>363</v>
          </cell>
          <cell r="N51">
            <v>513859</v>
          </cell>
          <cell r="O51">
            <v>0</v>
          </cell>
          <cell r="P51">
            <v>27029</v>
          </cell>
          <cell r="Q51">
            <v>1469569</v>
          </cell>
          <cell r="R51">
            <v>2197090</v>
          </cell>
          <cell r="S51">
            <v>0</v>
          </cell>
        </row>
        <row r="52">
          <cell r="A52">
            <v>45</v>
          </cell>
          <cell r="B52" t="str">
            <v>Bury</v>
          </cell>
          <cell r="C52" t="str">
            <v>E4202</v>
          </cell>
          <cell r="E52">
            <v>48292</v>
          </cell>
          <cell r="F52">
            <v>34350</v>
          </cell>
          <cell r="G52">
            <v>1099</v>
          </cell>
          <cell r="H52">
            <v>0</v>
          </cell>
          <cell r="I52">
            <v>235225</v>
          </cell>
          <cell r="K52">
            <v>1727274</v>
          </cell>
          <cell r="L52">
            <v>838</v>
          </cell>
          <cell r="N52">
            <v>743264</v>
          </cell>
          <cell r="O52">
            <v>1099</v>
          </cell>
          <cell r="P52">
            <v>28593</v>
          </cell>
          <cell r="Q52">
            <v>1984199</v>
          </cell>
          <cell r="R52">
            <v>1563876</v>
          </cell>
          <cell r="S52">
            <v>0</v>
          </cell>
        </row>
        <row r="53">
          <cell r="A53">
            <v>46</v>
          </cell>
          <cell r="B53" t="str">
            <v>Calderdale</v>
          </cell>
          <cell r="C53" t="str">
            <v>E4702</v>
          </cell>
          <cell r="E53">
            <v>17306</v>
          </cell>
          <cell r="F53">
            <v>138550</v>
          </cell>
          <cell r="G53">
            <v>0</v>
          </cell>
          <cell r="H53">
            <v>0</v>
          </cell>
          <cell r="I53">
            <v>364169</v>
          </cell>
          <cell r="K53">
            <v>2752276</v>
          </cell>
          <cell r="L53">
            <v>1385</v>
          </cell>
          <cell r="N53">
            <v>1234868</v>
          </cell>
          <cell r="O53">
            <v>1803</v>
          </cell>
          <cell r="P53">
            <v>46359</v>
          </cell>
          <cell r="Q53">
            <v>3829162</v>
          </cell>
          <cell r="R53">
            <v>1008624</v>
          </cell>
          <cell r="S53">
            <v>0</v>
          </cell>
        </row>
        <row r="54">
          <cell r="A54">
            <v>47</v>
          </cell>
          <cell r="B54" t="str">
            <v>Cambridge</v>
          </cell>
          <cell r="C54" t="str">
            <v>E0531</v>
          </cell>
          <cell r="E54">
            <v>21798</v>
          </cell>
          <cell r="F54">
            <v>27320</v>
          </cell>
          <cell r="G54">
            <v>0</v>
          </cell>
          <cell r="H54">
            <v>0</v>
          </cell>
          <cell r="I54">
            <v>224881</v>
          </cell>
          <cell r="K54">
            <v>2745927</v>
          </cell>
          <cell r="L54">
            <v>0</v>
          </cell>
          <cell r="N54">
            <v>8335872</v>
          </cell>
          <cell r="O54">
            <v>0</v>
          </cell>
          <cell r="P54">
            <v>15000</v>
          </cell>
          <cell r="Q54">
            <v>733134</v>
          </cell>
          <cell r="R54">
            <v>808194</v>
          </cell>
          <cell r="S54">
            <v>0</v>
          </cell>
        </row>
        <row r="55">
          <cell r="A55">
            <v>48</v>
          </cell>
          <cell r="B55" t="str">
            <v>Camden</v>
          </cell>
          <cell r="C55" t="str">
            <v>E5011</v>
          </cell>
          <cell r="E55">
            <v>86375</v>
          </cell>
          <cell r="F55">
            <v>13421</v>
          </cell>
          <cell r="G55">
            <v>0</v>
          </cell>
          <cell r="H55">
            <v>0</v>
          </cell>
          <cell r="I55">
            <v>1061693</v>
          </cell>
          <cell r="K55">
            <v>8879037</v>
          </cell>
          <cell r="L55">
            <v>372123</v>
          </cell>
          <cell r="N55">
            <v>21108247</v>
          </cell>
          <cell r="O55">
            <v>0</v>
          </cell>
          <cell r="P55">
            <v>0</v>
          </cell>
          <cell r="Q55">
            <v>16275957</v>
          </cell>
          <cell r="R55">
            <v>17912409</v>
          </cell>
          <cell r="S55">
            <v>0</v>
          </cell>
        </row>
        <row r="56">
          <cell r="A56">
            <v>49</v>
          </cell>
          <cell r="B56" t="str">
            <v>Cannock Chase</v>
          </cell>
          <cell r="C56" t="str">
            <v>E3431</v>
          </cell>
          <cell r="E56">
            <v>6520</v>
          </cell>
          <cell r="F56">
            <v>46022</v>
          </cell>
          <cell r="G56">
            <v>0</v>
          </cell>
          <cell r="H56">
            <v>0</v>
          </cell>
          <cell r="I56">
            <v>140118</v>
          </cell>
          <cell r="K56">
            <v>1414507</v>
          </cell>
          <cell r="L56">
            <v>0</v>
          </cell>
          <cell r="N56">
            <v>373322</v>
          </cell>
          <cell r="O56">
            <v>213</v>
          </cell>
          <cell r="P56">
            <v>338</v>
          </cell>
          <cell r="Q56">
            <v>365716</v>
          </cell>
          <cell r="R56">
            <v>1240755</v>
          </cell>
          <cell r="S56">
            <v>0</v>
          </cell>
        </row>
        <row r="57">
          <cell r="A57">
            <v>50</v>
          </cell>
          <cell r="B57" t="str">
            <v>Canterbury</v>
          </cell>
          <cell r="C57" t="str">
            <v>E2232</v>
          </cell>
          <cell r="E57">
            <v>17968</v>
          </cell>
          <cell r="F57">
            <v>139233</v>
          </cell>
          <cell r="G57">
            <v>2490</v>
          </cell>
          <cell r="H57">
            <v>2610</v>
          </cell>
          <cell r="I57">
            <v>208729</v>
          </cell>
          <cell r="K57">
            <v>2496708</v>
          </cell>
          <cell r="L57">
            <v>10501</v>
          </cell>
          <cell r="N57">
            <v>2817060</v>
          </cell>
          <cell r="O57">
            <v>11092</v>
          </cell>
          <cell r="P57">
            <v>3130</v>
          </cell>
          <cell r="Q57">
            <v>2198137</v>
          </cell>
          <cell r="R57">
            <v>2428448</v>
          </cell>
          <cell r="S57">
            <v>0</v>
          </cell>
        </row>
        <row r="58">
          <cell r="A58">
            <v>51</v>
          </cell>
          <cell r="B58" t="str">
            <v>Caradon</v>
          </cell>
          <cell r="C58" t="str">
            <v>E0831</v>
          </cell>
          <cell r="E58">
            <v>8150</v>
          </cell>
          <cell r="F58">
            <v>23882</v>
          </cell>
          <cell r="G58">
            <v>2000</v>
          </cell>
          <cell r="H58">
            <v>1000</v>
          </cell>
          <cell r="I58">
            <v>141660</v>
          </cell>
          <cell r="K58">
            <v>603886</v>
          </cell>
          <cell r="L58">
            <v>437</v>
          </cell>
          <cell r="N58">
            <v>314000</v>
          </cell>
          <cell r="O58">
            <v>12692</v>
          </cell>
          <cell r="P58">
            <v>0</v>
          </cell>
          <cell r="Q58">
            <v>475297</v>
          </cell>
          <cell r="R58">
            <v>1625094</v>
          </cell>
          <cell r="S58">
            <v>0</v>
          </cell>
        </row>
        <row r="59">
          <cell r="A59">
            <v>52</v>
          </cell>
          <cell r="B59" t="str">
            <v>Carlisle</v>
          </cell>
          <cell r="C59" t="str">
            <v>E0933</v>
          </cell>
          <cell r="E59">
            <v>5151</v>
          </cell>
          <cell r="F59">
            <v>69275</v>
          </cell>
          <cell r="G59">
            <v>482</v>
          </cell>
          <cell r="H59">
            <v>4921</v>
          </cell>
          <cell r="I59">
            <v>176412</v>
          </cell>
          <cell r="K59">
            <v>971458</v>
          </cell>
          <cell r="L59">
            <v>1210</v>
          </cell>
          <cell r="N59">
            <v>899993</v>
          </cell>
          <cell r="O59">
            <v>7166</v>
          </cell>
          <cell r="P59">
            <v>0</v>
          </cell>
          <cell r="Q59">
            <v>1263737</v>
          </cell>
          <cell r="R59">
            <v>485179</v>
          </cell>
          <cell r="S59">
            <v>0</v>
          </cell>
        </row>
        <row r="60">
          <cell r="A60">
            <v>53</v>
          </cell>
          <cell r="B60" t="str">
            <v>Carrick</v>
          </cell>
          <cell r="C60" t="str">
            <v>E0832</v>
          </cell>
          <cell r="E60">
            <v>15658</v>
          </cell>
          <cell r="F60">
            <v>96751</v>
          </cell>
          <cell r="G60">
            <v>17021</v>
          </cell>
          <cell r="H60">
            <v>2940</v>
          </cell>
          <cell r="I60">
            <v>190890</v>
          </cell>
          <cell r="K60">
            <v>1012835</v>
          </cell>
          <cell r="L60">
            <v>2986</v>
          </cell>
          <cell r="N60">
            <v>917176</v>
          </cell>
          <cell r="O60">
            <v>25054</v>
          </cell>
          <cell r="P60">
            <v>37324</v>
          </cell>
          <cell r="Q60">
            <v>910526</v>
          </cell>
          <cell r="R60">
            <v>1357513</v>
          </cell>
          <cell r="S60">
            <v>0</v>
          </cell>
        </row>
        <row r="61">
          <cell r="A61">
            <v>54</v>
          </cell>
          <cell r="B61" t="str">
            <v>Castle Morpeth</v>
          </cell>
          <cell r="C61" t="str">
            <v>E2934</v>
          </cell>
          <cell r="E61">
            <v>6248</v>
          </cell>
          <cell r="F61">
            <v>24686</v>
          </cell>
          <cell r="G61">
            <v>3004</v>
          </cell>
          <cell r="H61">
            <v>0</v>
          </cell>
          <cell r="I61">
            <v>63407</v>
          </cell>
          <cell r="K61">
            <v>534362</v>
          </cell>
          <cell r="L61">
            <v>0</v>
          </cell>
          <cell r="N61">
            <v>238273</v>
          </cell>
          <cell r="O61">
            <v>3997</v>
          </cell>
          <cell r="P61">
            <v>0</v>
          </cell>
          <cell r="Q61">
            <v>247856</v>
          </cell>
          <cell r="R61">
            <v>260988</v>
          </cell>
          <cell r="S61">
            <v>0</v>
          </cell>
        </row>
        <row r="62">
          <cell r="A62">
            <v>55</v>
          </cell>
          <cell r="B62" t="str">
            <v>Castle Point</v>
          </cell>
          <cell r="C62" t="str">
            <v>E1534</v>
          </cell>
          <cell r="E62">
            <v>5755</v>
          </cell>
          <cell r="F62">
            <v>17533</v>
          </cell>
          <cell r="G62">
            <v>0</v>
          </cell>
          <cell r="H62">
            <v>0</v>
          </cell>
          <cell r="I62">
            <v>88836</v>
          </cell>
          <cell r="K62">
            <v>272680</v>
          </cell>
          <cell r="L62">
            <v>46</v>
          </cell>
          <cell r="N62">
            <v>749716</v>
          </cell>
          <cell r="O62">
            <v>0</v>
          </cell>
          <cell r="P62">
            <v>0</v>
          </cell>
          <cell r="Q62">
            <v>797448</v>
          </cell>
          <cell r="R62">
            <v>1068994</v>
          </cell>
          <cell r="S62">
            <v>0</v>
          </cell>
        </row>
        <row r="63">
          <cell r="A63">
            <v>56</v>
          </cell>
          <cell r="B63" t="str">
            <v>Charnwood</v>
          </cell>
          <cell r="C63" t="str">
            <v>E2432</v>
          </cell>
          <cell r="E63">
            <v>6500</v>
          </cell>
          <cell r="F63">
            <v>78517</v>
          </cell>
          <cell r="G63">
            <v>603</v>
          </cell>
          <cell r="H63">
            <v>936</v>
          </cell>
          <cell r="I63">
            <v>202320</v>
          </cell>
          <cell r="K63">
            <v>1314913</v>
          </cell>
          <cell r="L63">
            <v>1423</v>
          </cell>
          <cell r="N63">
            <v>2089308</v>
          </cell>
          <cell r="O63">
            <v>3225</v>
          </cell>
          <cell r="P63">
            <v>95531</v>
          </cell>
          <cell r="Q63">
            <v>1977140</v>
          </cell>
          <cell r="R63">
            <v>85916</v>
          </cell>
          <cell r="S63">
            <v>0</v>
          </cell>
        </row>
        <row r="64">
          <cell r="A64">
            <v>57</v>
          </cell>
          <cell r="B64" t="str">
            <v>Chelmsford</v>
          </cell>
          <cell r="C64" t="str">
            <v>E1535</v>
          </cell>
          <cell r="E64">
            <v>1579</v>
          </cell>
          <cell r="F64">
            <v>48310</v>
          </cell>
          <cell r="G64">
            <v>0</v>
          </cell>
          <cell r="H64">
            <v>1008</v>
          </cell>
          <cell r="I64">
            <v>208926</v>
          </cell>
          <cell r="K64">
            <v>586330</v>
          </cell>
          <cell r="L64">
            <v>0</v>
          </cell>
          <cell r="N64">
            <v>2047034</v>
          </cell>
          <cell r="O64">
            <v>6413</v>
          </cell>
          <cell r="P64">
            <v>0</v>
          </cell>
          <cell r="Q64">
            <v>2017565</v>
          </cell>
          <cell r="R64">
            <v>1161043</v>
          </cell>
          <cell r="S64">
            <v>0</v>
          </cell>
        </row>
        <row r="65">
          <cell r="A65">
            <v>58</v>
          </cell>
          <cell r="B65" t="str">
            <v>Cheltenham</v>
          </cell>
          <cell r="C65" t="str">
            <v>E1631</v>
          </cell>
          <cell r="E65">
            <v>921</v>
          </cell>
          <cell r="F65">
            <v>16114</v>
          </cell>
          <cell r="G65">
            <v>0</v>
          </cell>
          <cell r="H65">
            <v>0</v>
          </cell>
          <cell r="I65">
            <v>181010</v>
          </cell>
          <cell r="K65">
            <v>794516</v>
          </cell>
          <cell r="L65">
            <v>0</v>
          </cell>
          <cell r="N65">
            <v>1721715</v>
          </cell>
          <cell r="O65">
            <v>0</v>
          </cell>
          <cell r="P65">
            <v>98729</v>
          </cell>
          <cell r="Q65">
            <v>2100736</v>
          </cell>
          <cell r="R65">
            <v>626356</v>
          </cell>
          <cell r="S65">
            <v>0</v>
          </cell>
        </row>
        <row r="66">
          <cell r="A66">
            <v>59</v>
          </cell>
          <cell r="B66" t="str">
            <v>Cherwell</v>
          </cell>
          <cell r="C66" t="str">
            <v>E3131</v>
          </cell>
          <cell r="E66">
            <v>9468</v>
          </cell>
          <cell r="F66">
            <v>45437</v>
          </cell>
          <cell r="G66">
            <v>9095</v>
          </cell>
          <cell r="H66">
            <v>21297</v>
          </cell>
          <cell r="I66">
            <v>191796</v>
          </cell>
          <cell r="K66">
            <v>1078102</v>
          </cell>
          <cell r="L66">
            <v>3170</v>
          </cell>
          <cell r="N66">
            <v>844658</v>
          </cell>
          <cell r="O66">
            <v>12127</v>
          </cell>
          <cell r="P66">
            <v>15652</v>
          </cell>
          <cell r="Q66">
            <v>2103691</v>
          </cell>
          <cell r="R66">
            <v>1195533</v>
          </cell>
          <cell r="S66">
            <v>0</v>
          </cell>
        </row>
        <row r="67">
          <cell r="A67">
            <v>60</v>
          </cell>
          <cell r="B67" t="str">
            <v>Chester</v>
          </cell>
          <cell r="C67" t="str">
            <v>E0631</v>
          </cell>
          <cell r="E67">
            <v>29846</v>
          </cell>
          <cell r="F67">
            <v>24422</v>
          </cell>
          <cell r="G67">
            <v>5149</v>
          </cell>
          <cell r="H67">
            <v>17197</v>
          </cell>
          <cell r="I67">
            <v>220725</v>
          </cell>
          <cell r="K67">
            <v>1343301</v>
          </cell>
          <cell r="L67">
            <v>0</v>
          </cell>
          <cell r="N67">
            <v>1355955</v>
          </cell>
          <cell r="O67">
            <v>11443</v>
          </cell>
          <cell r="P67">
            <v>3399</v>
          </cell>
          <cell r="Q67">
            <v>3024082</v>
          </cell>
          <cell r="R67">
            <v>382445</v>
          </cell>
          <cell r="S67">
            <v>0</v>
          </cell>
        </row>
        <row r="68">
          <cell r="A68">
            <v>61</v>
          </cell>
          <cell r="B68" t="str">
            <v>Chesterfield</v>
          </cell>
          <cell r="C68" t="str">
            <v>E1033</v>
          </cell>
          <cell r="E68">
            <v>3500</v>
          </cell>
          <cell r="F68">
            <v>12000</v>
          </cell>
          <cell r="G68">
            <v>0</v>
          </cell>
          <cell r="H68">
            <v>730</v>
          </cell>
          <cell r="I68">
            <v>168127</v>
          </cell>
          <cell r="K68">
            <v>868687</v>
          </cell>
          <cell r="L68">
            <v>0</v>
          </cell>
          <cell r="N68">
            <v>646862</v>
          </cell>
          <cell r="O68">
            <v>1911</v>
          </cell>
          <cell r="P68">
            <v>0</v>
          </cell>
          <cell r="Q68">
            <v>1223851</v>
          </cell>
          <cell r="R68">
            <v>716083</v>
          </cell>
          <cell r="S68">
            <v>0</v>
          </cell>
        </row>
        <row r="69">
          <cell r="A69">
            <v>62</v>
          </cell>
          <cell r="B69" t="str">
            <v>Chester-le-Street</v>
          </cell>
          <cell r="C69" t="str">
            <v>E1331</v>
          </cell>
          <cell r="E69">
            <v>6664</v>
          </cell>
          <cell r="F69">
            <v>5948</v>
          </cell>
          <cell r="G69">
            <v>0</v>
          </cell>
          <cell r="H69">
            <v>0</v>
          </cell>
          <cell r="I69">
            <v>51291</v>
          </cell>
          <cell r="K69">
            <v>308595</v>
          </cell>
          <cell r="L69">
            <v>0</v>
          </cell>
          <cell r="N69">
            <v>127373</v>
          </cell>
          <cell r="O69">
            <v>4533</v>
          </cell>
          <cell r="P69">
            <v>1509</v>
          </cell>
          <cell r="Q69">
            <v>226876</v>
          </cell>
          <cell r="R69">
            <v>430485</v>
          </cell>
          <cell r="S69">
            <v>0</v>
          </cell>
        </row>
        <row r="70">
          <cell r="A70">
            <v>63</v>
          </cell>
          <cell r="B70" t="str">
            <v>Chichester</v>
          </cell>
          <cell r="C70" t="str">
            <v>E3833</v>
          </cell>
          <cell r="E70">
            <v>4718</v>
          </cell>
          <cell r="F70">
            <v>57782</v>
          </cell>
          <cell r="G70">
            <v>9742</v>
          </cell>
          <cell r="H70">
            <v>0</v>
          </cell>
          <cell r="I70">
            <v>196194</v>
          </cell>
          <cell r="K70">
            <v>2066013</v>
          </cell>
          <cell r="L70">
            <v>0</v>
          </cell>
          <cell r="N70">
            <v>1180679</v>
          </cell>
          <cell r="O70">
            <v>12989</v>
          </cell>
          <cell r="P70">
            <v>0</v>
          </cell>
          <cell r="Q70">
            <v>1167217</v>
          </cell>
          <cell r="R70">
            <v>1082765</v>
          </cell>
          <cell r="S70">
            <v>0</v>
          </cell>
        </row>
        <row r="71">
          <cell r="A71">
            <v>64</v>
          </cell>
          <cell r="B71" t="str">
            <v>Chiltern</v>
          </cell>
          <cell r="C71" t="str">
            <v>E0432</v>
          </cell>
          <cell r="E71">
            <v>5441</v>
          </cell>
          <cell r="F71">
            <v>50115</v>
          </cell>
          <cell r="G71">
            <v>2140</v>
          </cell>
          <cell r="H71">
            <v>0</v>
          </cell>
          <cell r="I71">
            <v>122201</v>
          </cell>
          <cell r="K71">
            <v>195961</v>
          </cell>
          <cell r="L71">
            <v>392</v>
          </cell>
          <cell r="N71">
            <v>1107883</v>
          </cell>
          <cell r="O71">
            <v>4769</v>
          </cell>
          <cell r="P71">
            <v>0</v>
          </cell>
          <cell r="Q71">
            <v>633364</v>
          </cell>
          <cell r="R71">
            <v>696869</v>
          </cell>
          <cell r="S71">
            <v>0</v>
          </cell>
        </row>
        <row r="72">
          <cell r="A72">
            <v>65</v>
          </cell>
          <cell r="B72" t="str">
            <v>Chorley</v>
          </cell>
          <cell r="C72" t="str">
            <v>E2334</v>
          </cell>
          <cell r="E72">
            <v>6216</v>
          </cell>
          <cell r="F72">
            <v>13952</v>
          </cell>
          <cell r="G72">
            <v>1563</v>
          </cell>
          <cell r="H72">
            <v>5339</v>
          </cell>
          <cell r="I72">
            <v>115637</v>
          </cell>
          <cell r="K72">
            <v>1004625</v>
          </cell>
          <cell r="L72">
            <v>413</v>
          </cell>
          <cell r="N72">
            <v>401795</v>
          </cell>
          <cell r="O72">
            <v>2084</v>
          </cell>
          <cell r="P72">
            <v>26749</v>
          </cell>
          <cell r="Q72">
            <v>1182865</v>
          </cell>
          <cell r="R72">
            <v>557282</v>
          </cell>
          <cell r="S72">
            <v>0</v>
          </cell>
        </row>
        <row r="73">
          <cell r="A73">
            <v>66</v>
          </cell>
          <cell r="B73" t="str">
            <v>Christchurch</v>
          </cell>
          <cell r="C73" t="str">
            <v>E1232</v>
          </cell>
          <cell r="E73">
            <v>3702</v>
          </cell>
          <cell r="F73">
            <v>83747</v>
          </cell>
          <cell r="G73">
            <v>1283</v>
          </cell>
          <cell r="H73">
            <v>0</v>
          </cell>
          <cell r="I73">
            <v>71710</v>
          </cell>
          <cell r="K73">
            <v>393795</v>
          </cell>
          <cell r="L73">
            <v>0</v>
          </cell>
          <cell r="N73">
            <v>285164</v>
          </cell>
          <cell r="O73">
            <v>855</v>
          </cell>
          <cell r="P73">
            <v>2635</v>
          </cell>
          <cell r="Q73">
            <v>463747</v>
          </cell>
          <cell r="R73">
            <v>278729</v>
          </cell>
          <cell r="S73">
            <v>0</v>
          </cell>
        </row>
        <row r="74">
          <cell r="A74">
            <v>67</v>
          </cell>
          <cell r="B74" t="str">
            <v>City of London</v>
          </cell>
          <cell r="C74" t="str">
            <v>E5010</v>
          </cell>
          <cell r="E74">
            <v>12249</v>
          </cell>
          <cell r="F74">
            <v>324854</v>
          </cell>
          <cell r="G74">
            <v>0</v>
          </cell>
          <cell r="H74">
            <v>0</v>
          </cell>
          <cell r="I74">
            <v>1432488</v>
          </cell>
          <cell r="K74">
            <v>4003025</v>
          </cell>
          <cell r="L74">
            <v>68530785</v>
          </cell>
          <cell r="N74">
            <v>3574540</v>
          </cell>
          <cell r="O74">
            <v>0</v>
          </cell>
          <cell r="P74">
            <v>34356</v>
          </cell>
          <cell r="Q74">
            <v>19051317</v>
          </cell>
          <cell r="R74">
            <v>12288493</v>
          </cell>
          <cell r="S74">
            <v>6500000</v>
          </cell>
        </row>
        <row r="75">
          <cell r="A75">
            <v>68</v>
          </cell>
          <cell r="B75" t="str">
            <v>Colchester</v>
          </cell>
          <cell r="C75" t="str">
            <v>E1536</v>
          </cell>
          <cell r="E75">
            <v>10867</v>
          </cell>
          <cell r="F75">
            <v>24934</v>
          </cell>
          <cell r="G75">
            <v>6093</v>
          </cell>
          <cell r="H75">
            <v>0</v>
          </cell>
          <cell r="I75">
            <v>251544</v>
          </cell>
          <cell r="K75">
            <v>1092664</v>
          </cell>
          <cell r="L75">
            <v>124</v>
          </cell>
          <cell r="N75">
            <v>2000053</v>
          </cell>
          <cell r="O75">
            <v>8919</v>
          </cell>
          <cell r="P75">
            <v>51630</v>
          </cell>
          <cell r="Q75">
            <v>3249402</v>
          </cell>
          <cell r="R75">
            <v>3422334</v>
          </cell>
          <cell r="S75">
            <v>0</v>
          </cell>
        </row>
        <row r="76">
          <cell r="A76">
            <v>69</v>
          </cell>
          <cell r="B76" t="str">
            <v>Congleton</v>
          </cell>
          <cell r="C76" t="str">
            <v>E0632</v>
          </cell>
          <cell r="E76">
            <v>2405</v>
          </cell>
          <cell r="F76">
            <v>20203</v>
          </cell>
          <cell r="G76">
            <v>0</v>
          </cell>
          <cell r="H76">
            <v>0</v>
          </cell>
          <cell r="I76">
            <v>127965</v>
          </cell>
          <cell r="K76">
            <v>1022771</v>
          </cell>
          <cell r="L76">
            <v>112</v>
          </cell>
          <cell r="N76">
            <v>528185</v>
          </cell>
          <cell r="O76">
            <v>1954</v>
          </cell>
          <cell r="P76">
            <v>0</v>
          </cell>
          <cell r="Q76">
            <v>845465</v>
          </cell>
          <cell r="R76">
            <v>750913</v>
          </cell>
          <cell r="S76">
            <v>0</v>
          </cell>
        </row>
        <row r="77">
          <cell r="A77">
            <v>70</v>
          </cell>
          <cell r="B77" t="str">
            <v>Copeland</v>
          </cell>
          <cell r="C77" t="str">
            <v>E0934</v>
          </cell>
          <cell r="E77">
            <v>0</v>
          </cell>
          <cell r="F77">
            <v>53760</v>
          </cell>
          <cell r="G77">
            <v>0</v>
          </cell>
          <cell r="H77">
            <v>0</v>
          </cell>
          <cell r="I77">
            <v>140570</v>
          </cell>
          <cell r="K77">
            <v>831639</v>
          </cell>
          <cell r="L77">
            <v>539</v>
          </cell>
          <cell r="N77">
            <v>431342</v>
          </cell>
          <cell r="O77">
            <v>9675</v>
          </cell>
          <cell r="P77">
            <v>6657</v>
          </cell>
          <cell r="Q77">
            <v>833293</v>
          </cell>
          <cell r="R77">
            <v>1053874</v>
          </cell>
          <cell r="S77">
            <v>0</v>
          </cell>
        </row>
        <row r="78">
          <cell r="A78">
            <v>71</v>
          </cell>
          <cell r="B78" t="str">
            <v>Corby</v>
          </cell>
          <cell r="C78" t="str">
            <v>E2831</v>
          </cell>
          <cell r="E78">
            <v>93</v>
          </cell>
          <cell r="F78">
            <v>10574</v>
          </cell>
          <cell r="G78">
            <v>1590</v>
          </cell>
          <cell r="H78">
            <v>0</v>
          </cell>
          <cell r="I78">
            <v>92263</v>
          </cell>
          <cell r="K78">
            <v>443959</v>
          </cell>
          <cell r="L78">
            <v>0</v>
          </cell>
          <cell r="N78">
            <v>963799</v>
          </cell>
          <cell r="O78">
            <v>2121</v>
          </cell>
          <cell r="P78">
            <v>80000</v>
          </cell>
          <cell r="Q78">
            <v>1550230</v>
          </cell>
          <cell r="R78">
            <v>947477.84</v>
          </cell>
          <cell r="S78">
            <v>0</v>
          </cell>
        </row>
        <row r="79">
          <cell r="A79">
            <v>72</v>
          </cell>
          <cell r="B79" t="str">
            <v>Cotswold</v>
          </cell>
          <cell r="C79" t="str">
            <v>E1632</v>
          </cell>
          <cell r="E79">
            <v>2880</v>
          </cell>
          <cell r="F79">
            <v>10447</v>
          </cell>
          <cell r="G79">
            <v>3891</v>
          </cell>
          <cell r="H79">
            <v>0</v>
          </cell>
          <cell r="I79">
            <v>153314</v>
          </cell>
          <cell r="K79">
            <v>1004240</v>
          </cell>
          <cell r="L79">
            <v>170</v>
          </cell>
          <cell r="N79">
            <v>669445</v>
          </cell>
          <cell r="O79">
            <v>5308</v>
          </cell>
          <cell r="P79">
            <v>40335</v>
          </cell>
          <cell r="Q79">
            <v>990032</v>
          </cell>
          <cell r="R79">
            <v>291384</v>
          </cell>
          <cell r="S79">
            <v>0</v>
          </cell>
        </row>
        <row r="80">
          <cell r="A80">
            <v>73</v>
          </cell>
          <cell r="B80" t="str">
            <v>Coventry</v>
          </cell>
          <cell r="C80" t="str">
            <v>E4602</v>
          </cell>
          <cell r="E80">
            <v>61514</v>
          </cell>
          <cell r="F80">
            <v>56706</v>
          </cell>
          <cell r="G80">
            <v>0</v>
          </cell>
          <cell r="H80">
            <v>0</v>
          </cell>
          <cell r="I80">
            <v>401334</v>
          </cell>
          <cell r="K80">
            <v>2774354</v>
          </cell>
          <cell r="L80">
            <v>44809</v>
          </cell>
          <cell r="N80">
            <v>5220172</v>
          </cell>
          <cell r="O80">
            <v>0</v>
          </cell>
          <cell r="P80">
            <v>156221</v>
          </cell>
          <cell r="Q80">
            <v>5150103</v>
          </cell>
          <cell r="R80">
            <v>5694313</v>
          </cell>
          <cell r="S80">
            <v>0</v>
          </cell>
        </row>
        <row r="81">
          <cell r="A81">
            <v>74</v>
          </cell>
          <cell r="B81" t="str">
            <v>Craven</v>
          </cell>
          <cell r="C81" t="str">
            <v>E2731</v>
          </cell>
          <cell r="E81">
            <v>13070</v>
          </cell>
          <cell r="F81">
            <v>50912</v>
          </cell>
          <cell r="G81">
            <v>3612</v>
          </cell>
          <cell r="H81">
            <v>0</v>
          </cell>
          <cell r="I81">
            <v>134238</v>
          </cell>
          <cell r="K81">
            <v>1287793</v>
          </cell>
          <cell r="L81">
            <v>0</v>
          </cell>
          <cell r="N81">
            <v>403621</v>
          </cell>
          <cell r="O81">
            <v>9500</v>
          </cell>
          <cell r="P81">
            <v>21000</v>
          </cell>
          <cell r="Q81">
            <v>380140</v>
          </cell>
          <cell r="R81">
            <v>517047</v>
          </cell>
          <cell r="S81">
            <v>0</v>
          </cell>
        </row>
        <row r="82">
          <cell r="A82">
            <v>75</v>
          </cell>
          <cell r="B82" t="str">
            <v>Crawley</v>
          </cell>
          <cell r="C82" t="str">
            <v>E3834</v>
          </cell>
          <cell r="E82">
            <v>16422</v>
          </cell>
          <cell r="F82">
            <v>9512</v>
          </cell>
          <cell r="G82">
            <v>0</v>
          </cell>
          <cell r="H82">
            <v>0</v>
          </cell>
          <cell r="I82">
            <v>214543</v>
          </cell>
          <cell r="K82">
            <v>628717</v>
          </cell>
          <cell r="L82">
            <v>1041</v>
          </cell>
          <cell r="N82">
            <v>650330</v>
          </cell>
          <cell r="O82">
            <v>0</v>
          </cell>
          <cell r="P82">
            <v>21000</v>
          </cell>
          <cell r="Q82">
            <v>4059594</v>
          </cell>
          <cell r="R82">
            <v>237596</v>
          </cell>
          <cell r="S82">
            <v>0</v>
          </cell>
        </row>
        <row r="83">
          <cell r="A83">
            <v>76</v>
          </cell>
          <cell r="B83" t="str">
            <v>Crewe &amp; Nantwich</v>
          </cell>
          <cell r="C83" t="str">
            <v>E0633</v>
          </cell>
          <cell r="E83">
            <v>9950</v>
          </cell>
          <cell r="F83">
            <v>33407</v>
          </cell>
          <cell r="G83">
            <v>4023</v>
          </cell>
          <cell r="H83">
            <v>2571</v>
          </cell>
          <cell r="I83">
            <v>160436</v>
          </cell>
          <cell r="K83">
            <v>1431859</v>
          </cell>
          <cell r="L83">
            <v>0</v>
          </cell>
          <cell r="N83">
            <v>707098</v>
          </cell>
          <cell r="O83">
            <v>5364</v>
          </cell>
          <cell r="P83">
            <v>221019</v>
          </cell>
          <cell r="Q83">
            <v>1422774</v>
          </cell>
          <cell r="R83">
            <v>725133</v>
          </cell>
          <cell r="S83">
            <v>0</v>
          </cell>
        </row>
        <row r="84">
          <cell r="A84">
            <v>77</v>
          </cell>
          <cell r="B84" t="str">
            <v>Croydon</v>
          </cell>
          <cell r="C84" t="str">
            <v>E5035</v>
          </cell>
          <cell r="E84">
            <v>3027</v>
          </cell>
          <cell r="F84">
            <v>194086</v>
          </cell>
          <cell r="G84">
            <v>0</v>
          </cell>
          <cell r="H84">
            <v>0</v>
          </cell>
          <cell r="I84">
            <v>505229</v>
          </cell>
          <cell r="K84">
            <v>4341261</v>
          </cell>
          <cell r="L84">
            <v>2872</v>
          </cell>
          <cell r="N84">
            <v>4054341</v>
          </cell>
          <cell r="O84">
            <v>0</v>
          </cell>
          <cell r="P84">
            <v>0</v>
          </cell>
          <cell r="Q84">
            <v>5939908</v>
          </cell>
          <cell r="R84">
            <v>8439541</v>
          </cell>
          <cell r="S84">
            <v>0</v>
          </cell>
        </row>
        <row r="85">
          <cell r="A85">
            <v>78</v>
          </cell>
          <cell r="B85" t="str">
            <v>Dacorum</v>
          </cell>
          <cell r="C85" t="str">
            <v>E1932</v>
          </cell>
          <cell r="E85">
            <v>20596</v>
          </cell>
          <cell r="F85">
            <v>37994</v>
          </cell>
          <cell r="G85">
            <v>2614</v>
          </cell>
          <cell r="H85">
            <v>15527</v>
          </cell>
          <cell r="I85">
            <v>222416</v>
          </cell>
          <cell r="K85">
            <v>998651</v>
          </cell>
          <cell r="L85">
            <v>0</v>
          </cell>
          <cell r="N85">
            <v>1408419</v>
          </cell>
          <cell r="O85">
            <v>3485</v>
          </cell>
          <cell r="P85">
            <v>188176</v>
          </cell>
          <cell r="Q85">
            <v>5540543</v>
          </cell>
          <cell r="R85">
            <v>355849</v>
          </cell>
          <cell r="S85">
            <v>0</v>
          </cell>
        </row>
        <row r="86">
          <cell r="A86">
            <v>79</v>
          </cell>
          <cell r="B86" t="str">
            <v>Darlington</v>
          </cell>
          <cell r="C86" t="str">
            <v>E1301</v>
          </cell>
          <cell r="E86">
            <v>8000</v>
          </cell>
          <cell r="F86">
            <v>5200</v>
          </cell>
          <cell r="G86">
            <v>900</v>
          </cell>
          <cell r="H86">
            <v>0</v>
          </cell>
          <cell r="I86">
            <v>155705</v>
          </cell>
          <cell r="K86">
            <v>1318478</v>
          </cell>
          <cell r="L86">
            <v>0</v>
          </cell>
          <cell r="N86">
            <v>599500</v>
          </cell>
          <cell r="O86">
            <v>1800</v>
          </cell>
          <cell r="P86">
            <v>46300</v>
          </cell>
          <cell r="Q86">
            <v>1325300</v>
          </cell>
          <cell r="R86">
            <v>517328</v>
          </cell>
          <cell r="S86">
            <v>0</v>
          </cell>
        </row>
        <row r="87">
          <cell r="A87">
            <v>80</v>
          </cell>
          <cell r="B87" t="str">
            <v>Dartford</v>
          </cell>
          <cell r="C87" t="str">
            <v>E2233</v>
          </cell>
          <cell r="E87">
            <v>5973</v>
          </cell>
          <cell r="F87">
            <v>7410</v>
          </cell>
          <cell r="G87">
            <v>0</v>
          </cell>
          <cell r="H87">
            <v>0</v>
          </cell>
          <cell r="I87">
            <v>124331</v>
          </cell>
          <cell r="K87">
            <v>757214</v>
          </cell>
          <cell r="L87">
            <v>1740</v>
          </cell>
          <cell r="N87">
            <v>804924</v>
          </cell>
          <cell r="O87">
            <v>3147</v>
          </cell>
          <cell r="P87">
            <v>0</v>
          </cell>
          <cell r="Q87">
            <v>1420024</v>
          </cell>
          <cell r="R87">
            <v>432460</v>
          </cell>
          <cell r="S87">
            <v>0</v>
          </cell>
        </row>
        <row r="88">
          <cell r="A88">
            <v>81</v>
          </cell>
          <cell r="B88" t="str">
            <v>Daventry</v>
          </cell>
          <cell r="C88" t="str">
            <v>E2832</v>
          </cell>
          <cell r="E88">
            <v>9841</v>
          </cell>
          <cell r="F88">
            <v>38114</v>
          </cell>
          <cell r="G88">
            <v>0</v>
          </cell>
          <cell r="H88">
            <v>1694</v>
          </cell>
          <cell r="I88">
            <v>98597</v>
          </cell>
          <cell r="K88">
            <v>829340</v>
          </cell>
          <cell r="L88">
            <v>0</v>
          </cell>
          <cell r="N88">
            <v>392758</v>
          </cell>
          <cell r="O88">
            <v>12469</v>
          </cell>
          <cell r="P88">
            <v>710310</v>
          </cell>
          <cell r="Q88">
            <v>1345852</v>
          </cell>
          <cell r="R88">
            <v>194530</v>
          </cell>
          <cell r="S88">
            <v>0</v>
          </cell>
        </row>
        <row r="89">
          <cell r="A89">
            <v>82</v>
          </cell>
          <cell r="B89" t="str">
            <v>Derby</v>
          </cell>
          <cell r="C89" t="str">
            <v>E1001</v>
          </cell>
          <cell r="E89">
            <v>15752</v>
          </cell>
          <cell r="F89">
            <v>47005</v>
          </cell>
          <cell r="G89">
            <v>0</v>
          </cell>
          <cell r="H89">
            <v>0</v>
          </cell>
          <cell r="I89">
            <v>304704</v>
          </cell>
          <cell r="K89">
            <v>2481206</v>
          </cell>
          <cell r="L89">
            <v>6875</v>
          </cell>
          <cell r="N89">
            <v>2215092</v>
          </cell>
          <cell r="O89">
            <v>0</v>
          </cell>
          <cell r="P89">
            <v>74079</v>
          </cell>
          <cell r="Q89">
            <v>2326346</v>
          </cell>
          <cell r="R89">
            <v>662550</v>
          </cell>
          <cell r="S89">
            <v>0</v>
          </cell>
        </row>
        <row r="90">
          <cell r="A90">
            <v>83</v>
          </cell>
          <cell r="B90" t="str">
            <v>Derbyshire Dales</v>
          </cell>
          <cell r="C90" t="str">
            <v>E1035</v>
          </cell>
          <cell r="E90">
            <v>19664</v>
          </cell>
          <cell r="F90">
            <v>79448</v>
          </cell>
          <cell r="G90">
            <v>12260</v>
          </cell>
          <cell r="H90">
            <v>2773</v>
          </cell>
          <cell r="I90">
            <v>139971</v>
          </cell>
          <cell r="K90">
            <v>1050574</v>
          </cell>
          <cell r="L90">
            <v>23671</v>
          </cell>
          <cell r="N90">
            <v>360284</v>
          </cell>
          <cell r="O90">
            <v>16346</v>
          </cell>
          <cell r="P90">
            <v>32494</v>
          </cell>
          <cell r="Q90">
            <v>369780</v>
          </cell>
          <cell r="R90">
            <v>172471</v>
          </cell>
          <cell r="S90">
            <v>0</v>
          </cell>
        </row>
        <row r="91">
          <cell r="A91">
            <v>84</v>
          </cell>
          <cell r="B91" t="str">
            <v>Derwentside</v>
          </cell>
          <cell r="C91" t="str">
            <v>E1333</v>
          </cell>
          <cell r="E91">
            <v>7017</v>
          </cell>
          <cell r="F91">
            <v>44956</v>
          </cell>
          <cell r="G91">
            <v>0</v>
          </cell>
          <cell r="H91">
            <v>0</v>
          </cell>
          <cell r="I91">
            <v>101405</v>
          </cell>
          <cell r="K91">
            <v>585011</v>
          </cell>
          <cell r="L91">
            <v>0</v>
          </cell>
          <cell r="N91">
            <v>345351</v>
          </cell>
          <cell r="O91">
            <v>3792</v>
          </cell>
          <cell r="P91">
            <v>23324</v>
          </cell>
          <cell r="Q91">
            <v>904212</v>
          </cell>
          <cell r="R91">
            <v>596675</v>
          </cell>
          <cell r="S91">
            <v>0</v>
          </cell>
        </row>
        <row r="92">
          <cell r="A92">
            <v>85</v>
          </cell>
          <cell r="B92" t="str">
            <v>Doncaster</v>
          </cell>
          <cell r="C92" t="str">
            <v>E4402</v>
          </cell>
          <cell r="E92">
            <v>51171</v>
          </cell>
          <cell r="F92">
            <v>12313</v>
          </cell>
          <cell r="G92">
            <v>0</v>
          </cell>
          <cell r="H92">
            <v>0</v>
          </cell>
          <cell r="I92">
            <v>345439</v>
          </cell>
          <cell r="K92">
            <v>2148624</v>
          </cell>
          <cell r="L92">
            <v>21352</v>
          </cell>
          <cell r="N92">
            <v>1668306</v>
          </cell>
          <cell r="O92">
            <v>6263</v>
          </cell>
          <cell r="P92">
            <v>0</v>
          </cell>
          <cell r="Q92">
            <v>1942790</v>
          </cell>
          <cell r="R92">
            <v>3739898.94</v>
          </cell>
          <cell r="S92">
            <v>0</v>
          </cell>
        </row>
        <row r="93">
          <cell r="A93">
            <v>86</v>
          </cell>
          <cell r="B93" t="str">
            <v>Dover</v>
          </cell>
          <cell r="C93" t="str">
            <v>E2234</v>
          </cell>
          <cell r="E93">
            <v>9806</v>
          </cell>
          <cell r="F93">
            <v>46203</v>
          </cell>
          <cell r="G93">
            <v>1826</v>
          </cell>
          <cell r="H93">
            <v>787</v>
          </cell>
          <cell r="I93">
            <v>168468</v>
          </cell>
          <cell r="K93">
            <v>1007400</v>
          </cell>
          <cell r="L93">
            <v>0</v>
          </cell>
          <cell r="N93">
            <v>583817</v>
          </cell>
          <cell r="O93">
            <v>7595</v>
          </cell>
          <cell r="P93">
            <v>3000</v>
          </cell>
          <cell r="Q93">
            <v>1373606</v>
          </cell>
          <cell r="R93">
            <v>397390</v>
          </cell>
          <cell r="S93">
            <v>0</v>
          </cell>
        </row>
        <row r="94">
          <cell r="A94">
            <v>87</v>
          </cell>
          <cell r="B94" t="str">
            <v>Dudley</v>
          </cell>
          <cell r="C94" t="str">
            <v>E4603</v>
          </cell>
          <cell r="E94">
            <v>62796</v>
          </cell>
          <cell r="F94">
            <v>25407</v>
          </cell>
          <cell r="G94">
            <v>0</v>
          </cell>
          <cell r="H94">
            <v>0</v>
          </cell>
          <cell r="I94">
            <v>486255</v>
          </cell>
          <cell r="K94">
            <v>4884838</v>
          </cell>
          <cell r="L94">
            <v>3282</v>
          </cell>
          <cell r="N94">
            <v>2224330</v>
          </cell>
          <cell r="O94">
            <v>0</v>
          </cell>
          <cell r="P94">
            <v>30000</v>
          </cell>
          <cell r="Q94">
            <v>5184483</v>
          </cell>
          <cell r="R94">
            <v>1268865</v>
          </cell>
          <cell r="S94">
            <v>0</v>
          </cell>
        </row>
        <row r="95">
          <cell r="A95">
            <v>88</v>
          </cell>
          <cell r="B95" t="str">
            <v>Durham</v>
          </cell>
          <cell r="C95" t="str">
            <v>E1334</v>
          </cell>
          <cell r="E95">
            <v>10106</v>
          </cell>
          <cell r="F95">
            <v>35680</v>
          </cell>
          <cell r="G95">
            <v>5007</v>
          </cell>
          <cell r="H95">
            <v>320</v>
          </cell>
          <cell r="I95">
            <v>110931</v>
          </cell>
          <cell r="K95">
            <v>1017011</v>
          </cell>
          <cell r="L95">
            <v>0</v>
          </cell>
          <cell r="N95">
            <v>1854552</v>
          </cell>
          <cell r="O95">
            <v>4391</v>
          </cell>
          <cell r="P95">
            <v>8166</v>
          </cell>
          <cell r="Q95">
            <v>743042</v>
          </cell>
          <cell r="R95">
            <v>522566</v>
          </cell>
          <cell r="S95">
            <v>0</v>
          </cell>
        </row>
        <row r="96">
          <cell r="A96">
            <v>89</v>
          </cell>
          <cell r="B96" t="str">
            <v>Ealing</v>
          </cell>
          <cell r="C96" t="str">
            <v>E5036</v>
          </cell>
          <cell r="E96">
            <v>79728</v>
          </cell>
          <cell r="F96">
            <v>119765</v>
          </cell>
          <cell r="G96">
            <v>0</v>
          </cell>
          <cell r="H96">
            <v>0</v>
          </cell>
          <cell r="I96">
            <v>486178</v>
          </cell>
          <cell r="K96">
            <v>2879637</v>
          </cell>
          <cell r="L96">
            <v>24975</v>
          </cell>
          <cell r="N96">
            <v>3318157</v>
          </cell>
          <cell r="O96">
            <v>0</v>
          </cell>
          <cell r="P96">
            <v>250000</v>
          </cell>
          <cell r="Q96">
            <v>10087040</v>
          </cell>
          <cell r="R96">
            <v>6299955</v>
          </cell>
          <cell r="S96">
            <v>0</v>
          </cell>
        </row>
        <row r="97">
          <cell r="A97">
            <v>90</v>
          </cell>
          <cell r="B97" t="str">
            <v>Easington</v>
          </cell>
          <cell r="C97" t="str">
            <v>E1335</v>
          </cell>
          <cell r="E97">
            <v>17050</v>
          </cell>
          <cell r="F97">
            <v>19500</v>
          </cell>
          <cell r="G97">
            <v>1725</v>
          </cell>
          <cell r="H97">
            <v>8550</v>
          </cell>
          <cell r="I97">
            <v>90495</v>
          </cell>
          <cell r="K97">
            <v>525004</v>
          </cell>
          <cell r="L97">
            <v>0</v>
          </cell>
          <cell r="N97">
            <v>392200</v>
          </cell>
          <cell r="O97">
            <v>2300</v>
          </cell>
          <cell r="P97">
            <v>68000</v>
          </cell>
          <cell r="Q97">
            <v>790000</v>
          </cell>
          <cell r="R97">
            <v>268053.15000000002</v>
          </cell>
          <cell r="S97">
            <v>0</v>
          </cell>
        </row>
        <row r="98">
          <cell r="A98">
            <v>91</v>
          </cell>
          <cell r="B98" t="str">
            <v>East Cambridgeshire</v>
          </cell>
          <cell r="C98" t="str">
            <v>E0532</v>
          </cell>
          <cell r="E98">
            <v>11800</v>
          </cell>
          <cell r="F98">
            <v>130363</v>
          </cell>
          <cell r="G98">
            <v>6145</v>
          </cell>
          <cell r="H98">
            <v>2151</v>
          </cell>
          <cell r="I98">
            <v>88640</v>
          </cell>
          <cell r="K98">
            <v>531135</v>
          </cell>
          <cell r="L98">
            <v>0</v>
          </cell>
          <cell r="N98">
            <v>459846</v>
          </cell>
          <cell r="O98">
            <v>8171</v>
          </cell>
          <cell r="P98">
            <v>3170</v>
          </cell>
          <cell r="Q98">
            <v>385400</v>
          </cell>
          <cell r="R98">
            <v>522873</v>
          </cell>
          <cell r="S98">
            <v>0</v>
          </cell>
        </row>
        <row r="99">
          <cell r="A99">
            <v>92</v>
          </cell>
          <cell r="B99" t="str">
            <v>East Devon</v>
          </cell>
          <cell r="C99" t="str">
            <v>E1131</v>
          </cell>
          <cell r="E99">
            <v>8160</v>
          </cell>
          <cell r="F99">
            <v>95650</v>
          </cell>
          <cell r="G99">
            <v>0</v>
          </cell>
          <cell r="H99">
            <v>0</v>
          </cell>
          <cell r="I99">
            <v>202833</v>
          </cell>
          <cell r="K99">
            <v>1037911</v>
          </cell>
          <cell r="L99">
            <v>60</v>
          </cell>
          <cell r="N99">
            <v>685900</v>
          </cell>
          <cell r="O99">
            <v>12500</v>
          </cell>
          <cell r="P99">
            <v>0</v>
          </cell>
          <cell r="Q99">
            <v>490000</v>
          </cell>
          <cell r="R99">
            <v>189985</v>
          </cell>
          <cell r="S99">
            <v>0</v>
          </cell>
        </row>
        <row r="100">
          <cell r="A100">
            <v>93</v>
          </cell>
          <cell r="B100" t="str">
            <v>East Dorset</v>
          </cell>
          <cell r="C100" t="str">
            <v>E1233</v>
          </cell>
          <cell r="E100">
            <v>4664</v>
          </cell>
          <cell r="F100">
            <v>6625</v>
          </cell>
          <cell r="G100">
            <v>316</v>
          </cell>
          <cell r="H100">
            <v>1782</v>
          </cell>
          <cell r="I100">
            <v>107822</v>
          </cell>
          <cell r="K100">
            <v>682632</v>
          </cell>
          <cell r="L100">
            <v>0</v>
          </cell>
          <cell r="N100">
            <v>373663</v>
          </cell>
          <cell r="O100">
            <v>4860</v>
          </cell>
          <cell r="P100">
            <v>0</v>
          </cell>
          <cell r="Q100">
            <v>482738</v>
          </cell>
          <cell r="R100">
            <v>866884.56</v>
          </cell>
          <cell r="S100">
            <v>0</v>
          </cell>
        </row>
        <row r="101">
          <cell r="A101">
            <v>94</v>
          </cell>
          <cell r="B101" t="str">
            <v>East Hampshire</v>
          </cell>
          <cell r="C101" t="str">
            <v>E1732</v>
          </cell>
          <cell r="E101">
            <v>7246</v>
          </cell>
          <cell r="F101">
            <v>21421</v>
          </cell>
          <cell r="G101">
            <v>7269</v>
          </cell>
          <cell r="H101">
            <v>0</v>
          </cell>
          <cell r="I101">
            <v>147574</v>
          </cell>
          <cell r="K101">
            <v>802505</v>
          </cell>
          <cell r="L101">
            <v>24739</v>
          </cell>
          <cell r="N101">
            <v>742990</v>
          </cell>
          <cell r="O101">
            <v>9692</v>
          </cell>
          <cell r="P101">
            <v>7532</v>
          </cell>
          <cell r="Q101">
            <v>981239</v>
          </cell>
          <cell r="R101">
            <v>768545</v>
          </cell>
          <cell r="S101">
            <v>0</v>
          </cell>
        </row>
        <row r="102">
          <cell r="A102">
            <v>95</v>
          </cell>
          <cell r="B102" t="str">
            <v>East Hertfordshire</v>
          </cell>
          <cell r="C102" t="str">
            <v>E1933</v>
          </cell>
          <cell r="E102">
            <v>19079.330000000002</v>
          </cell>
          <cell r="F102">
            <v>84406.97</v>
          </cell>
          <cell r="G102">
            <v>8681.34</v>
          </cell>
          <cell r="H102">
            <v>0</v>
          </cell>
          <cell r="I102">
            <v>214604</v>
          </cell>
          <cell r="K102">
            <v>1002819.6</v>
          </cell>
          <cell r="L102">
            <v>0</v>
          </cell>
          <cell r="N102">
            <v>1588626.34</v>
          </cell>
          <cell r="O102">
            <v>13075.54</v>
          </cell>
          <cell r="P102">
            <v>118265.71</v>
          </cell>
          <cell r="Q102">
            <v>2222276.33</v>
          </cell>
          <cell r="R102">
            <v>1346544.6</v>
          </cell>
          <cell r="S102">
            <v>0</v>
          </cell>
        </row>
        <row r="103">
          <cell r="A103">
            <v>96</v>
          </cell>
          <cell r="B103" t="str">
            <v>East Lindsey</v>
          </cell>
          <cell r="C103" t="str">
            <v>E2532</v>
          </cell>
          <cell r="E103">
            <v>2650</v>
          </cell>
          <cell r="F103">
            <v>35000</v>
          </cell>
          <cell r="G103">
            <v>15000</v>
          </cell>
          <cell r="H103">
            <v>3000</v>
          </cell>
          <cell r="I103">
            <v>256097</v>
          </cell>
          <cell r="K103">
            <v>979072</v>
          </cell>
          <cell r="L103">
            <v>3066</v>
          </cell>
          <cell r="N103">
            <v>610000</v>
          </cell>
          <cell r="O103">
            <v>20000</v>
          </cell>
          <cell r="P103">
            <v>50000</v>
          </cell>
          <cell r="Q103">
            <v>850000</v>
          </cell>
          <cell r="R103">
            <v>693619</v>
          </cell>
          <cell r="S103">
            <v>0</v>
          </cell>
        </row>
        <row r="104">
          <cell r="A104">
            <v>97</v>
          </cell>
          <cell r="B104" t="str">
            <v>East Northamptonshire</v>
          </cell>
          <cell r="C104" t="str">
            <v>E2833</v>
          </cell>
          <cell r="E104">
            <v>5615</v>
          </cell>
          <cell r="F104">
            <v>18381</v>
          </cell>
          <cell r="G104">
            <v>6784</v>
          </cell>
          <cell r="H104">
            <v>0</v>
          </cell>
          <cell r="I104">
            <v>100431</v>
          </cell>
          <cell r="K104">
            <v>582273</v>
          </cell>
          <cell r="L104">
            <v>34</v>
          </cell>
          <cell r="N104">
            <v>417416</v>
          </cell>
          <cell r="O104">
            <v>6826</v>
          </cell>
          <cell r="P104">
            <v>1393</v>
          </cell>
          <cell r="Q104">
            <v>736929</v>
          </cell>
          <cell r="R104">
            <v>248964</v>
          </cell>
          <cell r="S104">
            <v>0</v>
          </cell>
        </row>
        <row r="105">
          <cell r="A105">
            <v>98</v>
          </cell>
          <cell r="B105" t="str">
            <v>East Riding of Yorkshire</v>
          </cell>
          <cell r="C105" t="str">
            <v>E2001</v>
          </cell>
          <cell r="E105">
            <v>25390</v>
          </cell>
          <cell r="F105">
            <v>194694</v>
          </cell>
          <cell r="G105">
            <v>17121</v>
          </cell>
          <cell r="H105">
            <v>27406</v>
          </cell>
          <cell r="I105">
            <v>424294</v>
          </cell>
          <cell r="K105">
            <v>4093410</v>
          </cell>
          <cell r="L105">
            <v>545</v>
          </cell>
          <cell r="N105">
            <v>1112477</v>
          </cell>
          <cell r="O105">
            <v>40692</v>
          </cell>
          <cell r="P105">
            <v>241102</v>
          </cell>
          <cell r="Q105">
            <v>2757743</v>
          </cell>
          <cell r="R105">
            <v>3650197</v>
          </cell>
          <cell r="S105">
            <v>0</v>
          </cell>
        </row>
        <row r="106">
          <cell r="A106">
            <v>99</v>
          </cell>
          <cell r="B106" t="str">
            <v>East Staffordshire</v>
          </cell>
          <cell r="C106" t="str">
            <v>E3432</v>
          </cell>
          <cell r="E106">
            <v>16886</v>
          </cell>
          <cell r="F106">
            <v>74099</v>
          </cell>
          <cell r="G106">
            <v>20</v>
          </cell>
          <cell r="H106">
            <v>0</v>
          </cell>
          <cell r="I106">
            <v>176004</v>
          </cell>
          <cell r="K106">
            <v>1538645</v>
          </cell>
          <cell r="L106">
            <v>1425</v>
          </cell>
          <cell r="N106">
            <v>610429</v>
          </cell>
          <cell r="O106">
            <v>5118</v>
          </cell>
          <cell r="P106">
            <v>66224</v>
          </cell>
          <cell r="Q106">
            <v>1727125</v>
          </cell>
          <cell r="R106">
            <v>3147294</v>
          </cell>
          <cell r="S106">
            <v>0</v>
          </cell>
        </row>
        <row r="107">
          <cell r="A107">
            <v>100</v>
          </cell>
          <cell r="B107" t="str">
            <v>Eastbourne</v>
          </cell>
          <cell r="C107" t="str">
            <v>E1432</v>
          </cell>
          <cell r="E107">
            <v>6612</v>
          </cell>
          <cell r="F107">
            <v>7250</v>
          </cell>
          <cell r="G107">
            <v>0</v>
          </cell>
          <cell r="H107">
            <v>0</v>
          </cell>
          <cell r="I107">
            <v>143854</v>
          </cell>
          <cell r="K107">
            <v>579782</v>
          </cell>
          <cell r="L107">
            <v>18</v>
          </cell>
          <cell r="N107">
            <v>920695</v>
          </cell>
          <cell r="O107">
            <v>0</v>
          </cell>
          <cell r="P107">
            <v>954</v>
          </cell>
          <cell r="Q107">
            <v>1048063</v>
          </cell>
          <cell r="R107">
            <v>1027436</v>
          </cell>
          <cell r="S107">
            <v>0</v>
          </cell>
        </row>
        <row r="108">
          <cell r="A108">
            <v>101</v>
          </cell>
          <cell r="B108" t="str">
            <v>Eastleigh</v>
          </cell>
          <cell r="C108" t="str">
            <v>E1733</v>
          </cell>
          <cell r="E108">
            <v>6623</v>
          </cell>
          <cell r="F108">
            <v>7249</v>
          </cell>
          <cell r="G108">
            <v>0</v>
          </cell>
          <cell r="H108">
            <v>0</v>
          </cell>
          <cell r="I108">
            <v>143396</v>
          </cell>
          <cell r="K108">
            <v>840297</v>
          </cell>
          <cell r="L108">
            <v>0</v>
          </cell>
          <cell r="N108">
            <v>548809</v>
          </cell>
          <cell r="O108">
            <v>0</v>
          </cell>
          <cell r="P108">
            <v>66102</v>
          </cell>
          <cell r="Q108">
            <v>1095225</v>
          </cell>
          <cell r="R108">
            <v>544759</v>
          </cell>
          <cell r="S108">
            <v>0</v>
          </cell>
        </row>
        <row r="109">
          <cell r="A109">
            <v>102</v>
          </cell>
          <cell r="B109" t="str">
            <v>Eden</v>
          </cell>
          <cell r="C109" t="str">
            <v>E0935</v>
          </cell>
          <cell r="E109">
            <v>3982</v>
          </cell>
          <cell r="F109">
            <v>34707</v>
          </cell>
          <cell r="G109">
            <v>6746</v>
          </cell>
          <cell r="H109">
            <v>15593</v>
          </cell>
          <cell r="I109">
            <v>118775</v>
          </cell>
          <cell r="K109">
            <v>1134894</v>
          </cell>
          <cell r="L109">
            <v>0</v>
          </cell>
          <cell r="N109">
            <v>392552</v>
          </cell>
          <cell r="O109">
            <v>11484</v>
          </cell>
          <cell r="P109">
            <v>0</v>
          </cell>
          <cell r="Q109">
            <v>299335</v>
          </cell>
          <cell r="R109">
            <v>59104</v>
          </cell>
          <cell r="S109">
            <v>0</v>
          </cell>
        </row>
        <row r="110">
          <cell r="A110">
            <v>103</v>
          </cell>
          <cell r="B110" t="str">
            <v>Ellesmere Port &amp; Neston</v>
          </cell>
          <cell r="C110" t="str">
            <v>E0634</v>
          </cell>
          <cell r="E110">
            <v>5193</v>
          </cell>
          <cell r="F110">
            <v>4322</v>
          </cell>
          <cell r="G110">
            <v>456</v>
          </cell>
          <cell r="H110">
            <v>1638</v>
          </cell>
          <cell r="I110">
            <v>119659</v>
          </cell>
          <cell r="K110">
            <v>334945</v>
          </cell>
          <cell r="L110">
            <v>0</v>
          </cell>
          <cell r="N110">
            <v>427627</v>
          </cell>
          <cell r="O110">
            <v>1522</v>
          </cell>
          <cell r="P110">
            <v>6758</v>
          </cell>
          <cell r="Q110">
            <v>1401724</v>
          </cell>
          <cell r="R110">
            <v>707200.89</v>
          </cell>
          <cell r="S110">
            <v>0</v>
          </cell>
        </row>
        <row r="111">
          <cell r="A111">
            <v>104</v>
          </cell>
          <cell r="B111" t="str">
            <v>Elmbridge</v>
          </cell>
          <cell r="C111" t="str">
            <v>E3631</v>
          </cell>
          <cell r="E111">
            <v>7482</v>
          </cell>
          <cell r="F111">
            <v>44893</v>
          </cell>
          <cell r="G111">
            <v>0</v>
          </cell>
          <cell r="H111">
            <v>0</v>
          </cell>
          <cell r="I111">
            <v>201531</v>
          </cell>
          <cell r="K111">
            <v>1357193</v>
          </cell>
          <cell r="L111">
            <v>0</v>
          </cell>
          <cell r="N111">
            <v>1111458</v>
          </cell>
          <cell r="O111">
            <v>0</v>
          </cell>
          <cell r="P111">
            <v>42910</v>
          </cell>
          <cell r="Q111">
            <v>1793683</v>
          </cell>
          <cell r="R111">
            <v>335037</v>
          </cell>
          <cell r="S111">
            <v>0</v>
          </cell>
        </row>
        <row r="112">
          <cell r="A112">
            <v>105</v>
          </cell>
          <cell r="B112" t="str">
            <v>Enfield</v>
          </cell>
          <cell r="C112" t="str">
            <v>E5037</v>
          </cell>
          <cell r="E112">
            <v>37651</v>
          </cell>
          <cell r="F112">
            <v>203090</v>
          </cell>
          <cell r="G112">
            <v>0</v>
          </cell>
          <cell r="H112">
            <v>0</v>
          </cell>
          <cell r="I112">
            <v>375869</v>
          </cell>
          <cell r="K112">
            <v>2240526</v>
          </cell>
          <cell r="L112">
            <v>563</v>
          </cell>
          <cell r="N112">
            <v>1785276</v>
          </cell>
          <cell r="O112">
            <v>0</v>
          </cell>
          <cell r="P112">
            <v>0</v>
          </cell>
          <cell r="Q112">
            <v>4247416</v>
          </cell>
          <cell r="R112">
            <v>5278853</v>
          </cell>
          <cell r="S112">
            <v>0</v>
          </cell>
        </row>
        <row r="113">
          <cell r="A113">
            <v>106</v>
          </cell>
          <cell r="B113" t="str">
            <v>Epping Forest</v>
          </cell>
          <cell r="C113" t="str">
            <v>E1537</v>
          </cell>
          <cell r="E113">
            <v>6505</v>
          </cell>
          <cell r="F113">
            <v>62466</v>
          </cell>
          <cell r="G113">
            <v>4120</v>
          </cell>
          <cell r="H113">
            <v>1132</v>
          </cell>
          <cell r="I113">
            <v>162698</v>
          </cell>
          <cell r="K113">
            <v>668001</v>
          </cell>
          <cell r="L113">
            <v>787</v>
          </cell>
          <cell r="N113">
            <v>1055551</v>
          </cell>
          <cell r="O113">
            <v>6867</v>
          </cell>
          <cell r="P113">
            <v>0</v>
          </cell>
          <cell r="Q113">
            <v>2281919</v>
          </cell>
          <cell r="R113">
            <v>998708</v>
          </cell>
          <cell r="S113">
            <v>0</v>
          </cell>
        </row>
        <row r="114">
          <cell r="A114">
            <v>107</v>
          </cell>
          <cell r="B114" t="str">
            <v>Epsom &amp; Ewell</v>
          </cell>
          <cell r="C114" t="str">
            <v>E3632</v>
          </cell>
          <cell r="E114">
            <v>7165</v>
          </cell>
          <cell r="F114">
            <v>5434</v>
          </cell>
          <cell r="G114">
            <v>0</v>
          </cell>
          <cell r="H114">
            <v>0</v>
          </cell>
          <cell r="I114">
            <v>94640</v>
          </cell>
          <cell r="K114">
            <v>296437</v>
          </cell>
          <cell r="L114">
            <v>646336</v>
          </cell>
          <cell r="N114">
            <v>1002274</v>
          </cell>
          <cell r="O114">
            <v>0</v>
          </cell>
          <cell r="P114">
            <v>0</v>
          </cell>
          <cell r="Q114">
            <v>811435</v>
          </cell>
          <cell r="R114">
            <v>233680</v>
          </cell>
          <cell r="S114">
            <v>0</v>
          </cell>
        </row>
        <row r="115">
          <cell r="A115">
            <v>108</v>
          </cell>
          <cell r="B115" t="str">
            <v>Erewash</v>
          </cell>
          <cell r="C115" t="str">
            <v>E1036</v>
          </cell>
          <cell r="E115">
            <v>2521</v>
          </cell>
          <cell r="F115">
            <v>33130</v>
          </cell>
          <cell r="G115">
            <v>2250</v>
          </cell>
          <cell r="H115">
            <v>2000</v>
          </cell>
          <cell r="I115">
            <v>143035</v>
          </cell>
          <cell r="K115">
            <v>575343</v>
          </cell>
          <cell r="L115">
            <v>0</v>
          </cell>
          <cell r="N115">
            <v>503468</v>
          </cell>
          <cell r="O115">
            <v>2881</v>
          </cell>
          <cell r="P115">
            <v>1772</v>
          </cell>
          <cell r="Q115">
            <v>767738</v>
          </cell>
          <cell r="R115">
            <v>311433</v>
          </cell>
          <cell r="S115">
            <v>0</v>
          </cell>
        </row>
        <row r="116">
          <cell r="A116">
            <v>109</v>
          </cell>
          <cell r="B116" t="str">
            <v>Exeter</v>
          </cell>
          <cell r="C116" t="str">
            <v>E1132</v>
          </cell>
          <cell r="E116">
            <v>25944</v>
          </cell>
          <cell r="F116">
            <v>3323</v>
          </cell>
          <cell r="G116">
            <v>0</v>
          </cell>
          <cell r="H116">
            <v>0</v>
          </cell>
          <cell r="I116">
            <v>214691</v>
          </cell>
          <cell r="K116">
            <v>1715359</v>
          </cell>
          <cell r="L116">
            <v>9199</v>
          </cell>
          <cell r="N116">
            <v>2182475</v>
          </cell>
          <cell r="O116">
            <v>0</v>
          </cell>
          <cell r="P116">
            <v>75432</v>
          </cell>
          <cell r="Q116">
            <v>2214279</v>
          </cell>
          <cell r="R116">
            <v>1105815</v>
          </cell>
          <cell r="S116">
            <v>0</v>
          </cell>
        </row>
        <row r="117">
          <cell r="A117">
            <v>110</v>
          </cell>
          <cell r="B117" t="str">
            <v>Fareham</v>
          </cell>
          <cell r="C117" t="str">
            <v>E1734</v>
          </cell>
          <cell r="E117">
            <v>7985</v>
          </cell>
          <cell r="F117">
            <v>16993</v>
          </cell>
          <cell r="G117">
            <v>0</v>
          </cell>
          <cell r="H117">
            <v>0</v>
          </cell>
          <cell r="I117">
            <v>138099</v>
          </cell>
          <cell r="K117">
            <v>558270</v>
          </cell>
          <cell r="L117">
            <v>83</v>
          </cell>
          <cell r="N117">
            <v>765381</v>
          </cell>
          <cell r="O117">
            <v>0</v>
          </cell>
          <cell r="P117">
            <v>93</v>
          </cell>
          <cell r="Q117">
            <v>1048115</v>
          </cell>
          <cell r="R117">
            <v>690934</v>
          </cell>
          <cell r="S117">
            <v>0</v>
          </cell>
        </row>
        <row r="118">
          <cell r="A118">
            <v>111</v>
          </cell>
          <cell r="B118" t="str">
            <v>Fenland</v>
          </cell>
          <cell r="C118" t="str">
            <v>E0533</v>
          </cell>
          <cell r="E118">
            <v>2219</v>
          </cell>
          <cell r="F118">
            <v>24818</v>
          </cell>
          <cell r="G118">
            <v>5314</v>
          </cell>
          <cell r="H118">
            <v>6317</v>
          </cell>
          <cell r="I118">
            <v>118232</v>
          </cell>
          <cell r="K118">
            <v>520002</v>
          </cell>
          <cell r="L118">
            <v>0</v>
          </cell>
          <cell r="N118">
            <v>528540</v>
          </cell>
          <cell r="O118">
            <v>7535</v>
          </cell>
          <cell r="P118">
            <v>3430</v>
          </cell>
          <cell r="Q118">
            <v>1057112</v>
          </cell>
          <cell r="R118">
            <v>498017</v>
          </cell>
          <cell r="S118">
            <v>0</v>
          </cell>
        </row>
        <row r="119">
          <cell r="A119">
            <v>112</v>
          </cell>
          <cell r="B119" t="str">
            <v>Forest Heath</v>
          </cell>
          <cell r="C119" t="str">
            <v>E3532</v>
          </cell>
          <cell r="E119">
            <v>7630.63</v>
          </cell>
          <cell r="F119">
            <v>45783.76</v>
          </cell>
          <cell r="G119">
            <v>760.86</v>
          </cell>
          <cell r="H119">
            <v>1000</v>
          </cell>
          <cell r="I119">
            <v>93533.07</v>
          </cell>
          <cell r="K119">
            <v>627521</v>
          </cell>
          <cell r="L119">
            <v>815</v>
          </cell>
          <cell r="N119">
            <v>310448.27</v>
          </cell>
          <cell r="O119">
            <v>6387.8</v>
          </cell>
          <cell r="P119">
            <v>154337</v>
          </cell>
          <cell r="Q119">
            <v>1212089</v>
          </cell>
          <cell r="R119">
            <v>112959.01</v>
          </cell>
          <cell r="S119">
            <v>0</v>
          </cell>
        </row>
        <row r="120">
          <cell r="A120">
            <v>113</v>
          </cell>
          <cell r="B120" t="str">
            <v>Forest of Dean</v>
          </cell>
          <cell r="C120" t="str">
            <v>E1633</v>
          </cell>
          <cell r="E120">
            <v>5298</v>
          </cell>
          <cell r="F120">
            <v>34951</v>
          </cell>
          <cell r="G120">
            <v>6465</v>
          </cell>
          <cell r="H120">
            <v>1265</v>
          </cell>
          <cell r="I120">
            <v>110047</v>
          </cell>
          <cell r="K120">
            <v>372884</v>
          </cell>
          <cell r="L120">
            <v>97</v>
          </cell>
          <cell r="N120">
            <v>657676</v>
          </cell>
          <cell r="O120">
            <v>8621</v>
          </cell>
          <cell r="P120">
            <v>17683</v>
          </cell>
          <cell r="Q120">
            <v>678434</v>
          </cell>
          <cell r="R120">
            <v>373000</v>
          </cell>
          <cell r="S120">
            <v>0</v>
          </cell>
        </row>
        <row r="121">
          <cell r="A121">
            <v>114</v>
          </cell>
          <cell r="B121" t="str">
            <v>Fylde</v>
          </cell>
          <cell r="C121" t="str">
            <v>E2335</v>
          </cell>
          <cell r="E121">
            <v>3582</v>
          </cell>
          <cell r="F121">
            <v>15685</v>
          </cell>
          <cell r="G121">
            <v>268</v>
          </cell>
          <cell r="H121">
            <v>0</v>
          </cell>
          <cell r="I121">
            <v>113858</v>
          </cell>
          <cell r="K121">
            <v>1304886</v>
          </cell>
          <cell r="L121">
            <v>0</v>
          </cell>
          <cell r="N121">
            <v>644558</v>
          </cell>
          <cell r="O121">
            <v>854</v>
          </cell>
          <cell r="P121">
            <v>390</v>
          </cell>
          <cell r="Q121">
            <v>498251</v>
          </cell>
          <cell r="R121">
            <v>598000</v>
          </cell>
          <cell r="S121">
            <v>0</v>
          </cell>
        </row>
        <row r="122">
          <cell r="A122">
            <v>115</v>
          </cell>
          <cell r="B122" t="str">
            <v>Gateshead</v>
          </cell>
          <cell r="C122" t="str">
            <v>E4501</v>
          </cell>
          <cell r="E122">
            <v>26733</v>
          </cell>
          <cell r="F122">
            <v>81267</v>
          </cell>
          <cell r="G122">
            <v>6659</v>
          </cell>
          <cell r="H122">
            <v>75000</v>
          </cell>
          <cell r="I122">
            <v>284857</v>
          </cell>
          <cell r="K122">
            <v>3077450</v>
          </cell>
          <cell r="L122">
            <v>1034</v>
          </cell>
          <cell r="N122">
            <v>1159411</v>
          </cell>
          <cell r="O122">
            <v>8879</v>
          </cell>
          <cell r="P122">
            <v>533812</v>
          </cell>
          <cell r="Q122">
            <v>4688010</v>
          </cell>
          <cell r="R122">
            <v>1303482.8400000001</v>
          </cell>
          <cell r="S122">
            <v>0</v>
          </cell>
        </row>
        <row r="123">
          <cell r="A123">
            <v>116</v>
          </cell>
          <cell r="B123" t="str">
            <v>Gedling</v>
          </cell>
          <cell r="C123" t="str">
            <v>E3034</v>
          </cell>
          <cell r="E123">
            <v>7625</v>
          </cell>
          <cell r="F123">
            <v>22301</v>
          </cell>
          <cell r="G123">
            <v>2610</v>
          </cell>
          <cell r="H123">
            <v>162</v>
          </cell>
          <cell r="I123">
            <v>103344</v>
          </cell>
          <cell r="K123">
            <v>429158</v>
          </cell>
          <cell r="L123">
            <v>11</v>
          </cell>
          <cell r="N123">
            <v>381714</v>
          </cell>
          <cell r="O123">
            <v>3480</v>
          </cell>
          <cell r="P123">
            <v>8810</v>
          </cell>
          <cell r="Q123">
            <v>877181</v>
          </cell>
          <cell r="R123">
            <v>944953</v>
          </cell>
          <cell r="S123">
            <v>0</v>
          </cell>
        </row>
        <row r="124">
          <cell r="A124">
            <v>117</v>
          </cell>
          <cell r="B124" t="str">
            <v>Gloucester</v>
          </cell>
          <cell r="C124" t="str">
            <v>E1634</v>
          </cell>
          <cell r="E124">
            <v>269</v>
          </cell>
          <cell r="F124">
            <v>41874</v>
          </cell>
          <cell r="G124">
            <v>0</v>
          </cell>
          <cell r="H124">
            <v>0</v>
          </cell>
          <cell r="I124">
            <v>174138</v>
          </cell>
          <cell r="K124">
            <v>749256</v>
          </cell>
          <cell r="L124">
            <v>1530</v>
          </cell>
          <cell r="N124">
            <v>904937</v>
          </cell>
          <cell r="O124">
            <v>0</v>
          </cell>
          <cell r="P124">
            <v>297</v>
          </cell>
          <cell r="Q124">
            <v>2179815</v>
          </cell>
          <cell r="R124">
            <v>633795</v>
          </cell>
          <cell r="S124">
            <v>0</v>
          </cell>
        </row>
        <row r="125">
          <cell r="A125">
            <v>118</v>
          </cell>
          <cell r="B125" t="str">
            <v>Gosport</v>
          </cell>
          <cell r="C125" t="str">
            <v>E1735</v>
          </cell>
          <cell r="E125">
            <v>2584.46</v>
          </cell>
          <cell r="F125">
            <v>33334.300000000003</v>
          </cell>
          <cell r="G125">
            <v>0</v>
          </cell>
          <cell r="H125">
            <v>0</v>
          </cell>
          <cell r="I125">
            <v>71144.77</v>
          </cell>
          <cell r="K125">
            <v>236133.15</v>
          </cell>
          <cell r="L125">
            <v>0</v>
          </cell>
          <cell r="N125">
            <v>382417.54</v>
          </cell>
          <cell r="O125">
            <v>0</v>
          </cell>
          <cell r="P125">
            <v>0</v>
          </cell>
          <cell r="Q125">
            <v>292998.65000000002</v>
          </cell>
          <cell r="R125">
            <v>791038.45</v>
          </cell>
          <cell r="S125">
            <v>0</v>
          </cell>
        </row>
        <row r="126">
          <cell r="A126">
            <v>119</v>
          </cell>
          <cell r="B126" t="str">
            <v>Gravesham</v>
          </cell>
          <cell r="C126" t="str">
            <v>E2236</v>
          </cell>
          <cell r="E126">
            <v>6045</v>
          </cell>
          <cell r="F126">
            <v>52947</v>
          </cell>
          <cell r="G126">
            <v>1500</v>
          </cell>
          <cell r="H126">
            <v>1500</v>
          </cell>
          <cell r="I126">
            <v>111351</v>
          </cell>
          <cell r="K126">
            <v>539152</v>
          </cell>
          <cell r="L126">
            <v>13443</v>
          </cell>
          <cell r="N126">
            <v>1077895</v>
          </cell>
          <cell r="O126">
            <v>10825</v>
          </cell>
          <cell r="P126" t="str">
            <v/>
          </cell>
          <cell r="Q126">
            <v>851788</v>
          </cell>
          <cell r="R126">
            <v>742306</v>
          </cell>
          <cell r="S126">
            <v>0</v>
          </cell>
        </row>
        <row r="127">
          <cell r="A127">
            <v>120</v>
          </cell>
          <cell r="B127" t="str">
            <v>Great Yarmouth</v>
          </cell>
          <cell r="C127" t="str">
            <v>E2633</v>
          </cell>
          <cell r="E127">
            <v>8547</v>
          </cell>
          <cell r="F127">
            <v>12000</v>
          </cell>
          <cell r="G127">
            <v>1469</v>
          </cell>
          <cell r="H127">
            <v>0</v>
          </cell>
          <cell r="I127">
            <v>198773</v>
          </cell>
          <cell r="K127">
            <v>870454</v>
          </cell>
          <cell r="L127">
            <v>2273</v>
          </cell>
          <cell r="N127">
            <v>553645</v>
          </cell>
          <cell r="O127">
            <v>4255</v>
          </cell>
          <cell r="P127">
            <v>8373</v>
          </cell>
          <cell r="Q127">
            <v>1723354</v>
          </cell>
          <cell r="R127">
            <v>634281</v>
          </cell>
          <cell r="S127">
            <v>0</v>
          </cell>
        </row>
        <row r="128">
          <cell r="A128">
            <v>121</v>
          </cell>
          <cell r="B128" t="str">
            <v>Greenwich</v>
          </cell>
          <cell r="C128" t="str">
            <v>E5012</v>
          </cell>
          <cell r="E128">
            <v>47601</v>
          </cell>
          <cell r="F128">
            <v>721110</v>
          </cell>
          <cell r="G128">
            <v>0</v>
          </cell>
          <cell r="H128">
            <v>0</v>
          </cell>
          <cell r="I128">
            <v>299607</v>
          </cell>
          <cell r="K128">
            <v>1589134</v>
          </cell>
          <cell r="L128">
            <v>0</v>
          </cell>
          <cell r="N128">
            <v>2442067</v>
          </cell>
          <cell r="O128">
            <v>0</v>
          </cell>
          <cell r="P128">
            <v>1463</v>
          </cell>
          <cell r="Q128">
            <v>2894819</v>
          </cell>
          <cell r="R128">
            <v>2193247</v>
          </cell>
          <cell r="S128">
            <v>0</v>
          </cell>
        </row>
        <row r="129">
          <cell r="A129">
            <v>122</v>
          </cell>
          <cell r="B129" t="str">
            <v>Guildford</v>
          </cell>
          <cell r="C129" t="str">
            <v>E3633</v>
          </cell>
          <cell r="E129">
            <v>11196</v>
          </cell>
          <cell r="F129">
            <v>28703</v>
          </cell>
          <cell r="G129">
            <v>10756</v>
          </cell>
          <cell r="H129">
            <v>6023</v>
          </cell>
          <cell r="I129">
            <v>221362</v>
          </cell>
          <cell r="K129">
            <v>1535315</v>
          </cell>
          <cell r="L129">
            <v>966</v>
          </cell>
          <cell r="N129">
            <v>3302072</v>
          </cell>
          <cell r="O129">
            <v>14342</v>
          </cell>
          <cell r="P129">
            <v>14714</v>
          </cell>
          <cell r="Q129">
            <v>1751120</v>
          </cell>
          <cell r="R129">
            <v>3111440</v>
          </cell>
          <cell r="S129">
            <v>0</v>
          </cell>
        </row>
        <row r="130">
          <cell r="A130">
            <v>123</v>
          </cell>
          <cell r="B130" t="str">
            <v>Hackney</v>
          </cell>
          <cell r="C130" t="str">
            <v>E5013</v>
          </cell>
          <cell r="E130">
            <v>43832</v>
          </cell>
          <cell r="F130">
            <v>59419</v>
          </cell>
          <cell r="G130">
            <v>0</v>
          </cell>
          <cell r="H130">
            <v>0</v>
          </cell>
          <cell r="I130">
            <v>554356</v>
          </cell>
          <cell r="K130">
            <v>1239757</v>
          </cell>
          <cell r="L130">
            <v>303796</v>
          </cell>
          <cell r="N130">
            <v>2852006</v>
          </cell>
          <cell r="O130">
            <v>0</v>
          </cell>
          <cell r="P130">
            <v>10000</v>
          </cell>
          <cell r="Q130">
            <v>11338783</v>
          </cell>
          <cell r="R130">
            <v>5908915</v>
          </cell>
          <cell r="S130">
            <v>0</v>
          </cell>
        </row>
        <row r="131">
          <cell r="A131">
            <v>124</v>
          </cell>
          <cell r="B131" t="str">
            <v>Halton</v>
          </cell>
          <cell r="C131" t="str">
            <v>E0601</v>
          </cell>
          <cell r="E131">
            <v>5106</v>
          </cell>
          <cell r="F131">
            <v>10401</v>
          </cell>
          <cell r="G131">
            <v>0</v>
          </cell>
          <cell r="H131">
            <v>0</v>
          </cell>
          <cell r="I131">
            <v>164584</v>
          </cell>
          <cell r="K131">
            <v>2099082</v>
          </cell>
          <cell r="L131">
            <v>0</v>
          </cell>
          <cell r="N131">
            <v>631692</v>
          </cell>
          <cell r="O131">
            <v>1345</v>
          </cell>
          <cell r="P131">
            <v>38732</v>
          </cell>
          <cell r="Q131">
            <v>2002342</v>
          </cell>
          <cell r="R131">
            <v>2149156</v>
          </cell>
          <cell r="S131">
            <v>0</v>
          </cell>
        </row>
        <row r="132">
          <cell r="A132">
            <v>125</v>
          </cell>
          <cell r="B132" t="str">
            <v>Hambleton</v>
          </cell>
          <cell r="C132" t="str">
            <v>E2732</v>
          </cell>
          <cell r="E132">
            <v>11000</v>
          </cell>
          <cell r="F132">
            <v>45618</v>
          </cell>
          <cell r="G132">
            <v>8655</v>
          </cell>
          <cell r="H132">
            <v>666</v>
          </cell>
          <cell r="I132">
            <v>141544</v>
          </cell>
          <cell r="K132">
            <v>1635774</v>
          </cell>
          <cell r="L132">
            <v>0</v>
          </cell>
          <cell r="N132">
            <v>367867</v>
          </cell>
          <cell r="O132">
            <v>11540</v>
          </cell>
          <cell r="P132">
            <v>51369</v>
          </cell>
          <cell r="Q132">
            <v>746133</v>
          </cell>
          <cell r="R132">
            <v>340249.22</v>
          </cell>
          <cell r="S132">
            <v>0</v>
          </cell>
        </row>
        <row r="133">
          <cell r="A133">
            <v>126</v>
          </cell>
          <cell r="B133" t="str">
            <v>Hammersmith and Fulham</v>
          </cell>
          <cell r="C133" t="str">
            <v>E5014</v>
          </cell>
          <cell r="E133">
            <v>71884</v>
          </cell>
          <cell r="F133">
            <v>57107</v>
          </cell>
          <cell r="G133">
            <v>0</v>
          </cell>
          <cell r="H133">
            <v>0</v>
          </cell>
          <cell r="I133">
            <v>439219</v>
          </cell>
          <cell r="K133">
            <v>2475141</v>
          </cell>
          <cell r="L133">
            <v>42300</v>
          </cell>
          <cell r="N133">
            <v>3427524</v>
          </cell>
          <cell r="O133">
            <v>0</v>
          </cell>
          <cell r="P133">
            <v>256187</v>
          </cell>
          <cell r="Q133">
            <v>4300507</v>
          </cell>
          <cell r="R133">
            <v>7293299</v>
          </cell>
          <cell r="S133">
            <v>0</v>
          </cell>
        </row>
        <row r="134">
          <cell r="A134">
            <v>127</v>
          </cell>
          <cell r="B134" t="str">
            <v>Harborough</v>
          </cell>
          <cell r="C134" t="str">
            <v>E2433</v>
          </cell>
          <cell r="E134">
            <v>3557</v>
          </cell>
          <cell r="F134">
            <v>24470</v>
          </cell>
          <cell r="G134">
            <v>7900</v>
          </cell>
          <cell r="H134">
            <v>10000</v>
          </cell>
          <cell r="I134">
            <v>108785</v>
          </cell>
          <cell r="K134">
            <v>426003</v>
          </cell>
          <cell r="L134">
            <v>0</v>
          </cell>
          <cell r="N134">
            <v>275043</v>
          </cell>
          <cell r="O134">
            <v>10533</v>
          </cell>
          <cell r="P134">
            <v>48231</v>
          </cell>
          <cell r="Q134">
            <v>622133</v>
          </cell>
          <cell r="R134">
            <v>493669</v>
          </cell>
          <cell r="S134">
            <v>0</v>
          </cell>
        </row>
        <row r="135">
          <cell r="A135">
            <v>128</v>
          </cell>
          <cell r="B135" t="str">
            <v>Haringey</v>
          </cell>
          <cell r="C135" t="str">
            <v>E5038</v>
          </cell>
          <cell r="E135">
            <v>64394</v>
          </cell>
          <cell r="F135">
            <v>301430</v>
          </cell>
          <cell r="G135">
            <v>0</v>
          </cell>
          <cell r="H135">
            <v>0</v>
          </cell>
          <cell r="I135">
            <v>380810</v>
          </cell>
          <cell r="K135">
            <v>1535268</v>
          </cell>
          <cell r="L135">
            <v>4152</v>
          </cell>
          <cell r="N135">
            <v>2641530</v>
          </cell>
          <cell r="O135">
            <v>0</v>
          </cell>
          <cell r="P135">
            <v>20000</v>
          </cell>
          <cell r="Q135">
            <v>6000000</v>
          </cell>
          <cell r="R135">
            <v>6924476</v>
          </cell>
          <cell r="S135">
            <v>0</v>
          </cell>
        </row>
        <row r="136">
          <cell r="A136">
            <v>129</v>
          </cell>
          <cell r="B136" t="str">
            <v>Harlow</v>
          </cell>
          <cell r="C136" t="str">
            <v>E1538</v>
          </cell>
          <cell r="E136">
            <v>7739</v>
          </cell>
          <cell r="F136">
            <v>3189</v>
          </cell>
          <cell r="G136">
            <v>0</v>
          </cell>
          <cell r="H136">
            <v>0</v>
          </cell>
          <cell r="I136">
            <v>121274</v>
          </cell>
          <cell r="K136">
            <v>389094</v>
          </cell>
          <cell r="L136">
            <v>1534</v>
          </cell>
          <cell r="N136">
            <v>655313</v>
          </cell>
          <cell r="O136">
            <v>0</v>
          </cell>
          <cell r="P136">
            <v>122087</v>
          </cell>
          <cell r="Q136">
            <v>3316800</v>
          </cell>
          <cell r="R136">
            <v>315388</v>
          </cell>
          <cell r="S136">
            <v>0</v>
          </cell>
        </row>
        <row r="137">
          <cell r="A137">
            <v>130</v>
          </cell>
          <cell r="B137" t="str">
            <v>Harrogate</v>
          </cell>
          <cell r="C137" t="str">
            <v>E2753</v>
          </cell>
          <cell r="E137">
            <v>3434</v>
          </cell>
          <cell r="F137">
            <v>94944</v>
          </cell>
          <cell r="G137">
            <v>2316</v>
          </cell>
          <cell r="H137">
            <v>12973</v>
          </cell>
          <cell r="I137">
            <v>268114</v>
          </cell>
          <cell r="K137">
            <v>2299575</v>
          </cell>
          <cell r="L137">
            <v>318</v>
          </cell>
          <cell r="N137">
            <v>1474713</v>
          </cell>
          <cell r="O137">
            <v>8593</v>
          </cell>
          <cell r="P137">
            <v>47487</v>
          </cell>
          <cell r="Q137">
            <v>1434715</v>
          </cell>
          <cell r="R137">
            <v>3641384</v>
          </cell>
          <cell r="S137">
            <v>0</v>
          </cell>
        </row>
        <row r="138">
          <cell r="A138">
            <v>131</v>
          </cell>
          <cell r="B138" t="str">
            <v>Harrow</v>
          </cell>
          <cell r="C138" t="str">
            <v>E5039</v>
          </cell>
          <cell r="E138">
            <v>18080</v>
          </cell>
          <cell r="F138">
            <v>77131</v>
          </cell>
          <cell r="G138">
            <v>0</v>
          </cell>
          <cell r="H138">
            <v>0</v>
          </cell>
          <cell r="I138">
            <v>265483</v>
          </cell>
          <cell r="K138">
            <v>1212771</v>
          </cell>
          <cell r="L138">
            <v>0</v>
          </cell>
          <cell r="N138">
            <v>1738073</v>
          </cell>
          <cell r="O138">
            <v>0</v>
          </cell>
          <cell r="P138">
            <v>0</v>
          </cell>
          <cell r="Q138">
            <v>2371538</v>
          </cell>
          <cell r="R138">
            <v>6192490</v>
          </cell>
          <cell r="S138">
            <v>0</v>
          </cell>
        </row>
        <row r="139">
          <cell r="A139">
            <v>132</v>
          </cell>
          <cell r="B139" t="str">
            <v>Hart</v>
          </cell>
          <cell r="C139" t="str">
            <v>E1736</v>
          </cell>
          <cell r="E139">
            <v>5857</v>
          </cell>
          <cell r="F139">
            <v>34280</v>
          </cell>
          <cell r="G139">
            <v>1979</v>
          </cell>
          <cell r="H139">
            <v>0</v>
          </cell>
          <cell r="I139">
            <v>90541</v>
          </cell>
          <cell r="K139">
            <v>749016</v>
          </cell>
          <cell r="L139">
            <v>0</v>
          </cell>
          <cell r="N139">
            <v>292113</v>
          </cell>
          <cell r="O139">
            <v>3957</v>
          </cell>
          <cell r="P139">
            <v>0</v>
          </cell>
          <cell r="Q139">
            <v>1258279</v>
          </cell>
          <cell r="R139">
            <v>1395252</v>
          </cell>
          <cell r="S139">
            <v>0</v>
          </cell>
        </row>
        <row r="140">
          <cell r="A140">
            <v>133</v>
          </cell>
          <cell r="B140" t="str">
            <v>Hartlepool</v>
          </cell>
          <cell r="C140" t="str">
            <v>E0701</v>
          </cell>
          <cell r="E140">
            <v>10835</v>
          </cell>
          <cell r="F140">
            <v>34693</v>
          </cell>
          <cell r="G140">
            <v>0</v>
          </cell>
          <cell r="H140">
            <v>37623</v>
          </cell>
          <cell r="I140">
            <v>114416</v>
          </cell>
          <cell r="K140">
            <v>822892</v>
          </cell>
          <cell r="L140">
            <v>0</v>
          </cell>
          <cell r="N140">
            <v>988714</v>
          </cell>
          <cell r="O140">
            <v>14182</v>
          </cell>
          <cell r="P140">
            <v>360993</v>
          </cell>
          <cell r="Q140">
            <v>1872525</v>
          </cell>
          <cell r="R140">
            <v>3196378</v>
          </cell>
          <cell r="S140">
            <v>0</v>
          </cell>
        </row>
        <row r="141">
          <cell r="A141">
            <v>134</v>
          </cell>
          <cell r="B141" t="str">
            <v>Hastings</v>
          </cell>
          <cell r="C141" t="str">
            <v>E1433</v>
          </cell>
          <cell r="E141">
            <v>15000</v>
          </cell>
          <cell r="F141">
            <v>20000</v>
          </cell>
          <cell r="G141">
            <v>0</v>
          </cell>
          <cell r="H141">
            <v>0</v>
          </cell>
          <cell r="I141">
            <v>141563</v>
          </cell>
          <cell r="K141">
            <v>830011</v>
          </cell>
          <cell r="L141">
            <v>0</v>
          </cell>
          <cell r="N141">
            <v>460000</v>
          </cell>
          <cell r="O141">
            <v>0</v>
          </cell>
          <cell r="P141">
            <v>10000</v>
          </cell>
          <cell r="Q141">
            <v>1250000</v>
          </cell>
          <cell r="R141">
            <v>1253031</v>
          </cell>
          <cell r="S141">
            <v>0</v>
          </cell>
        </row>
        <row r="142">
          <cell r="A142">
            <v>135</v>
          </cell>
          <cell r="B142" t="str">
            <v>Havant</v>
          </cell>
          <cell r="C142" t="str">
            <v>E1737</v>
          </cell>
          <cell r="E142">
            <v>14490</v>
          </cell>
          <cell r="F142">
            <v>51233</v>
          </cell>
          <cell r="G142">
            <v>0</v>
          </cell>
          <cell r="H142">
            <v>0</v>
          </cell>
          <cell r="I142">
            <v>131874</v>
          </cell>
          <cell r="K142">
            <v>481415</v>
          </cell>
          <cell r="L142">
            <v>1964</v>
          </cell>
          <cell r="N142">
            <v>772114</v>
          </cell>
          <cell r="O142">
            <v>0</v>
          </cell>
          <cell r="P142">
            <v>28980</v>
          </cell>
          <cell r="Q142">
            <v>759694</v>
          </cell>
          <cell r="R142">
            <v>1537456</v>
          </cell>
          <cell r="S142">
            <v>0</v>
          </cell>
        </row>
        <row r="143">
          <cell r="A143">
            <v>136</v>
          </cell>
          <cell r="B143" t="str">
            <v>Havering</v>
          </cell>
          <cell r="C143" t="str">
            <v>E5040</v>
          </cell>
          <cell r="E143">
            <v>41227</v>
          </cell>
          <cell r="F143">
            <v>55220</v>
          </cell>
          <cell r="G143">
            <v>0</v>
          </cell>
          <cell r="H143">
            <v>0</v>
          </cell>
          <cell r="I143">
            <v>299712</v>
          </cell>
          <cell r="K143">
            <v>1974390</v>
          </cell>
          <cell r="L143">
            <v>438</v>
          </cell>
          <cell r="N143">
            <v>1364821</v>
          </cell>
          <cell r="O143">
            <v>0</v>
          </cell>
          <cell r="P143">
            <v>0</v>
          </cell>
          <cell r="Q143">
            <v>3643002</v>
          </cell>
          <cell r="R143">
            <v>2545178</v>
          </cell>
          <cell r="S143">
            <v>0</v>
          </cell>
        </row>
        <row r="144">
          <cell r="A144">
            <v>137</v>
          </cell>
          <cell r="B144" t="str">
            <v xml:space="preserve">Herefordshire </v>
          </cell>
          <cell r="C144" t="str">
            <v>E1801</v>
          </cell>
          <cell r="E144">
            <v>27055</v>
          </cell>
          <cell r="F144">
            <v>25302</v>
          </cell>
          <cell r="G144">
            <v>16311</v>
          </cell>
          <cell r="H144">
            <v>2000</v>
          </cell>
          <cell r="I144">
            <v>289952</v>
          </cell>
          <cell r="K144">
            <v>2848510</v>
          </cell>
          <cell r="L144">
            <v>3041</v>
          </cell>
          <cell r="N144">
            <v>997489</v>
          </cell>
          <cell r="O144">
            <v>22992</v>
          </cell>
          <cell r="P144">
            <v>21459</v>
          </cell>
          <cell r="Q144">
            <v>1365202</v>
          </cell>
          <cell r="R144">
            <v>1328593</v>
          </cell>
          <cell r="S144">
            <v>0</v>
          </cell>
        </row>
        <row r="145">
          <cell r="A145">
            <v>138</v>
          </cell>
          <cell r="B145" t="str">
            <v>Hertsmere</v>
          </cell>
          <cell r="C145" t="str">
            <v>E1934</v>
          </cell>
          <cell r="E145">
            <v>8138</v>
          </cell>
          <cell r="F145">
            <v>52710</v>
          </cell>
          <cell r="G145">
            <v>0</v>
          </cell>
          <cell r="H145">
            <v>0</v>
          </cell>
          <cell r="I145">
            <v>149846</v>
          </cell>
          <cell r="K145">
            <v>1170082</v>
          </cell>
          <cell r="L145">
            <v>0</v>
          </cell>
          <cell r="N145">
            <v>1893609</v>
          </cell>
          <cell r="O145">
            <v>0</v>
          </cell>
          <cell r="P145">
            <v>116386</v>
          </cell>
          <cell r="Q145">
            <v>2155039</v>
          </cell>
          <cell r="R145">
            <v>1620077.02</v>
          </cell>
          <cell r="S145">
            <v>0</v>
          </cell>
        </row>
        <row r="146">
          <cell r="A146">
            <v>139</v>
          </cell>
          <cell r="B146" t="str">
            <v>High Peak</v>
          </cell>
          <cell r="C146" t="str">
            <v>E1037</v>
          </cell>
          <cell r="E146">
            <v>2300</v>
          </cell>
          <cell r="F146">
            <v>17500</v>
          </cell>
          <cell r="G146">
            <v>0</v>
          </cell>
          <cell r="H146">
            <v>9300</v>
          </cell>
          <cell r="I146">
            <v>141952</v>
          </cell>
          <cell r="K146">
            <v>771218</v>
          </cell>
          <cell r="L146">
            <v>42555</v>
          </cell>
          <cell r="N146">
            <v>335000</v>
          </cell>
          <cell r="O146">
            <v>7000</v>
          </cell>
          <cell r="P146">
            <v>75000</v>
          </cell>
          <cell r="Q146">
            <v>520000</v>
          </cell>
          <cell r="R146">
            <v>228962</v>
          </cell>
          <cell r="S146">
            <v>0</v>
          </cell>
        </row>
        <row r="147">
          <cell r="A147">
            <v>140</v>
          </cell>
          <cell r="B147" t="str">
            <v>Hillingdon</v>
          </cell>
          <cell r="C147" t="str">
            <v>E5041</v>
          </cell>
          <cell r="E147">
            <v>36982</v>
          </cell>
          <cell r="F147">
            <v>85605</v>
          </cell>
          <cell r="G147">
            <v>0</v>
          </cell>
          <cell r="H147">
            <v>0</v>
          </cell>
          <cell r="I147">
            <v>611426</v>
          </cell>
          <cell r="K147">
            <v>3310867</v>
          </cell>
          <cell r="L147">
            <v>4</v>
          </cell>
          <cell r="N147">
            <v>2922965</v>
          </cell>
          <cell r="O147">
            <v>0</v>
          </cell>
          <cell r="P147">
            <v>0</v>
          </cell>
          <cell r="Q147">
            <v>3005922</v>
          </cell>
          <cell r="R147">
            <v>48232399</v>
          </cell>
          <cell r="S147">
            <v>0</v>
          </cell>
        </row>
        <row r="148">
          <cell r="A148">
            <v>141</v>
          </cell>
          <cell r="B148" t="str">
            <v>Hinckley and Bosworth</v>
          </cell>
          <cell r="C148" t="str">
            <v>E2434</v>
          </cell>
          <cell r="E148">
            <v>17877</v>
          </cell>
          <cell r="F148">
            <v>74720</v>
          </cell>
          <cell r="G148">
            <v>3000</v>
          </cell>
          <cell r="H148">
            <v>3000</v>
          </cell>
          <cell r="I148">
            <v>135303</v>
          </cell>
          <cell r="K148">
            <v>791652</v>
          </cell>
          <cell r="L148">
            <v>0</v>
          </cell>
          <cell r="N148">
            <v>486807</v>
          </cell>
          <cell r="O148">
            <v>5000</v>
          </cell>
          <cell r="P148">
            <v>15000</v>
          </cell>
          <cell r="Q148">
            <v>836875</v>
          </cell>
          <cell r="R148">
            <v>345984</v>
          </cell>
          <cell r="S148">
            <v>0</v>
          </cell>
        </row>
        <row r="149">
          <cell r="A149">
            <v>142</v>
          </cell>
          <cell r="B149" t="str">
            <v>Horsham</v>
          </cell>
          <cell r="C149" t="str">
            <v>E3835</v>
          </cell>
          <cell r="E149">
            <v>16596</v>
          </cell>
          <cell r="F149">
            <v>46104</v>
          </cell>
          <cell r="G149">
            <v>5898</v>
          </cell>
          <cell r="H149">
            <v>0</v>
          </cell>
          <cell r="I149">
            <v>177525</v>
          </cell>
          <cell r="K149">
            <v>1272989</v>
          </cell>
          <cell r="L149">
            <v>352</v>
          </cell>
          <cell r="N149">
            <v>1190615</v>
          </cell>
          <cell r="O149">
            <v>7864</v>
          </cell>
          <cell r="P149">
            <v>19340</v>
          </cell>
          <cell r="Q149">
            <v>1347688</v>
          </cell>
          <cell r="R149">
            <v>407360</v>
          </cell>
          <cell r="S149">
            <v>0</v>
          </cell>
        </row>
        <row r="150">
          <cell r="A150">
            <v>143</v>
          </cell>
          <cell r="B150" t="str">
            <v>Hounslow</v>
          </cell>
          <cell r="C150" t="str">
            <v>E5042</v>
          </cell>
          <cell r="E150">
            <v>44070</v>
          </cell>
          <cell r="F150">
            <v>648248</v>
          </cell>
          <cell r="G150">
            <v>0</v>
          </cell>
          <cell r="H150">
            <v>0</v>
          </cell>
          <cell r="I150">
            <v>383498</v>
          </cell>
          <cell r="K150">
            <v>1371263</v>
          </cell>
          <cell r="L150">
            <v>28533</v>
          </cell>
          <cell r="N150">
            <v>1627508</v>
          </cell>
          <cell r="O150">
            <v>0</v>
          </cell>
          <cell r="P150">
            <v>29061</v>
          </cell>
          <cell r="Q150">
            <v>10935475</v>
          </cell>
          <cell r="R150">
            <v>8504742</v>
          </cell>
          <cell r="S150">
            <v>0</v>
          </cell>
        </row>
        <row r="151">
          <cell r="A151">
            <v>144</v>
          </cell>
          <cell r="B151" t="str">
            <v>Huntingdonshire</v>
          </cell>
          <cell r="C151" t="str">
            <v>E0551</v>
          </cell>
          <cell r="E151">
            <v>0</v>
          </cell>
          <cell r="F151">
            <v>168750</v>
          </cell>
          <cell r="G151">
            <v>750</v>
          </cell>
          <cell r="H151">
            <v>0</v>
          </cell>
          <cell r="I151">
            <v>200136</v>
          </cell>
          <cell r="K151">
            <v>1319369</v>
          </cell>
          <cell r="L151">
            <v>2173</v>
          </cell>
          <cell r="N151">
            <v>1113850</v>
          </cell>
          <cell r="O151">
            <v>15310</v>
          </cell>
          <cell r="P151">
            <v>5500</v>
          </cell>
          <cell r="Q151">
            <v>2426480</v>
          </cell>
          <cell r="R151">
            <v>831018</v>
          </cell>
          <cell r="S151">
            <v>0</v>
          </cell>
        </row>
        <row r="152">
          <cell r="A152">
            <v>145</v>
          </cell>
          <cell r="B152" t="str">
            <v>Hyndburn</v>
          </cell>
          <cell r="C152" t="str">
            <v>E2336</v>
          </cell>
          <cell r="E152">
            <v>3200</v>
          </cell>
          <cell r="F152">
            <v>20500</v>
          </cell>
          <cell r="G152">
            <v>0</v>
          </cell>
          <cell r="H152">
            <v>0</v>
          </cell>
          <cell r="I152">
            <v>139329</v>
          </cell>
          <cell r="K152">
            <v>736781</v>
          </cell>
          <cell r="L152">
            <v>1620</v>
          </cell>
          <cell r="N152">
            <v>526000</v>
          </cell>
          <cell r="O152">
            <v>500</v>
          </cell>
          <cell r="P152">
            <v>0</v>
          </cell>
          <cell r="Q152">
            <v>1004426</v>
          </cell>
          <cell r="R152">
            <v>832015</v>
          </cell>
          <cell r="S152">
            <v>0</v>
          </cell>
        </row>
        <row r="153">
          <cell r="A153">
            <v>146</v>
          </cell>
          <cell r="B153" t="str">
            <v>Ipswich</v>
          </cell>
          <cell r="C153" t="str">
            <v>E3533</v>
          </cell>
          <cell r="E153">
            <v>14267</v>
          </cell>
          <cell r="F153">
            <v>115089</v>
          </cell>
          <cell r="G153">
            <v>0</v>
          </cell>
          <cell r="H153">
            <v>0</v>
          </cell>
          <cell r="I153">
            <v>196558</v>
          </cell>
          <cell r="K153">
            <v>551217</v>
          </cell>
          <cell r="L153">
            <v>319</v>
          </cell>
          <cell r="N153">
            <v>1242715</v>
          </cell>
          <cell r="O153">
            <v>0</v>
          </cell>
          <cell r="P153">
            <v>60907</v>
          </cell>
          <cell r="Q153">
            <v>2944187</v>
          </cell>
          <cell r="R153">
            <v>1181169</v>
          </cell>
          <cell r="S153">
            <v>0</v>
          </cell>
        </row>
        <row r="154">
          <cell r="A154">
            <v>147</v>
          </cell>
          <cell r="B154" t="str">
            <v>Isle of Wight Council</v>
          </cell>
          <cell r="C154" t="str">
            <v>E2101</v>
          </cell>
          <cell r="E154">
            <v>11150</v>
          </cell>
          <cell r="F154">
            <v>49260</v>
          </cell>
          <cell r="G154">
            <v>10200</v>
          </cell>
          <cell r="H154">
            <v>0</v>
          </cell>
          <cell r="I154">
            <v>257992</v>
          </cell>
          <cell r="K154">
            <v>856973</v>
          </cell>
          <cell r="L154">
            <v>5717</v>
          </cell>
          <cell r="N154">
            <v>820410</v>
          </cell>
          <cell r="O154">
            <v>13290</v>
          </cell>
          <cell r="P154">
            <v>62300</v>
          </cell>
          <cell r="Q154">
            <v>831100</v>
          </cell>
          <cell r="R154">
            <v>486233</v>
          </cell>
          <cell r="S154">
            <v>0</v>
          </cell>
        </row>
        <row r="155">
          <cell r="A155">
            <v>148</v>
          </cell>
          <cell r="B155" t="str">
            <v>Isles of Scilly</v>
          </cell>
          <cell r="C155" t="str">
            <v>E4001</v>
          </cell>
          <cell r="E155">
            <v>550</v>
          </cell>
          <cell r="F155">
            <v>6000</v>
          </cell>
          <cell r="G155">
            <v>2000</v>
          </cell>
          <cell r="H155" t="str">
            <v/>
          </cell>
          <cell r="I155">
            <v>13687</v>
          </cell>
          <cell r="K155">
            <v>75000</v>
          </cell>
          <cell r="L155">
            <v>2000</v>
          </cell>
          <cell r="N155">
            <v>11000</v>
          </cell>
          <cell r="O155">
            <v>2000</v>
          </cell>
          <cell r="P155" t="str">
            <v/>
          </cell>
          <cell r="Q155">
            <v>3000</v>
          </cell>
          <cell r="R155">
            <v>5301</v>
          </cell>
          <cell r="S155">
            <v>0</v>
          </cell>
        </row>
        <row r="156">
          <cell r="A156">
            <v>149</v>
          </cell>
          <cell r="B156" t="str">
            <v>Islington</v>
          </cell>
          <cell r="C156" t="str">
            <v>E5015</v>
          </cell>
          <cell r="E156">
            <v>93738</v>
          </cell>
          <cell r="F156">
            <v>188766</v>
          </cell>
          <cell r="G156">
            <v>0</v>
          </cell>
          <cell r="H156">
            <v>0</v>
          </cell>
          <cell r="I156">
            <v>680331</v>
          </cell>
          <cell r="K156">
            <v>3024585</v>
          </cell>
          <cell r="L156">
            <v>1024955</v>
          </cell>
          <cell r="N156">
            <v>7514519</v>
          </cell>
          <cell r="O156">
            <v>0</v>
          </cell>
          <cell r="P156">
            <v>60000</v>
          </cell>
          <cell r="Q156">
            <v>8027412</v>
          </cell>
          <cell r="R156">
            <v>34788845</v>
          </cell>
          <cell r="S156">
            <v>0</v>
          </cell>
        </row>
        <row r="157">
          <cell r="A157">
            <v>150</v>
          </cell>
          <cell r="B157" t="str">
            <v>Kennet</v>
          </cell>
          <cell r="C157" t="str">
            <v>E3931</v>
          </cell>
          <cell r="E157">
            <v>11227</v>
          </cell>
          <cell r="F157">
            <v>85749</v>
          </cell>
          <cell r="G157">
            <v>8961</v>
          </cell>
          <cell r="H157">
            <v>21076</v>
          </cell>
          <cell r="I157">
            <v>95029</v>
          </cell>
          <cell r="K157">
            <v>636177</v>
          </cell>
          <cell r="L157">
            <v>0</v>
          </cell>
          <cell r="N157">
            <v>1002671</v>
          </cell>
          <cell r="O157">
            <v>11948</v>
          </cell>
          <cell r="P157">
            <v>15932</v>
          </cell>
          <cell r="Q157">
            <v>298879</v>
          </cell>
          <cell r="R157">
            <v>320569</v>
          </cell>
          <cell r="S157">
            <v>0</v>
          </cell>
        </row>
        <row r="158">
          <cell r="A158">
            <v>151</v>
          </cell>
          <cell r="B158" t="str">
            <v>Kensington and Chelsea</v>
          </cell>
          <cell r="C158" t="str">
            <v>E5016</v>
          </cell>
          <cell r="E158">
            <v>24946</v>
          </cell>
          <cell r="F158">
            <v>13282</v>
          </cell>
          <cell r="G158">
            <v>0</v>
          </cell>
          <cell r="H158">
            <v>0</v>
          </cell>
          <cell r="I158">
            <v>573097</v>
          </cell>
          <cell r="K158">
            <v>29020130</v>
          </cell>
          <cell r="L158">
            <v>22733</v>
          </cell>
          <cell r="N158">
            <v>3541984</v>
          </cell>
          <cell r="O158">
            <v>0</v>
          </cell>
          <cell r="P158">
            <v>0</v>
          </cell>
          <cell r="Q158">
            <v>2386626</v>
          </cell>
          <cell r="R158">
            <v>5362750</v>
          </cell>
          <cell r="S158">
            <v>0</v>
          </cell>
        </row>
        <row r="159">
          <cell r="A159">
            <v>152</v>
          </cell>
          <cell r="B159" t="str">
            <v>Kerrier</v>
          </cell>
          <cell r="C159" t="str">
            <v>E0833</v>
          </cell>
          <cell r="E159">
            <v>10659</v>
          </cell>
          <cell r="F159">
            <v>43558</v>
          </cell>
          <cell r="G159">
            <v>5394</v>
          </cell>
          <cell r="H159">
            <v>534</v>
          </cell>
          <cell r="I159">
            <v>145938</v>
          </cell>
          <cell r="K159">
            <v>430629</v>
          </cell>
          <cell r="L159">
            <v>113329</v>
          </cell>
          <cell r="N159">
            <v>360155</v>
          </cell>
          <cell r="O159">
            <v>26017</v>
          </cell>
          <cell r="P159">
            <v>0</v>
          </cell>
          <cell r="Q159">
            <v>1111627</v>
          </cell>
          <cell r="R159">
            <v>682407</v>
          </cell>
          <cell r="S159">
            <v>0</v>
          </cell>
        </row>
        <row r="160">
          <cell r="A160">
            <v>153</v>
          </cell>
          <cell r="B160" t="str">
            <v>Kettering</v>
          </cell>
          <cell r="C160" t="str">
            <v>E2834</v>
          </cell>
          <cell r="E160">
            <v>13903</v>
          </cell>
          <cell r="F160">
            <v>22444</v>
          </cell>
          <cell r="G160">
            <v>0</v>
          </cell>
          <cell r="H160">
            <v>0</v>
          </cell>
          <cell r="I160">
            <v>108407</v>
          </cell>
          <cell r="K160">
            <v>471498</v>
          </cell>
          <cell r="L160">
            <v>470</v>
          </cell>
          <cell r="N160">
            <v>668652</v>
          </cell>
          <cell r="O160">
            <v>2743</v>
          </cell>
          <cell r="P160">
            <v>125360</v>
          </cell>
          <cell r="Q160">
            <v>1050915</v>
          </cell>
          <cell r="R160">
            <v>401625</v>
          </cell>
          <cell r="S160">
            <v>0</v>
          </cell>
        </row>
        <row r="161">
          <cell r="A161">
            <v>154</v>
          </cell>
          <cell r="B161" t="str">
            <v>Kings Lynn and West Norfolk</v>
          </cell>
          <cell r="C161" t="str">
            <v>E2634</v>
          </cell>
          <cell r="E161">
            <v>8125</v>
          </cell>
          <cell r="F161">
            <v>43500</v>
          </cell>
          <cell r="G161">
            <v>18860</v>
          </cell>
          <cell r="H161">
            <v>12680</v>
          </cell>
          <cell r="I161">
            <v>215989</v>
          </cell>
          <cell r="K161">
            <v>1107027</v>
          </cell>
          <cell r="L161">
            <v>466</v>
          </cell>
          <cell r="N161">
            <v>759000</v>
          </cell>
          <cell r="O161">
            <v>31000</v>
          </cell>
          <cell r="P161">
            <v>15000</v>
          </cell>
          <cell r="Q161">
            <v>1631135</v>
          </cell>
          <cell r="R161">
            <v>251184</v>
          </cell>
          <cell r="S161">
            <v>0</v>
          </cell>
        </row>
        <row r="162">
          <cell r="A162">
            <v>155</v>
          </cell>
          <cell r="B162" t="str">
            <v>Kingston upon Hull</v>
          </cell>
          <cell r="C162" t="str">
            <v>E2002</v>
          </cell>
          <cell r="E162">
            <v>1369</v>
          </cell>
          <cell r="F162">
            <v>19623</v>
          </cell>
          <cell r="G162">
            <v>0</v>
          </cell>
          <cell r="H162">
            <v>0</v>
          </cell>
          <cell r="I162">
            <v>416374</v>
          </cell>
          <cell r="K162">
            <v>3391355</v>
          </cell>
          <cell r="L162">
            <v>76</v>
          </cell>
          <cell r="N162">
            <v>2967316</v>
          </cell>
          <cell r="O162">
            <v>0</v>
          </cell>
          <cell r="P162">
            <v>15501</v>
          </cell>
          <cell r="Q162">
            <v>4932848</v>
          </cell>
          <cell r="R162">
            <v>2755341</v>
          </cell>
          <cell r="S162">
            <v>0</v>
          </cell>
        </row>
        <row r="163">
          <cell r="A163">
            <v>156</v>
          </cell>
          <cell r="B163" t="str">
            <v>Kingston upon Thames</v>
          </cell>
          <cell r="C163" t="str">
            <v>E5043</v>
          </cell>
          <cell r="E163">
            <v>3646</v>
          </cell>
          <cell r="F163">
            <v>61242</v>
          </cell>
          <cell r="G163">
            <v>0</v>
          </cell>
          <cell r="H163">
            <v>0</v>
          </cell>
          <cell r="I163">
            <v>266689</v>
          </cell>
          <cell r="K163">
            <v>1211288</v>
          </cell>
          <cell r="L163">
            <v>12745</v>
          </cell>
          <cell r="N163">
            <v>2500848</v>
          </cell>
          <cell r="O163">
            <v>0</v>
          </cell>
          <cell r="P163">
            <v>1288</v>
          </cell>
          <cell r="Q163">
            <v>4595267</v>
          </cell>
          <cell r="R163">
            <v>5387300</v>
          </cell>
          <cell r="S163">
            <v>0</v>
          </cell>
        </row>
        <row r="164">
          <cell r="A164">
            <v>157</v>
          </cell>
          <cell r="B164" t="str">
            <v>Kirklees</v>
          </cell>
          <cell r="C164" t="str">
            <v>E4703</v>
          </cell>
          <cell r="E164">
            <v>8073</v>
          </cell>
          <cell r="F164">
            <v>109290</v>
          </cell>
          <cell r="G164">
            <v>13705</v>
          </cell>
          <cell r="H164">
            <v>30000</v>
          </cell>
          <cell r="I164">
            <v>633109</v>
          </cell>
          <cell r="K164">
            <v>4051446</v>
          </cell>
          <cell r="L164">
            <v>12168</v>
          </cell>
          <cell r="N164">
            <v>2497222</v>
          </cell>
          <cell r="O164">
            <v>18274</v>
          </cell>
          <cell r="P164">
            <v>254541</v>
          </cell>
          <cell r="Q164">
            <v>4496583</v>
          </cell>
          <cell r="R164">
            <v>4403005</v>
          </cell>
          <cell r="S164">
            <v>0</v>
          </cell>
        </row>
        <row r="165">
          <cell r="A165">
            <v>158</v>
          </cell>
          <cell r="B165" t="str">
            <v>Knowsley</v>
          </cell>
          <cell r="C165" t="str">
            <v>E4301</v>
          </cell>
          <cell r="E165">
            <v>31550</v>
          </cell>
          <cell r="F165">
            <v>38057</v>
          </cell>
          <cell r="G165">
            <v>0</v>
          </cell>
          <cell r="H165">
            <v>0</v>
          </cell>
          <cell r="I165">
            <v>134393</v>
          </cell>
          <cell r="K165">
            <v>887626</v>
          </cell>
          <cell r="L165">
            <v>0</v>
          </cell>
          <cell r="N165">
            <v>803148</v>
          </cell>
          <cell r="O165">
            <v>411</v>
          </cell>
          <cell r="P165">
            <v>0</v>
          </cell>
          <cell r="Q165">
            <v>1852171</v>
          </cell>
          <cell r="R165">
            <v>1526030</v>
          </cell>
          <cell r="S165">
            <v>0</v>
          </cell>
        </row>
        <row r="166">
          <cell r="A166">
            <v>159</v>
          </cell>
          <cell r="B166" t="str">
            <v>Lambeth</v>
          </cell>
          <cell r="C166" t="str">
            <v>E5017</v>
          </cell>
          <cell r="E166">
            <v>539253</v>
          </cell>
          <cell r="F166">
            <v>204745</v>
          </cell>
          <cell r="G166">
            <v>0</v>
          </cell>
          <cell r="H166">
            <v>0</v>
          </cell>
          <cell r="I166">
            <v>485368</v>
          </cell>
          <cell r="K166">
            <v>2095994</v>
          </cell>
          <cell r="L166">
            <v>121501</v>
          </cell>
          <cell r="N166">
            <v>5907071</v>
          </cell>
          <cell r="O166">
            <v>0</v>
          </cell>
          <cell r="P166">
            <v>0</v>
          </cell>
          <cell r="Q166">
            <v>4766683</v>
          </cell>
          <cell r="R166">
            <v>30493695</v>
          </cell>
          <cell r="S166">
            <v>0</v>
          </cell>
        </row>
        <row r="167">
          <cell r="A167">
            <v>160</v>
          </cell>
          <cell r="B167" t="str">
            <v>Lancaster</v>
          </cell>
          <cell r="C167" t="str">
            <v>E2337</v>
          </cell>
          <cell r="E167">
            <v>6395</v>
          </cell>
          <cell r="F167">
            <v>47114</v>
          </cell>
          <cell r="G167">
            <v>5000</v>
          </cell>
          <cell r="H167">
            <v>10000</v>
          </cell>
          <cell r="I167">
            <v>219846</v>
          </cell>
          <cell r="K167">
            <v>1540596</v>
          </cell>
          <cell r="L167">
            <v>0</v>
          </cell>
          <cell r="N167">
            <v>1966069</v>
          </cell>
          <cell r="O167">
            <v>15490</v>
          </cell>
          <cell r="P167">
            <v>720</v>
          </cell>
          <cell r="Q167">
            <v>1471940</v>
          </cell>
          <cell r="R167">
            <v>651464</v>
          </cell>
          <cell r="S167">
            <v>0</v>
          </cell>
        </row>
        <row r="168">
          <cell r="A168">
            <v>161</v>
          </cell>
          <cell r="B168" t="str">
            <v>Leeds</v>
          </cell>
          <cell r="C168" t="str">
            <v>E4704</v>
          </cell>
          <cell r="E168">
            <v>0</v>
          </cell>
          <cell r="F168">
            <v>173382</v>
          </cell>
          <cell r="G168">
            <v>0</v>
          </cell>
          <cell r="H168">
            <v>3404</v>
          </cell>
          <cell r="I168">
            <v>1225115</v>
          </cell>
          <cell r="K168">
            <v>18250477</v>
          </cell>
          <cell r="L168">
            <v>1047</v>
          </cell>
          <cell r="N168">
            <v>7722295</v>
          </cell>
          <cell r="O168">
            <v>6647</v>
          </cell>
          <cell r="P168">
            <v>250000</v>
          </cell>
          <cell r="Q168">
            <v>19368880</v>
          </cell>
          <cell r="R168">
            <v>5038892.54</v>
          </cell>
          <cell r="S168">
            <v>0</v>
          </cell>
        </row>
        <row r="169">
          <cell r="A169">
            <v>162</v>
          </cell>
          <cell r="B169" t="str">
            <v>Leicester</v>
          </cell>
          <cell r="C169" t="str">
            <v>E2401</v>
          </cell>
          <cell r="E169">
            <v>25000</v>
          </cell>
          <cell r="F169">
            <v>120000</v>
          </cell>
          <cell r="G169">
            <v>0</v>
          </cell>
          <cell r="H169">
            <v>0</v>
          </cell>
          <cell r="I169">
            <v>544699</v>
          </cell>
          <cell r="K169">
            <v>1960949</v>
          </cell>
          <cell r="L169">
            <v>65</v>
          </cell>
          <cell r="N169">
            <v>3991461</v>
          </cell>
          <cell r="O169">
            <v>0</v>
          </cell>
          <cell r="P169">
            <v>199275</v>
          </cell>
          <cell r="Q169">
            <v>6000000</v>
          </cell>
          <cell r="R169">
            <v>3267325</v>
          </cell>
          <cell r="S169">
            <v>0</v>
          </cell>
        </row>
        <row r="170">
          <cell r="A170">
            <v>163</v>
          </cell>
          <cell r="B170" t="str">
            <v>Lewes</v>
          </cell>
          <cell r="C170" t="str">
            <v>E1435</v>
          </cell>
          <cell r="E170">
            <v>37726</v>
          </cell>
          <cell r="F170">
            <v>34728</v>
          </cell>
          <cell r="G170">
            <v>470</v>
          </cell>
          <cell r="H170">
            <v>0</v>
          </cell>
          <cell r="I170">
            <v>127094</v>
          </cell>
          <cell r="K170">
            <v>448684</v>
          </cell>
          <cell r="L170">
            <v>0</v>
          </cell>
          <cell r="N170">
            <v>680433</v>
          </cell>
          <cell r="O170">
            <v>5371</v>
          </cell>
          <cell r="P170">
            <v>5123</v>
          </cell>
          <cell r="Q170">
            <v>688373</v>
          </cell>
          <cell r="R170">
            <v>336325</v>
          </cell>
          <cell r="S170">
            <v>0</v>
          </cell>
        </row>
        <row r="171">
          <cell r="A171">
            <v>164</v>
          </cell>
          <cell r="B171" t="str">
            <v>Lewisham</v>
          </cell>
          <cell r="C171" t="str">
            <v>E5018</v>
          </cell>
          <cell r="E171">
            <v>41147</v>
          </cell>
          <cell r="F171">
            <v>96689</v>
          </cell>
          <cell r="G171">
            <v>0</v>
          </cell>
          <cell r="H171">
            <v>0</v>
          </cell>
          <cell r="I171">
            <v>383026</v>
          </cell>
          <cell r="K171">
            <v>2488806</v>
          </cell>
          <cell r="L171">
            <v>14780</v>
          </cell>
          <cell r="N171">
            <v>2352342</v>
          </cell>
          <cell r="O171">
            <v>0</v>
          </cell>
          <cell r="P171">
            <v>0</v>
          </cell>
          <cell r="Q171">
            <v>4528086</v>
          </cell>
          <cell r="R171">
            <v>4171566</v>
          </cell>
          <cell r="S171">
            <v>0</v>
          </cell>
        </row>
        <row r="172">
          <cell r="A172">
            <v>165</v>
          </cell>
          <cell r="B172" t="str">
            <v>Lichfield</v>
          </cell>
          <cell r="C172" t="str">
            <v>E3433</v>
          </cell>
          <cell r="E172">
            <v>4180</v>
          </cell>
          <cell r="F172">
            <v>39701</v>
          </cell>
          <cell r="G172">
            <v>3435</v>
          </cell>
          <cell r="H172">
            <v>10260</v>
          </cell>
          <cell r="I172">
            <v>116795</v>
          </cell>
          <cell r="K172">
            <v>1056658</v>
          </cell>
          <cell r="L172">
            <v>1593</v>
          </cell>
          <cell r="N172">
            <v>294092</v>
          </cell>
          <cell r="O172">
            <v>6117</v>
          </cell>
          <cell r="P172">
            <v>42940</v>
          </cell>
          <cell r="Q172">
            <v>1142616</v>
          </cell>
          <cell r="R172">
            <v>589731</v>
          </cell>
          <cell r="S172">
            <v>0</v>
          </cell>
        </row>
        <row r="173">
          <cell r="A173">
            <v>166</v>
          </cell>
          <cell r="B173" t="str">
            <v>Lincoln</v>
          </cell>
          <cell r="C173" t="str">
            <v>E2533</v>
          </cell>
          <cell r="E173">
            <v>2000</v>
          </cell>
          <cell r="F173">
            <v>11000</v>
          </cell>
          <cell r="G173">
            <v>0</v>
          </cell>
          <cell r="H173">
            <v>0</v>
          </cell>
          <cell r="I173">
            <v>155776</v>
          </cell>
          <cell r="K173">
            <v>1692630</v>
          </cell>
          <cell r="L173">
            <v>0</v>
          </cell>
          <cell r="N173">
            <v>1202522</v>
          </cell>
          <cell r="O173">
            <v>0</v>
          </cell>
          <cell r="P173">
            <v>51094</v>
          </cell>
          <cell r="Q173">
            <v>1684789</v>
          </cell>
          <cell r="R173">
            <v>1414856</v>
          </cell>
          <cell r="S173">
            <v>0</v>
          </cell>
        </row>
        <row r="174">
          <cell r="A174">
            <v>167</v>
          </cell>
          <cell r="B174" t="str">
            <v>Liverpool</v>
          </cell>
          <cell r="C174" t="str">
            <v>E4302</v>
          </cell>
          <cell r="E174">
            <v>145809</v>
          </cell>
          <cell r="F174">
            <v>146491</v>
          </cell>
          <cell r="G174">
            <v>0</v>
          </cell>
          <cell r="H174">
            <v>0</v>
          </cell>
          <cell r="I174">
            <v>793289</v>
          </cell>
          <cell r="K174">
            <v>8999145</v>
          </cell>
          <cell r="L174">
            <v>10385</v>
          </cell>
          <cell r="N174">
            <v>8468995</v>
          </cell>
          <cell r="O174">
            <v>0</v>
          </cell>
          <cell r="P174">
            <v>3161</v>
          </cell>
          <cell r="Q174">
            <v>12684142</v>
          </cell>
          <cell r="R174">
            <v>21161219</v>
          </cell>
          <cell r="S174">
            <v>0</v>
          </cell>
        </row>
        <row r="175">
          <cell r="A175">
            <v>168</v>
          </cell>
          <cell r="B175" t="str">
            <v>Luton</v>
          </cell>
          <cell r="C175" t="str">
            <v>E0201</v>
          </cell>
          <cell r="E175">
            <v>10682</v>
          </cell>
          <cell r="F175">
            <v>29565</v>
          </cell>
          <cell r="G175">
            <v>0</v>
          </cell>
          <cell r="H175">
            <v>0</v>
          </cell>
          <cell r="I175">
            <v>273635</v>
          </cell>
          <cell r="K175">
            <v>496823</v>
          </cell>
          <cell r="L175">
            <v>339</v>
          </cell>
          <cell r="N175">
            <v>1690838</v>
          </cell>
          <cell r="O175">
            <v>0</v>
          </cell>
          <cell r="P175">
            <v>0</v>
          </cell>
          <cell r="Q175">
            <v>5221848</v>
          </cell>
          <cell r="R175">
            <v>3914795</v>
          </cell>
          <cell r="S175">
            <v>0</v>
          </cell>
        </row>
        <row r="176">
          <cell r="A176">
            <v>169</v>
          </cell>
          <cell r="B176" t="str">
            <v>Macclesfield</v>
          </cell>
          <cell r="C176" t="str">
            <v>E0636</v>
          </cell>
          <cell r="E176">
            <v>12714</v>
          </cell>
          <cell r="F176">
            <v>38177</v>
          </cell>
          <cell r="G176">
            <v>2923</v>
          </cell>
          <cell r="H176">
            <v>869</v>
          </cell>
          <cell r="I176">
            <v>269616</v>
          </cell>
          <cell r="K176">
            <v>3375865</v>
          </cell>
          <cell r="L176">
            <v>6086</v>
          </cell>
          <cell r="N176">
            <v>1119362</v>
          </cell>
          <cell r="O176">
            <v>4582</v>
          </cell>
          <cell r="P176">
            <v>36930</v>
          </cell>
          <cell r="Q176">
            <v>2122772</v>
          </cell>
          <cell r="R176">
            <v>557230</v>
          </cell>
          <cell r="S176">
            <v>0</v>
          </cell>
        </row>
        <row r="177">
          <cell r="A177">
            <v>170</v>
          </cell>
          <cell r="B177" t="str">
            <v>Maidstone</v>
          </cell>
          <cell r="C177" t="str">
            <v>E2237</v>
          </cell>
          <cell r="E177">
            <v>10194</v>
          </cell>
          <cell r="F177">
            <v>69116</v>
          </cell>
          <cell r="G177">
            <v>983</v>
          </cell>
          <cell r="H177">
            <v>0</v>
          </cell>
          <cell r="I177">
            <v>220321</v>
          </cell>
          <cell r="K177">
            <v>1879703</v>
          </cell>
          <cell r="L177">
            <v>292</v>
          </cell>
          <cell r="N177">
            <v>1274767</v>
          </cell>
          <cell r="O177">
            <v>8803</v>
          </cell>
          <cell r="P177">
            <v>11401</v>
          </cell>
          <cell r="Q177">
            <v>2973757</v>
          </cell>
          <cell r="R177">
            <v>995100.2</v>
          </cell>
          <cell r="S177">
            <v>0</v>
          </cell>
        </row>
        <row r="178">
          <cell r="A178">
            <v>171</v>
          </cell>
          <cell r="B178" t="str">
            <v>Maldon</v>
          </cell>
          <cell r="C178" t="str">
            <v>E1539</v>
          </cell>
          <cell r="E178">
            <v>3821</v>
          </cell>
          <cell r="F178">
            <v>20220</v>
          </cell>
          <cell r="G178">
            <v>7670</v>
          </cell>
          <cell r="H178">
            <v>10375</v>
          </cell>
          <cell r="I178">
            <v>91932</v>
          </cell>
          <cell r="K178">
            <v>301979</v>
          </cell>
          <cell r="L178">
            <v>0</v>
          </cell>
          <cell r="N178">
            <v>283380</v>
          </cell>
          <cell r="O178">
            <v>12110</v>
          </cell>
          <cell r="P178">
            <v>0</v>
          </cell>
          <cell r="Q178">
            <v>743244</v>
          </cell>
          <cell r="R178">
            <v>357563.09</v>
          </cell>
          <cell r="S178">
            <v>0</v>
          </cell>
        </row>
        <row r="179">
          <cell r="A179">
            <v>172</v>
          </cell>
          <cell r="B179" t="str">
            <v>Malvern Hills</v>
          </cell>
          <cell r="C179" t="str">
            <v>E1851</v>
          </cell>
          <cell r="E179">
            <v>5720</v>
          </cell>
          <cell r="F179">
            <v>40714</v>
          </cell>
          <cell r="G179">
            <v>11185</v>
          </cell>
          <cell r="H179">
            <v>0</v>
          </cell>
          <cell r="I179">
            <v>96129</v>
          </cell>
          <cell r="K179">
            <v>819939</v>
          </cell>
          <cell r="L179">
            <v>0</v>
          </cell>
          <cell r="N179">
            <v>632074</v>
          </cell>
          <cell r="O179">
            <v>14914</v>
          </cell>
          <cell r="P179">
            <v>0</v>
          </cell>
          <cell r="Q179">
            <v>533565</v>
          </cell>
          <cell r="R179">
            <v>206341</v>
          </cell>
          <cell r="S179">
            <v>0</v>
          </cell>
        </row>
        <row r="180">
          <cell r="A180">
            <v>173</v>
          </cell>
          <cell r="B180" t="str">
            <v>Manchester</v>
          </cell>
          <cell r="C180" t="str">
            <v>E4203</v>
          </cell>
          <cell r="E180">
            <v>22000</v>
          </cell>
          <cell r="F180">
            <v>240000</v>
          </cell>
          <cell r="G180">
            <v>0</v>
          </cell>
          <cell r="H180">
            <v>0</v>
          </cell>
          <cell r="I180">
            <v>1101538</v>
          </cell>
          <cell r="K180">
            <v>22719966</v>
          </cell>
          <cell r="L180">
            <v>351382</v>
          </cell>
          <cell r="N180">
            <v>9687879</v>
          </cell>
          <cell r="O180">
            <v>0</v>
          </cell>
          <cell r="P180">
            <v>0</v>
          </cell>
          <cell r="Q180">
            <v>36500000</v>
          </cell>
          <cell r="R180">
            <v>10000000</v>
          </cell>
          <cell r="S180">
            <v>0</v>
          </cell>
        </row>
        <row r="181">
          <cell r="A181">
            <v>174</v>
          </cell>
          <cell r="B181" t="str">
            <v>Mansfield</v>
          </cell>
          <cell r="C181" t="str">
            <v>E3035</v>
          </cell>
          <cell r="E181">
            <v>611</v>
          </cell>
          <cell r="F181">
            <v>51816</v>
          </cell>
          <cell r="G181">
            <v>0</v>
          </cell>
          <cell r="H181">
            <v>163</v>
          </cell>
          <cell r="I181">
            <v>127812</v>
          </cell>
          <cell r="K181">
            <v>771019</v>
          </cell>
          <cell r="L181">
            <v>83</v>
          </cell>
          <cell r="N181">
            <v>346646</v>
          </cell>
          <cell r="O181">
            <v>580</v>
          </cell>
          <cell r="P181">
            <v>13317</v>
          </cell>
          <cell r="Q181">
            <v>1078110</v>
          </cell>
          <cell r="R181">
            <v>277276</v>
          </cell>
          <cell r="S181">
            <v>0</v>
          </cell>
        </row>
        <row r="182">
          <cell r="A182">
            <v>175</v>
          </cell>
          <cell r="B182" t="str">
            <v xml:space="preserve">Medway </v>
          </cell>
          <cell r="C182" t="str">
            <v>E2201</v>
          </cell>
          <cell r="E182">
            <v>30000</v>
          </cell>
          <cell r="F182">
            <v>55000</v>
          </cell>
          <cell r="G182">
            <v>0</v>
          </cell>
          <cell r="H182">
            <v>1500</v>
          </cell>
          <cell r="I182">
            <v>321000</v>
          </cell>
          <cell r="K182">
            <v>1882561</v>
          </cell>
          <cell r="L182">
            <v>1089</v>
          </cell>
          <cell r="N182">
            <v>2200000</v>
          </cell>
          <cell r="O182">
            <v>9000</v>
          </cell>
          <cell r="P182">
            <v>130000</v>
          </cell>
          <cell r="Q182">
            <v>7100000</v>
          </cell>
          <cell r="R182">
            <v>1957737</v>
          </cell>
          <cell r="S182">
            <v>0</v>
          </cell>
        </row>
        <row r="183">
          <cell r="A183">
            <v>176</v>
          </cell>
          <cell r="B183" t="str">
            <v>Melton</v>
          </cell>
          <cell r="C183" t="str">
            <v>E2436</v>
          </cell>
          <cell r="E183">
            <v>1671</v>
          </cell>
          <cell r="F183">
            <v>37679</v>
          </cell>
          <cell r="G183">
            <v>1437</v>
          </cell>
          <cell r="H183">
            <v>706</v>
          </cell>
          <cell r="I183">
            <v>62530</v>
          </cell>
          <cell r="K183">
            <v>504468</v>
          </cell>
          <cell r="L183">
            <v>22</v>
          </cell>
          <cell r="N183">
            <v>245024</v>
          </cell>
          <cell r="O183">
            <v>4593</v>
          </cell>
          <cell r="P183">
            <v>28409</v>
          </cell>
          <cell r="Q183">
            <v>39535</v>
          </cell>
          <cell r="R183">
            <v>342381</v>
          </cell>
          <cell r="S183">
            <v>0</v>
          </cell>
        </row>
        <row r="184">
          <cell r="A184">
            <v>177</v>
          </cell>
          <cell r="B184" t="str">
            <v>Mendip</v>
          </cell>
          <cell r="C184" t="str">
            <v>E3331</v>
          </cell>
          <cell r="E184">
            <v>16181</v>
          </cell>
          <cell r="F184">
            <v>68120</v>
          </cell>
          <cell r="G184">
            <v>12778</v>
          </cell>
          <cell r="H184">
            <v>255</v>
          </cell>
          <cell r="I184">
            <v>164936</v>
          </cell>
          <cell r="K184">
            <v>1011012</v>
          </cell>
          <cell r="L184">
            <v>201</v>
          </cell>
          <cell r="N184">
            <v>1034049</v>
          </cell>
          <cell r="O184">
            <v>18008</v>
          </cell>
          <cell r="P184">
            <v>113243</v>
          </cell>
          <cell r="Q184">
            <v>1087099</v>
          </cell>
          <cell r="R184">
            <v>788823</v>
          </cell>
          <cell r="S184">
            <v>0</v>
          </cell>
        </row>
        <row r="185">
          <cell r="A185">
            <v>178</v>
          </cell>
          <cell r="B185" t="str">
            <v>Merton</v>
          </cell>
          <cell r="C185" t="str">
            <v>E5044</v>
          </cell>
          <cell r="E185">
            <v>55633</v>
          </cell>
          <cell r="F185">
            <v>34017</v>
          </cell>
          <cell r="G185">
            <v>0</v>
          </cell>
          <cell r="H185">
            <v>0</v>
          </cell>
          <cell r="I185">
            <v>281017</v>
          </cell>
          <cell r="K185">
            <v>3065738</v>
          </cell>
          <cell r="L185">
            <v>24</v>
          </cell>
          <cell r="N185">
            <v>2049389</v>
          </cell>
          <cell r="O185">
            <v>0</v>
          </cell>
          <cell r="P185">
            <v>20800</v>
          </cell>
          <cell r="Q185">
            <v>2855908</v>
          </cell>
          <cell r="R185">
            <v>3056136</v>
          </cell>
          <cell r="S185">
            <v>0</v>
          </cell>
        </row>
        <row r="186">
          <cell r="A186">
            <v>179</v>
          </cell>
          <cell r="B186" t="str">
            <v>Mid Bedfordshire</v>
          </cell>
          <cell r="C186" t="str">
            <v>E0233</v>
          </cell>
          <cell r="E186">
            <v>11999</v>
          </cell>
          <cell r="F186">
            <v>86128</v>
          </cell>
          <cell r="G186">
            <v>10202</v>
          </cell>
          <cell r="H186">
            <v>5223</v>
          </cell>
          <cell r="I186">
            <v>147053</v>
          </cell>
          <cell r="K186">
            <v>1073678</v>
          </cell>
          <cell r="L186">
            <v>0</v>
          </cell>
          <cell r="N186">
            <v>1278467</v>
          </cell>
          <cell r="O186">
            <v>15284</v>
          </cell>
          <cell r="P186">
            <v>12710</v>
          </cell>
          <cell r="Q186">
            <v>1445614</v>
          </cell>
          <cell r="R186">
            <v>823166.23</v>
          </cell>
          <cell r="S186">
            <v>0</v>
          </cell>
        </row>
        <row r="187">
          <cell r="A187">
            <v>180</v>
          </cell>
          <cell r="B187" t="str">
            <v>Mid Devon</v>
          </cell>
          <cell r="C187" t="str">
            <v>E1133</v>
          </cell>
          <cell r="E187">
            <v>7011</v>
          </cell>
          <cell r="F187">
            <v>79486</v>
          </cell>
          <cell r="G187">
            <v>342</v>
          </cell>
          <cell r="H187">
            <v>2962</v>
          </cell>
          <cell r="I187">
            <v>99280</v>
          </cell>
          <cell r="K187">
            <v>464440</v>
          </cell>
          <cell r="L187">
            <v>14066</v>
          </cell>
          <cell r="N187">
            <v>310221</v>
          </cell>
          <cell r="O187">
            <v>16806</v>
          </cell>
          <cell r="P187">
            <v>358</v>
          </cell>
          <cell r="Q187">
            <v>318707</v>
          </cell>
          <cell r="R187">
            <v>199348</v>
          </cell>
          <cell r="S187">
            <v>0</v>
          </cell>
        </row>
        <row r="188">
          <cell r="A188">
            <v>181</v>
          </cell>
          <cell r="B188" t="str">
            <v>Mid Suffolk</v>
          </cell>
          <cell r="C188" t="str">
            <v>E3534</v>
          </cell>
          <cell r="E188">
            <v>11705</v>
          </cell>
          <cell r="F188">
            <v>57493</v>
          </cell>
          <cell r="G188">
            <v>18472</v>
          </cell>
          <cell r="H188">
            <v>0</v>
          </cell>
          <cell r="I188">
            <v>115936</v>
          </cell>
          <cell r="K188">
            <v>915571</v>
          </cell>
          <cell r="L188">
            <v>0</v>
          </cell>
          <cell r="N188">
            <v>235895</v>
          </cell>
          <cell r="O188">
            <v>17300</v>
          </cell>
          <cell r="P188">
            <v>16750</v>
          </cell>
          <cell r="Q188">
            <v>525945</v>
          </cell>
          <cell r="R188">
            <v>1512087</v>
          </cell>
          <cell r="S188">
            <v>0</v>
          </cell>
        </row>
        <row r="189">
          <cell r="A189">
            <v>182</v>
          </cell>
          <cell r="B189" t="str">
            <v>Mid Sussex</v>
          </cell>
          <cell r="C189" t="str">
            <v>E3836</v>
          </cell>
          <cell r="E189">
            <v>13308</v>
          </cell>
          <cell r="F189">
            <v>35517</v>
          </cell>
          <cell r="G189">
            <v>2502</v>
          </cell>
          <cell r="H189">
            <v>0</v>
          </cell>
          <cell r="I189">
            <v>182432</v>
          </cell>
          <cell r="K189">
            <v>813587</v>
          </cell>
          <cell r="L189">
            <v>2114</v>
          </cell>
          <cell r="N189">
            <v>1326089</v>
          </cell>
          <cell r="O189">
            <v>2597</v>
          </cell>
          <cell r="P189">
            <v>36599</v>
          </cell>
          <cell r="Q189">
            <v>2218057</v>
          </cell>
          <cell r="R189">
            <v>6396863</v>
          </cell>
          <cell r="S189">
            <v>0</v>
          </cell>
        </row>
        <row r="190">
          <cell r="A190">
            <v>183</v>
          </cell>
          <cell r="B190" t="str">
            <v>Middlesbrough</v>
          </cell>
          <cell r="C190" t="str">
            <v>E0702</v>
          </cell>
          <cell r="E190">
            <v>626</v>
          </cell>
          <cell r="F190">
            <v>28417</v>
          </cell>
          <cell r="G190">
            <v>0</v>
          </cell>
          <cell r="H190">
            <v>0</v>
          </cell>
          <cell r="I190">
            <v>200308</v>
          </cell>
          <cell r="K190">
            <v>2350979</v>
          </cell>
          <cell r="L190">
            <v>932</v>
          </cell>
          <cell r="N190">
            <v>1489548</v>
          </cell>
          <cell r="O190">
            <v>384</v>
          </cell>
          <cell r="P190">
            <v>0</v>
          </cell>
          <cell r="Q190">
            <v>3211174</v>
          </cell>
          <cell r="R190">
            <v>1261547</v>
          </cell>
          <cell r="S190">
            <v>0</v>
          </cell>
        </row>
        <row r="191">
          <cell r="A191">
            <v>184</v>
          </cell>
          <cell r="B191" t="str">
            <v>Milton Keynes</v>
          </cell>
          <cell r="C191" t="str">
            <v>E0401</v>
          </cell>
          <cell r="E191">
            <v>67212</v>
          </cell>
          <cell r="F191">
            <v>130129</v>
          </cell>
          <cell r="G191">
            <v>0</v>
          </cell>
          <cell r="H191">
            <v>0</v>
          </cell>
          <cell r="I191">
            <v>315231</v>
          </cell>
          <cell r="K191">
            <v>1098517</v>
          </cell>
          <cell r="L191">
            <v>1875</v>
          </cell>
          <cell r="N191">
            <v>3010533</v>
          </cell>
          <cell r="O191">
            <v>4476</v>
          </cell>
          <cell r="P191">
            <v>130340</v>
          </cell>
          <cell r="Q191">
            <v>3063324</v>
          </cell>
          <cell r="R191">
            <v>2937763</v>
          </cell>
          <cell r="S191">
            <v>0</v>
          </cell>
        </row>
        <row r="192">
          <cell r="A192">
            <v>185</v>
          </cell>
          <cell r="B192" t="str">
            <v>Mole Valley</v>
          </cell>
          <cell r="C192" t="str">
            <v>E3634</v>
          </cell>
          <cell r="E192">
            <v>6002</v>
          </cell>
          <cell r="F192">
            <v>45763</v>
          </cell>
          <cell r="G192">
            <v>11554</v>
          </cell>
          <cell r="H192">
            <v>1009</v>
          </cell>
          <cell r="I192">
            <v>148342</v>
          </cell>
          <cell r="K192">
            <v>750912</v>
          </cell>
          <cell r="L192">
            <v>75</v>
          </cell>
          <cell r="N192">
            <v>731317</v>
          </cell>
          <cell r="O192">
            <v>7455</v>
          </cell>
          <cell r="P192">
            <v>30282</v>
          </cell>
          <cell r="Q192">
            <v>1224133</v>
          </cell>
          <cell r="R192">
            <v>706683</v>
          </cell>
          <cell r="S192">
            <v>0</v>
          </cell>
        </row>
        <row r="193">
          <cell r="A193">
            <v>186</v>
          </cell>
          <cell r="B193" t="str">
            <v>New Forest</v>
          </cell>
          <cell r="C193" t="str">
            <v>E1738</v>
          </cell>
          <cell r="E193">
            <v>12111</v>
          </cell>
          <cell r="F193">
            <v>47281</v>
          </cell>
          <cell r="G193">
            <v>4083</v>
          </cell>
          <cell r="H193">
            <v>307</v>
          </cell>
          <cell r="I193">
            <v>263962</v>
          </cell>
          <cell r="K193">
            <v>1770908</v>
          </cell>
          <cell r="L193">
            <v>155</v>
          </cell>
          <cell r="N193">
            <v>1169679</v>
          </cell>
          <cell r="O193">
            <v>12338</v>
          </cell>
          <cell r="P193">
            <v>21856</v>
          </cell>
          <cell r="Q193">
            <v>1233888</v>
          </cell>
          <cell r="R193">
            <v>1014264</v>
          </cell>
          <cell r="S193">
            <v>0</v>
          </cell>
        </row>
        <row r="194">
          <cell r="A194">
            <v>187</v>
          </cell>
          <cell r="B194" t="str">
            <v>Newark and Sherwood</v>
          </cell>
          <cell r="C194" t="str">
            <v>E3036</v>
          </cell>
          <cell r="E194">
            <v>5512</v>
          </cell>
          <cell r="F194">
            <v>63372</v>
          </cell>
          <cell r="G194">
            <v>3000</v>
          </cell>
          <cell r="H194">
            <v>6000</v>
          </cell>
          <cell r="I194">
            <v>148024</v>
          </cell>
          <cell r="K194">
            <v>1663239</v>
          </cell>
          <cell r="L194">
            <v>0</v>
          </cell>
          <cell r="N194">
            <v>527463</v>
          </cell>
          <cell r="O194">
            <v>6673</v>
          </cell>
          <cell r="P194">
            <v>50200</v>
          </cell>
          <cell r="Q194">
            <v>1288477</v>
          </cell>
          <cell r="R194">
            <v>638712</v>
          </cell>
          <cell r="S194">
            <v>0</v>
          </cell>
        </row>
        <row r="195">
          <cell r="A195">
            <v>188</v>
          </cell>
          <cell r="B195" t="str">
            <v>Newcastle upon Tyne</v>
          </cell>
          <cell r="C195" t="str">
            <v>E4502</v>
          </cell>
          <cell r="E195">
            <v>37652</v>
          </cell>
          <cell r="F195">
            <v>50271</v>
          </cell>
          <cell r="G195">
            <v>0</v>
          </cell>
          <cell r="H195">
            <v>0</v>
          </cell>
          <cell r="I195">
            <v>498336</v>
          </cell>
          <cell r="K195">
            <v>5343596</v>
          </cell>
          <cell r="L195">
            <v>25787</v>
          </cell>
          <cell r="N195">
            <v>5630801</v>
          </cell>
          <cell r="O195">
            <v>1274</v>
          </cell>
          <cell r="P195">
            <v>31157</v>
          </cell>
          <cell r="Q195">
            <v>4900760</v>
          </cell>
          <cell r="R195">
            <v>5528743</v>
          </cell>
          <cell r="S195">
            <v>0</v>
          </cell>
        </row>
        <row r="196">
          <cell r="A196">
            <v>189</v>
          </cell>
          <cell r="B196" t="str">
            <v>Newcastle-under-Lyme</v>
          </cell>
          <cell r="C196" t="str">
            <v>E3434</v>
          </cell>
          <cell r="E196">
            <v>2464</v>
          </cell>
          <cell r="F196">
            <v>60688</v>
          </cell>
          <cell r="G196">
            <v>0</v>
          </cell>
          <cell r="H196">
            <v>0</v>
          </cell>
          <cell r="I196">
            <v>140016</v>
          </cell>
          <cell r="K196">
            <v>1129719</v>
          </cell>
          <cell r="L196">
            <v>0</v>
          </cell>
          <cell r="N196">
            <v>1193982</v>
          </cell>
          <cell r="O196">
            <v>3561</v>
          </cell>
          <cell r="P196">
            <v>3062</v>
          </cell>
          <cell r="Q196">
            <v>931862</v>
          </cell>
          <cell r="R196">
            <v>976819</v>
          </cell>
          <cell r="S196">
            <v>0</v>
          </cell>
        </row>
        <row r="197">
          <cell r="A197">
            <v>190</v>
          </cell>
          <cell r="B197" t="str">
            <v>Newham</v>
          </cell>
          <cell r="C197" t="str">
            <v>E5045</v>
          </cell>
          <cell r="E197">
            <v>1368</v>
          </cell>
          <cell r="F197">
            <v>0</v>
          </cell>
          <cell r="G197">
            <v>0</v>
          </cell>
          <cell r="H197">
            <v>0</v>
          </cell>
          <cell r="I197">
            <v>357975</v>
          </cell>
          <cell r="K197">
            <v>927050</v>
          </cell>
          <cell r="L197">
            <v>4644</v>
          </cell>
          <cell r="N197">
            <v>2063665</v>
          </cell>
          <cell r="O197">
            <v>0</v>
          </cell>
          <cell r="P197">
            <v>62131</v>
          </cell>
          <cell r="Q197">
            <v>7554692</v>
          </cell>
          <cell r="R197">
            <v>6702736</v>
          </cell>
          <cell r="S197">
            <v>0</v>
          </cell>
        </row>
        <row r="198">
          <cell r="A198">
            <v>191</v>
          </cell>
          <cell r="B198" t="str">
            <v>North Cornwall</v>
          </cell>
          <cell r="C198" t="str">
            <v>E0834</v>
          </cell>
          <cell r="E198">
            <v>16549.169999999998</v>
          </cell>
          <cell r="F198">
            <v>78594.679999999993</v>
          </cell>
          <cell r="G198">
            <v>6913.55</v>
          </cell>
          <cell r="H198">
            <v>1906.04</v>
          </cell>
          <cell r="I198">
            <v>185813.97</v>
          </cell>
          <cell r="K198">
            <v>575198.87</v>
          </cell>
          <cell r="L198">
            <v>18.670000000000002</v>
          </cell>
          <cell r="N198">
            <v>355018.4</v>
          </cell>
          <cell r="O198">
            <v>21350.959999999999</v>
          </cell>
          <cell r="P198">
            <v>2944.08</v>
          </cell>
          <cell r="Q198">
            <v>577542.07999999996</v>
          </cell>
          <cell r="R198">
            <v>178283</v>
          </cell>
          <cell r="S198">
            <v>0</v>
          </cell>
        </row>
        <row r="199">
          <cell r="A199">
            <v>192</v>
          </cell>
          <cell r="B199" t="str">
            <v>North Devon</v>
          </cell>
          <cell r="C199" t="str">
            <v>E1134</v>
          </cell>
          <cell r="E199">
            <v>10028</v>
          </cell>
          <cell r="F199">
            <v>83633</v>
          </cell>
          <cell r="G199">
            <v>4661</v>
          </cell>
          <cell r="H199">
            <v>13087</v>
          </cell>
          <cell r="I199">
            <v>183918</v>
          </cell>
          <cell r="K199">
            <v>1330840</v>
          </cell>
          <cell r="L199">
            <v>95</v>
          </cell>
          <cell r="N199">
            <v>520242</v>
          </cell>
          <cell r="O199">
            <v>11284</v>
          </cell>
          <cell r="P199">
            <v>0</v>
          </cell>
          <cell r="Q199">
            <v>495702</v>
          </cell>
          <cell r="R199">
            <v>1330610</v>
          </cell>
          <cell r="S199">
            <v>0</v>
          </cell>
        </row>
        <row r="200">
          <cell r="A200">
            <v>193</v>
          </cell>
          <cell r="B200" t="str">
            <v>North Dorset</v>
          </cell>
          <cell r="C200" t="str">
            <v>E1234</v>
          </cell>
          <cell r="E200">
            <v>562</v>
          </cell>
          <cell r="F200">
            <v>19512</v>
          </cell>
          <cell r="G200">
            <v>1435</v>
          </cell>
          <cell r="H200">
            <v>5539</v>
          </cell>
          <cell r="I200">
            <v>83964</v>
          </cell>
          <cell r="K200">
            <v>795525</v>
          </cell>
          <cell r="L200">
            <v>0</v>
          </cell>
          <cell r="N200">
            <v>537462</v>
          </cell>
          <cell r="O200">
            <v>5438</v>
          </cell>
          <cell r="P200">
            <v>0</v>
          </cell>
          <cell r="Q200">
            <v>466932</v>
          </cell>
          <cell r="R200">
            <v>429503</v>
          </cell>
          <cell r="S200">
            <v>0</v>
          </cell>
        </row>
        <row r="201">
          <cell r="A201">
            <v>194</v>
          </cell>
          <cell r="B201" t="str">
            <v>North East Derbyshire</v>
          </cell>
          <cell r="C201" t="str">
            <v>E1038</v>
          </cell>
          <cell r="E201">
            <v>2783</v>
          </cell>
          <cell r="F201">
            <v>10106</v>
          </cell>
          <cell r="G201">
            <v>0</v>
          </cell>
          <cell r="H201">
            <v>3112</v>
          </cell>
          <cell r="I201">
            <v>91212</v>
          </cell>
          <cell r="K201">
            <v>593607</v>
          </cell>
          <cell r="L201">
            <v>26845</v>
          </cell>
          <cell r="N201">
            <v>206646</v>
          </cell>
          <cell r="O201">
            <v>9600</v>
          </cell>
          <cell r="P201">
            <v>5242</v>
          </cell>
          <cell r="Q201">
            <v>717336</v>
          </cell>
          <cell r="R201">
            <v>241545</v>
          </cell>
          <cell r="S201">
            <v>0</v>
          </cell>
        </row>
        <row r="202">
          <cell r="A202">
            <v>195</v>
          </cell>
          <cell r="B202" t="str">
            <v>North East Lincolnshire</v>
          </cell>
          <cell r="C202" t="str">
            <v>E2003</v>
          </cell>
          <cell r="E202">
            <v>2982</v>
          </cell>
          <cell r="F202">
            <v>21372</v>
          </cell>
          <cell r="G202">
            <v>270</v>
          </cell>
          <cell r="H202">
            <v>0</v>
          </cell>
          <cell r="I202">
            <v>251374</v>
          </cell>
          <cell r="K202">
            <v>694494</v>
          </cell>
          <cell r="L202">
            <v>120</v>
          </cell>
          <cell r="N202">
            <v>532944</v>
          </cell>
          <cell r="O202">
            <v>360</v>
          </cell>
          <cell r="P202">
            <v>0</v>
          </cell>
          <cell r="Q202">
            <v>1895478</v>
          </cell>
          <cell r="R202">
            <v>771000</v>
          </cell>
          <cell r="S202">
            <v>0</v>
          </cell>
        </row>
        <row r="203">
          <cell r="A203">
            <v>196</v>
          </cell>
          <cell r="B203" t="str">
            <v>North Hertfordshire</v>
          </cell>
          <cell r="C203" t="str">
            <v>E1935</v>
          </cell>
          <cell r="E203">
            <v>4251</v>
          </cell>
          <cell r="F203">
            <v>32319</v>
          </cell>
          <cell r="G203">
            <v>3000</v>
          </cell>
          <cell r="H203">
            <v>2000</v>
          </cell>
          <cell r="I203">
            <v>191060</v>
          </cell>
          <cell r="K203">
            <v>535324</v>
          </cell>
          <cell r="L203">
            <v>646</v>
          </cell>
          <cell r="N203">
            <v>734879</v>
          </cell>
          <cell r="O203">
            <v>5000</v>
          </cell>
          <cell r="P203">
            <v>50000</v>
          </cell>
          <cell r="Q203">
            <v>2100000</v>
          </cell>
          <cell r="R203">
            <v>8151268</v>
          </cell>
          <cell r="S203">
            <v>0</v>
          </cell>
        </row>
        <row r="204">
          <cell r="A204">
            <v>197</v>
          </cell>
          <cell r="B204" t="str">
            <v>North Kesteven</v>
          </cell>
          <cell r="C204" t="str">
            <v>E2534</v>
          </cell>
          <cell r="E204">
            <v>4466</v>
          </cell>
          <cell r="F204">
            <v>27159</v>
          </cell>
          <cell r="G204">
            <v>3475</v>
          </cell>
          <cell r="H204">
            <v>4000</v>
          </cell>
          <cell r="I204">
            <v>109189</v>
          </cell>
          <cell r="K204">
            <v>704142</v>
          </cell>
          <cell r="L204">
            <v>1747</v>
          </cell>
          <cell r="N204">
            <v>589002</v>
          </cell>
          <cell r="O204">
            <v>11201</v>
          </cell>
          <cell r="P204">
            <v>8761</v>
          </cell>
          <cell r="Q204">
            <v>897335</v>
          </cell>
          <cell r="R204">
            <v>164885</v>
          </cell>
          <cell r="S204">
            <v>0</v>
          </cell>
        </row>
        <row r="205">
          <cell r="A205">
            <v>198</v>
          </cell>
          <cell r="B205" t="str">
            <v>North Lincolnshire</v>
          </cell>
          <cell r="C205" t="str">
            <v>E2004</v>
          </cell>
          <cell r="E205">
            <v>10539</v>
          </cell>
          <cell r="F205">
            <v>68111</v>
          </cell>
          <cell r="G205">
            <v>10935</v>
          </cell>
          <cell r="H205">
            <v>0</v>
          </cell>
          <cell r="I205">
            <v>258214</v>
          </cell>
          <cell r="K205">
            <v>1817287</v>
          </cell>
          <cell r="L205">
            <v>1234</v>
          </cell>
          <cell r="N205">
            <v>495533</v>
          </cell>
          <cell r="O205">
            <v>14580</v>
          </cell>
          <cell r="P205">
            <v>80697</v>
          </cell>
          <cell r="Q205">
            <v>2033656</v>
          </cell>
          <cell r="R205">
            <v>2254846</v>
          </cell>
          <cell r="S205">
            <v>0</v>
          </cell>
        </row>
        <row r="206">
          <cell r="A206">
            <v>199</v>
          </cell>
          <cell r="B206" t="str">
            <v>North Norfolk</v>
          </cell>
          <cell r="C206" t="str">
            <v>E2635</v>
          </cell>
          <cell r="E206">
            <v>1870</v>
          </cell>
          <cell r="F206">
            <v>56099</v>
          </cell>
          <cell r="G206">
            <v>6048</v>
          </cell>
          <cell r="H206">
            <v>5030</v>
          </cell>
          <cell r="I206">
            <v>195084</v>
          </cell>
          <cell r="K206">
            <v>1060532</v>
          </cell>
          <cell r="L206">
            <v>10</v>
          </cell>
          <cell r="N206">
            <v>591234</v>
          </cell>
          <cell r="O206">
            <v>22574</v>
          </cell>
          <cell r="P206">
            <v>15948</v>
          </cell>
          <cell r="Q206">
            <v>642527</v>
          </cell>
          <cell r="R206">
            <v>550057</v>
          </cell>
          <cell r="S206">
            <v>0</v>
          </cell>
        </row>
        <row r="207">
          <cell r="A207">
            <v>200</v>
          </cell>
          <cell r="B207" t="str">
            <v>North Shropshire</v>
          </cell>
          <cell r="C207" t="str">
            <v>E3232</v>
          </cell>
          <cell r="E207">
            <v>4104</v>
          </cell>
          <cell r="F207">
            <v>51547</v>
          </cell>
          <cell r="G207">
            <v>2110</v>
          </cell>
          <cell r="H207">
            <v>61</v>
          </cell>
          <cell r="I207">
            <v>88698</v>
          </cell>
          <cell r="K207">
            <v>1025539</v>
          </cell>
          <cell r="L207">
            <v>0</v>
          </cell>
          <cell r="N207">
            <v>276152</v>
          </cell>
          <cell r="O207">
            <v>7161</v>
          </cell>
          <cell r="P207">
            <v>62082</v>
          </cell>
          <cell r="Q207">
            <v>535414</v>
          </cell>
          <cell r="R207">
            <v>84898</v>
          </cell>
          <cell r="S207">
            <v>0</v>
          </cell>
        </row>
        <row r="208">
          <cell r="A208">
            <v>201</v>
          </cell>
          <cell r="B208" t="str">
            <v>North Somerset</v>
          </cell>
          <cell r="C208" t="str">
            <v>E0104</v>
          </cell>
          <cell r="E208">
            <v>7994</v>
          </cell>
          <cell r="F208">
            <v>171071</v>
          </cell>
          <cell r="G208">
            <v>0</v>
          </cell>
          <cell r="H208">
            <v>0</v>
          </cell>
          <cell r="I208">
            <v>245396</v>
          </cell>
          <cell r="K208">
            <v>1163138</v>
          </cell>
          <cell r="L208">
            <v>5811</v>
          </cell>
          <cell r="N208">
            <v>1089106</v>
          </cell>
          <cell r="O208">
            <v>0</v>
          </cell>
          <cell r="P208">
            <v>50000</v>
          </cell>
          <cell r="Q208">
            <v>2014436</v>
          </cell>
          <cell r="R208">
            <v>1461907</v>
          </cell>
          <cell r="S208">
            <v>0</v>
          </cell>
        </row>
        <row r="209">
          <cell r="A209">
            <v>202</v>
          </cell>
          <cell r="B209" t="str">
            <v>North Tyneside</v>
          </cell>
          <cell r="C209" t="str">
            <v>E4503</v>
          </cell>
          <cell r="E209">
            <v>25505</v>
          </cell>
          <cell r="F209">
            <v>33410</v>
          </cell>
          <cell r="G209">
            <v>0</v>
          </cell>
          <cell r="H209">
            <v>0</v>
          </cell>
          <cell r="I209">
            <v>223600</v>
          </cell>
          <cell r="K209">
            <v>1682860</v>
          </cell>
          <cell r="L209">
            <v>1146</v>
          </cell>
          <cell r="N209">
            <v>858613</v>
          </cell>
          <cell r="O209">
            <v>0</v>
          </cell>
          <cell r="P209">
            <v>187622</v>
          </cell>
          <cell r="Q209">
            <v>2307511</v>
          </cell>
          <cell r="R209">
            <v>1158971.04</v>
          </cell>
          <cell r="S209">
            <v>0</v>
          </cell>
        </row>
        <row r="210">
          <cell r="A210">
            <v>203</v>
          </cell>
          <cell r="B210" t="str">
            <v>North Warwickshire</v>
          </cell>
          <cell r="C210" t="str">
            <v>E3731</v>
          </cell>
          <cell r="E210">
            <v>3326</v>
          </cell>
          <cell r="F210">
            <v>14229</v>
          </cell>
          <cell r="G210">
            <v>0</v>
          </cell>
          <cell r="H210">
            <v>0</v>
          </cell>
          <cell r="I210">
            <v>99637</v>
          </cell>
          <cell r="K210">
            <v>2037214</v>
          </cell>
          <cell r="L210">
            <v>182</v>
          </cell>
          <cell r="N210">
            <v>255208</v>
          </cell>
          <cell r="O210">
            <v>9175</v>
          </cell>
          <cell r="P210">
            <v>0</v>
          </cell>
          <cell r="Q210">
            <v>809407</v>
          </cell>
          <cell r="R210">
            <v>854951</v>
          </cell>
          <cell r="S210">
            <v>0</v>
          </cell>
        </row>
        <row r="211">
          <cell r="A211">
            <v>204</v>
          </cell>
          <cell r="B211" t="str">
            <v>North West Leicestershire</v>
          </cell>
          <cell r="C211" t="str">
            <v>E2437</v>
          </cell>
          <cell r="E211">
            <v>7831</v>
          </cell>
          <cell r="F211">
            <v>44238</v>
          </cell>
          <cell r="G211">
            <v>6640</v>
          </cell>
          <cell r="H211">
            <v>1682</v>
          </cell>
          <cell r="I211">
            <v>141098</v>
          </cell>
          <cell r="K211">
            <v>1491928</v>
          </cell>
          <cell r="L211">
            <v>221</v>
          </cell>
          <cell r="N211">
            <v>338356</v>
          </cell>
          <cell r="O211">
            <v>8853</v>
          </cell>
          <cell r="P211">
            <v>47824</v>
          </cell>
          <cell r="Q211">
            <v>1465067</v>
          </cell>
          <cell r="R211">
            <v>1279789</v>
          </cell>
          <cell r="S211">
            <v>0</v>
          </cell>
        </row>
        <row r="212">
          <cell r="A212">
            <v>205</v>
          </cell>
          <cell r="B212" t="str">
            <v>North Wiltshire</v>
          </cell>
          <cell r="C212" t="str">
            <v>E3932</v>
          </cell>
          <cell r="E212">
            <v>0</v>
          </cell>
          <cell r="F212">
            <v>86314</v>
          </cell>
          <cell r="G212">
            <v>2139</v>
          </cell>
          <cell r="H212">
            <v>5687</v>
          </cell>
          <cell r="I212">
            <v>157094</v>
          </cell>
          <cell r="K212">
            <v>853097</v>
          </cell>
          <cell r="L212">
            <v>604</v>
          </cell>
          <cell r="N212">
            <v>778754</v>
          </cell>
          <cell r="O212">
            <v>14873</v>
          </cell>
          <cell r="P212">
            <v>16789</v>
          </cell>
          <cell r="Q212">
            <v>932073</v>
          </cell>
          <cell r="R212">
            <v>220949</v>
          </cell>
          <cell r="S212">
            <v>0</v>
          </cell>
        </row>
        <row r="213">
          <cell r="A213">
            <v>206</v>
          </cell>
          <cell r="B213" t="str">
            <v>Northampton</v>
          </cell>
          <cell r="C213" t="str">
            <v>E2835</v>
          </cell>
          <cell r="E213">
            <v>24541</v>
          </cell>
          <cell r="F213">
            <v>110175</v>
          </cell>
          <cell r="G213">
            <v>0</v>
          </cell>
          <cell r="H213">
            <v>0</v>
          </cell>
          <cell r="I213">
            <v>318852</v>
          </cell>
          <cell r="K213">
            <v>1310695</v>
          </cell>
          <cell r="L213">
            <v>311</v>
          </cell>
          <cell r="N213">
            <v>2020682</v>
          </cell>
          <cell r="O213">
            <v>492</v>
          </cell>
          <cell r="P213">
            <v>570000</v>
          </cell>
          <cell r="Q213">
            <v>8611050</v>
          </cell>
          <cell r="R213">
            <v>1540753</v>
          </cell>
          <cell r="S213">
            <v>0</v>
          </cell>
        </row>
        <row r="214">
          <cell r="A214">
            <v>207</v>
          </cell>
          <cell r="B214" t="str">
            <v>Norwich</v>
          </cell>
          <cell r="C214" t="str">
            <v>E2636</v>
          </cell>
          <cell r="E214">
            <v>1962</v>
          </cell>
          <cell r="F214">
            <v>17982</v>
          </cell>
          <cell r="G214">
            <v>0</v>
          </cell>
          <cell r="H214">
            <v>0</v>
          </cell>
          <cell r="I214">
            <v>292702</v>
          </cell>
          <cell r="K214">
            <v>1466201</v>
          </cell>
          <cell r="L214">
            <v>0</v>
          </cell>
          <cell r="N214">
            <v>2192365</v>
          </cell>
          <cell r="O214">
            <v>0</v>
          </cell>
          <cell r="P214">
            <v>0</v>
          </cell>
          <cell r="Q214">
            <v>4967947</v>
          </cell>
          <cell r="R214">
            <v>1170043</v>
          </cell>
          <cell r="S214">
            <v>0</v>
          </cell>
        </row>
        <row r="215">
          <cell r="A215">
            <v>208</v>
          </cell>
          <cell r="B215" t="str">
            <v>Nottingham</v>
          </cell>
          <cell r="C215" t="str">
            <v>E3001</v>
          </cell>
          <cell r="E215">
            <v>20125</v>
          </cell>
          <cell r="F215">
            <v>101465</v>
          </cell>
          <cell r="G215">
            <v>0</v>
          </cell>
          <cell r="H215">
            <v>0</v>
          </cell>
          <cell r="I215">
            <v>522947</v>
          </cell>
          <cell r="K215">
            <v>2168801</v>
          </cell>
          <cell r="L215">
            <v>2853</v>
          </cell>
          <cell r="N215">
            <v>5517950</v>
          </cell>
          <cell r="O215">
            <v>0</v>
          </cell>
          <cell r="P215">
            <v>284616</v>
          </cell>
          <cell r="Q215">
            <v>11842379</v>
          </cell>
          <cell r="R215">
            <v>11500000</v>
          </cell>
          <cell r="S215">
            <v>0</v>
          </cell>
        </row>
        <row r="216">
          <cell r="A216">
            <v>209</v>
          </cell>
          <cell r="B216" t="str">
            <v>Nuneaton and Bedworth</v>
          </cell>
          <cell r="C216" t="str">
            <v>E3732</v>
          </cell>
          <cell r="E216">
            <v>5500</v>
          </cell>
          <cell r="F216">
            <v>30000</v>
          </cell>
          <cell r="G216">
            <v>2000</v>
          </cell>
          <cell r="H216">
            <v>0</v>
          </cell>
          <cell r="I216">
            <v>144238</v>
          </cell>
          <cell r="K216">
            <v>1500034</v>
          </cell>
          <cell r="L216">
            <v>0</v>
          </cell>
          <cell r="N216">
            <v>650000</v>
          </cell>
          <cell r="O216">
            <v>2500</v>
          </cell>
          <cell r="P216">
            <v>15000</v>
          </cell>
          <cell r="Q216">
            <v>1650000</v>
          </cell>
          <cell r="R216">
            <v>474448</v>
          </cell>
          <cell r="S216">
            <v>0</v>
          </cell>
        </row>
        <row r="217">
          <cell r="A217">
            <v>210</v>
          </cell>
          <cell r="B217" t="str">
            <v>Oadby and Wigston</v>
          </cell>
          <cell r="C217" t="str">
            <v>E2438</v>
          </cell>
          <cell r="E217">
            <v>5394</v>
          </cell>
          <cell r="F217">
            <v>2961</v>
          </cell>
          <cell r="G217">
            <v>0</v>
          </cell>
          <cell r="H217">
            <v>0</v>
          </cell>
          <cell r="I217">
            <v>58135</v>
          </cell>
          <cell r="K217">
            <v>208377</v>
          </cell>
          <cell r="L217">
            <v>0</v>
          </cell>
          <cell r="N217">
            <v>289677</v>
          </cell>
          <cell r="O217">
            <v>0</v>
          </cell>
          <cell r="P217">
            <v>0</v>
          </cell>
          <cell r="Q217">
            <v>520317</v>
          </cell>
          <cell r="R217">
            <v>98582</v>
          </cell>
          <cell r="S217">
            <v>0</v>
          </cell>
        </row>
        <row r="218">
          <cell r="A218">
            <v>211</v>
          </cell>
          <cell r="B218" t="str">
            <v>Oldham</v>
          </cell>
          <cell r="C218" t="str">
            <v>E4204</v>
          </cell>
          <cell r="E218">
            <v>33159</v>
          </cell>
          <cell r="F218">
            <v>87861</v>
          </cell>
          <cell r="G218">
            <v>468</v>
          </cell>
          <cell r="H218">
            <v>895</v>
          </cell>
          <cell r="I218">
            <v>319554</v>
          </cell>
          <cell r="K218">
            <v>3249133</v>
          </cell>
          <cell r="L218">
            <v>316</v>
          </cell>
          <cell r="N218">
            <v>1219860</v>
          </cell>
          <cell r="O218">
            <v>5022</v>
          </cell>
          <cell r="P218">
            <v>197156</v>
          </cell>
          <cell r="Q218">
            <v>2925401</v>
          </cell>
          <cell r="R218">
            <v>1640110</v>
          </cell>
          <cell r="S218">
            <v>0</v>
          </cell>
        </row>
        <row r="219">
          <cell r="A219">
            <v>212</v>
          </cell>
          <cell r="B219" t="str">
            <v>Oswestry</v>
          </cell>
          <cell r="C219" t="str">
            <v>E3233</v>
          </cell>
          <cell r="E219">
            <v>16894</v>
          </cell>
          <cell r="F219">
            <v>14469</v>
          </cell>
          <cell r="G219">
            <v>101</v>
          </cell>
          <cell r="H219">
            <v>0</v>
          </cell>
          <cell r="I219">
            <v>57997</v>
          </cell>
          <cell r="K219">
            <v>605507</v>
          </cell>
          <cell r="L219">
            <v>0</v>
          </cell>
          <cell r="N219">
            <v>373581</v>
          </cell>
          <cell r="O219">
            <v>4956</v>
          </cell>
          <cell r="P219">
            <v>0</v>
          </cell>
          <cell r="Q219">
            <v>308889</v>
          </cell>
          <cell r="R219">
            <v>383853.33</v>
          </cell>
          <cell r="S219">
            <v>0</v>
          </cell>
        </row>
        <row r="220">
          <cell r="A220">
            <v>213</v>
          </cell>
          <cell r="B220" t="str">
            <v>Oxford</v>
          </cell>
          <cell r="C220" t="str">
            <v>E3132</v>
          </cell>
          <cell r="E220">
            <v>5981</v>
          </cell>
          <cell r="F220">
            <v>58413</v>
          </cell>
          <cell r="G220">
            <v>0</v>
          </cell>
          <cell r="H220">
            <v>0</v>
          </cell>
          <cell r="I220">
            <v>220007</v>
          </cell>
          <cell r="K220">
            <v>2597042</v>
          </cell>
          <cell r="L220">
            <v>8603</v>
          </cell>
          <cell r="N220">
            <v>6954216</v>
          </cell>
          <cell r="O220">
            <v>0</v>
          </cell>
          <cell r="P220">
            <v>4015</v>
          </cell>
          <cell r="Q220">
            <v>1323296</v>
          </cell>
          <cell r="R220">
            <v>1019956</v>
          </cell>
          <cell r="S220">
            <v>0</v>
          </cell>
        </row>
        <row r="221">
          <cell r="A221">
            <v>214</v>
          </cell>
          <cell r="B221" t="str">
            <v>Pendle</v>
          </cell>
          <cell r="C221" t="str">
            <v>E2338</v>
          </cell>
          <cell r="E221">
            <v>2776</v>
          </cell>
          <cell r="F221">
            <v>69592</v>
          </cell>
          <cell r="G221">
            <v>1467</v>
          </cell>
          <cell r="H221">
            <v>0</v>
          </cell>
          <cell r="I221">
            <v>140409</v>
          </cell>
          <cell r="K221">
            <v>633004</v>
          </cell>
          <cell r="L221">
            <v>787</v>
          </cell>
          <cell r="N221">
            <v>323775</v>
          </cell>
          <cell r="O221">
            <v>1956</v>
          </cell>
          <cell r="P221">
            <v>6094</v>
          </cell>
          <cell r="Q221">
            <v>756207</v>
          </cell>
          <cell r="R221">
            <v>1377182.82</v>
          </cell>
          <cell r="S221">
            <v>0</v>
          </cell>
        </row>
        <row r="222">
          <cell r="A222">
            <v>215</v>
          </cell>
          <cell r="B222" t="str">
            <v>Penwith</v>
          </cell>
          <cell r="C222" t="str">
            <v>E0835</v>
          </cell>
          <cell r="E222">
            <v>14331</v>
          </cell>
          <cell r="F222">
            <v>66036</v>
          </cell>
          <cell r="G222">
            <v>6000</v>
          </cell>
          <cell r="H222">
            <v>3000</v>
          </cell>
          <cell r="I222">
            <v>156575</v>
          </cell>
          <cell r="K222">
            <v>354825</v>
          </cell>
          <cell r="L222">
            <v>254</v>
          </cell>
          <cell r="N222">
            <v>359531</v>
          </cell>
          <cell r="O222">
            <v>21531</v>
          </cell>
          <cell r="P222">
            <v>0</v>
          </cell>
          <cell r="Q222">
            <v>592695</v>
          </cell>
          <cell r="R222">
            <v>417000</v>
          </cell>
          <cell r="S222">
            <v>0</v>
          </cell>
        </row>
        <row r="223">
          <cell r="A223">
            <v>216</v>
          </cell>
          <cell r="B223" t="str">
            <v>Peterborough</v>
          </cell>
          <cell r="C223" t="str">
            <v>E0501</v>
          </cell>
          <cell r="E223">
            <v>31612</v>
          </cell>
          <cell r="F223">
            <v>125514</v>
          </cell>
          <cell r="G223">
            <v>8259</v>
          </cell>
          <cell r="H223">
            <v>5179</v>
          </cell>
          <cell r="I223">
            <v>247048</v>
          </cell>
          <cell r="K223">
            <v>1424719</v>
          </cell>
          <cell r="L223">
            <v>6373</v>
          </cell>
          <cell r="N223">
            <v>1507812</v>
          </cell>
          <cell r="O223">
            <v>5015</v>
          </cell>
          <cell r="P223">
            <v>503609</v>
          </cell>
          <cell r="Q223">
            <v>3256364</v>
          </cell>
          <cell r="R223">
            <v>1777059</v>
          </cell>
          <cell r="S223">
            <v>0</v>
          </cell>
        </row>
        <row r="224">
          <cell r="A224">
            <v>217</v>
          </cell>
          <cell r="B224" t="str">
            <v>Plymouth</v>
          </cell>
          <cell r="C224" t="str">
            <v>E1101</v>
          </cell>
          <cell r="E224">
            <v>29512</v>
          </cell>
          <cell r="F224">
            <v>111586</v>
          </cell>
          <cell r="G224">
            <v>0</v>
          </cell>
          <cell r="H224">
            <v>0</v>
          </cell>
          <cell r="I224">
            <v>311553</v>
          </cell>
          <cell r="K224">
            <v>2030643</v>
          </cell>
          <cell r="L224">
            <v>3602</v>
          </cell>
          <cell r="N224">
            <v>2980717</v>
          </cell>
          <cell r="O224">
            <v>0</v>
          </cell>
          <cell r="P224">
            <v>45000</v>
          </cell>
          <cell r="Q224">
            <v>6104024</v>
          </cell>
          <cell r="R224">
            <v>2684404</v>
          </cell>
          <cell r="S224">
            <v>0</v>
          </cell>
        </row>
        <row r="225">
          <cell r="A225">
            <v>218</v>
          </cell>
          <cell r="B225" t="str">
            <v>Poole</v>
          </cell>
          <cell r="C225" t="str">
            <v>E1201</v>
          </cell>
          <cell r="E225">
            <v>31962</v>
          </cell>
          <cell r="F225">
            <v>20441</v>
          </cell>
          <cell r="G225">
            <v>0</v>
          </cell>
          <cell r="H225">
            <v>0</v>
          </cell>
          <cell r="I225">
            <v>199651</v>
          </cell>
          <cell r="K225">
            <v>1267800</v>
          </cell>
          <cell r="L225">
            <v>13623</v>
          </cell>
          <cell r="N225">
            <v>1700378</v>
          </cell>
          <cell r="O225">
            <v>0</v>
          </cell>
          <cell r="P225">
            <v>48808</v>
          </cell>
          <cell r="Q225">
            <v>2127258</v>
          </cell>
          <cell r="R225">
            <v>1501226</v>
          </cell>
          <cell r="S225">
            <v>0</v>
          </cell>
        </row>
        <row r="226">
          <cell r="A226">
            <v>219</v>
          </cell>
          <cell r="B226" t="str">
            <v>Portsmouth</v>
          </cell>
          <cell r="C226" t="str">
            <v>E1701</v>
          </cell>
          <cell r="E226">
            <v>4974</v>
          </cell>
          <cell r="F226">
            <v>17162</v>
          </cell>
          <cell r="G226">
            <v>0</v>
          </cell>
          <cell r="H226">
            <v>0</v>
          </cell>
          <cell r="I226">
            <v>288999</v>
          </cell>
          <cell r="K226">
            <v>1933632</v>
          </cell>
          <cell r="L226">
            <v>2561</v>
          </cell>
          <cell r="N226">
            <v>2796639</v>
          </cell>
          <cell r="O226">
            <v>0</v>
          </cell>
          <cell r="P226">
            <v>546483</v>
          </cell>
          <cell r="Q226">
            <v>2818338</v>
          </cell>
          <cell r="R226">
            <v>8611574</v>
          </cell>
          <cell r="S226">
            <v>0</v>
          </cell>
        </row>
        <row r="227">
          <cell r="A227">
            <v>220</v>
          </cell>
          <cell r="B227" t="str">
            <v>Preston</v>
          </cell>
          <cell r="C227" t="str">
            <v>E2339</v>
          </cell>
          <cell r="E227">
            <v>4197</v>
          </cell>
          <cell r="F227">
            <v>48807</v>
          </cell>
          <cell r="G227">
            <v>405</v>
          </cell>
          <cell r="H227">
            <v>0</v>
          </cell>
          <cell r="I227">
            <v>232053</v>
          </cell>
          <cell r="K227">
            <v>1422771</v>
          </cell>
          <cell r="L227">
            <v>10143</v>
          </cell>
          <cell r="N227">
            <v>1750711</v>
          </cell>
          <cell r="O227">
            <v>4747</v>
          </cell>
          <cell r="P227">
            <v>57619</v>
          </cell>
          <cell r="Q227">
            <v>1809892</v>
          </cell>
          <cell r="R227">
            <v>2292005</v>
          </cell>
          <cell r="S227">
            <v>0</v>
          </cell>
        </row>
        <row r="228">
          <cell r="A228">
            <v>221</v>
          </cell>
          <cell r="B228" t="str">
            <v>Purbeck</v>
          </cell>
          <cell r="C228" t="str">
            <v>E1236</v>
          </cell>
          <cell r="E228">
            <v>3500</v>
          </cell>
          <cell r="F228">
            <v>15400</v>
          </cell>
          <cell r="G228">
            <v>1000</v>
          </cell>
          <cell r="H228">
            <v>1000</v>
          </cell>
          <cell r="I228">
            <v>92393</v>
          </cell>
          <cell r="K228">
            <v>2420555</v>
          </cell>
          <cell r="L228">
            <v>0</v>
          </cell>
          <cell r="N228">
            <v>179500</v>
          </cell>
          <cell r="O228">
            <v>8300</v>
          </cell>
          <cell r="P228">
            <v>0</v>
          </cell>
          <cell r="Q228">
            <v>440000</v>
          </cell>
          <cell r="R228">
            <v>319000</v>
          </cell>
          <cell r="S228">
            <v>0</v>
          </cell>
        </row>
        <row r="229">
          <cell r="A229">
            <v>222</v>
          </cell>
          <cell r="B229" t="str">
            <v>Reading</v>
          </cell>
          <cell r="C229" t="str">
            <v>E0303</v>
          </cell>
          <cell r="E229">
            <v>7825</v>
          </cell>
          <cell r="F229">
            <v>14100</v>
          </cell>
          <cell r="G229">
            <v>0</v>
          </cell>
          <cell r="H229">
            <v>0</v>
          </cell>
          <cell r="I229">
            <v>270987</v>
          </cell>
          <cell r="K229">
            <v>861069</v>
          </cell>
          <cell r="L229">
            <v>9232</v>
          </cell>
          <cell r="N229">
            <v>1555995</v>
          </cell>
          <cell r="O229">
            <v>0</v>
          </cell>
          <cell r="P229">
            <v>112840</v>
          </cell>
          <cell r="Q229">
            <v>5751634</v>
          </cell>
          <cell r="R229">
            <v>3741281</v>
          </cell>
          <cell r="S229">
            <v>0</v>
          </cell>
        </row>
        <row r="230">
          <cell r="A230">
            <v>223</v>
          </cell>
          <cell r="B230" t="str">
            <v>Redbridge</v>
          </cell>
          <cell r="C230" t="str">
            <v>E5046</v>
          </cell>
          <cell r="E230">
            <v>0</v>
          </cell>
          <cell r="F230">
            <v>31896</v>
          </cell>
          <cell r="G230">
            <v>0</v>
          </cell>
          <cell r="H230">
            <v>0</v>
          </cell>
          <cell r="I230">
            <v>311563</v>
          </cell>
          <cell r="K230">
            <v>2610153</v>
          </cell>
          <cell r="L230">
            <v>31588</v>
          </cell>
          <cell r="N230">
            <v>1102199</v>
          </cell>
          <cell r="O230">
            <v>0</v>
          </cell>
          <cell r="P230">
            <v>0</v>
          </cell>
          <cell r="Q230">
            <v>3066930</v>
          </cell>
          <cell r="R230">
            <v>1947491</v>
          </cell>
          <cell r="S230">
            <v>0</v>
          </cell>
        </row>
        <row r="231">
          <cell r="A231">
            <v>224</v>
          </cell>
          <cell r="B231" t="str">
            <v>Redcar and Cleveland</v>
          </cell>
          <cell r="C231" t="str">
            <v>E0703</v>
          </cell>
          <cell r="E231">
            <v>4592</v>
          </cell>
          <cell r="F231">
            <v>11364</v>
          </cell>
          <cell r="G231">
            <v>28726</v>
          </cell>
          <cell r="H231">
            <v>0</v>
          </cell>
          <cell r="I231">
            <v>192362</v>
          </cell>
          <cell r="K231">
            <v>918763</v>
          </cell>
          <cell r="L231">
            <v>1533</v>
          </cell>
          <cell r="N231">
            <v>606864</v>
          </cell>
          <cell r="O231">
            <v>5329</v>
          </cell>
          <cell r="P231">
            <v>35080</v>
          </cell>
          <cell r="Q231">
            <v>660423</v>
          </cell>
          <cell r="R231">
            <v>2485179</v>
          </cell>
          <cell r="S231">
            <v>0</v>
          </cell>
        </row>
        <row r="232">
          <cell r="A232">
            <v>225</v>
          </cell>
          <cell r="B232" t="str">
            <v>Redditch</v>
          </cell>
          <cell r="C232" t="str">
            <v>E1835</v>
          </cell>
          <cell r="E232">
            <v>8911</v>
          </cell>
          <cell r="F232">
            <v>14510</v>
          </cell>
          <cell r="G232">
            <v>0</v>
          </cell>
          <cell r="H232">
            <v>0</v>
          </cell>
          <cell r="I232">
            <v>122138</v>
          </cell>
          <cell r="K232">
            <v>1823825</v>
          </cell>
          <cell r="L232">
            <v>0</v>
          </cell>
          <cell r="N232">
            <v>471398</v>
          </cell>
          <cell r="O232">
            <v>0</v>
          </cell>
          <cell r="P232">
            <v>0</v>
          </cell>
          <cell r="Q232">
            <v>1142854</v>
          </cell>
          <cell r="R232">
            <v>316352</v>
          </cell>
          <cell r="S232">
            <v>0</v>
          </cell>
        </row>
        <row r="233">
          <cell r="A233">
            <v>226</v>
          </cell>
          <cell r="B233" t="str">
            <v>Reigate and Banstead</v>
          </cell>
          <cell r="C233" t="str">
            <v>E3635</v>
          </cell>
          <cell r="E233">
            <v>5279</v>
          </cell>
          <cell r="F233">
            <v>11119</v>
          </cell>
          <cell r="G233">
            <v>0</v>
          </cell>
          <cell r="H233">
            <v>0</v>
          </cell>
          <cell r="I233">
            <v>196899</v>
          </cell>
          <cell r="K233">
            <v>882583</v>
          </cell>
          <cell r="L233">
            <v>809</v>
          </cell>
          <cell r="N233">
            <v>1068773</v>
          </cell>
          <cell r="O233">
            <v>0</v>
          </cell>
          <cell r="P233">
            <v>130935</v>
          </cell>
          <cell r="Q233">
            <v>3216065</v>
          </cell>
          <cell r="R233">
            <v>798293</v>
          </cell>
          <cell r="S233">
            <v>0</v>
          </cell>
        </row>
        <row r="234">
          <cell r="A234">
            <v>227</v>
          </cell>
          <cell r="B234" t="str">
            <v>Restormel</v>
          </cell>
          <cell r="C234" t="str">
            <v>E0836</v>
          </cell>
          <cell r="E234">
            <v>51061</v>
          </cell>
          <cell r="F234">
            <v>71879</v>
          </cell>
          <cell r="G234">
            <v>2000</v>
          </cell>
          <cell r="H234">
            <v>0</v>
          </cell>
          <cell r="I234">
            <v>178214</v>
          </cell>
          <cell r="K234">
            <v>552324</v>
          </cell>
          <cell r="L234">
            <v>718</v>
          </cell>
          <cell r="N234">
            <v>405343</v>
          </cell>
          <cell r="O234">
            <v>17496</v>
          </cell>
          <cell r="P234">
            <v>0</v>
          </cell>
          <cell r="Q234">
            <v>625277</v>
          </cell>
          <cell r="R234">
            <v>479291</v>
          </cell>
          <cell r="S234">
            <v>0</v>
          </cell>
        </row>
        <row r="235">
          <cell r="A235">
            <v>228</v>
          </cell>
          <cell r="B235" t="str">
            <v>Ribble Valley</v>
          </cell>
          <cell r="C235" t="str">
            <v>E2340</v>
          </cell>
          <cell r="E235">
            <v>3643</v>
          </cell>
          <cell r="F235">
            <v>10809</v>
          </cell>
          <cell r="G235">
            <v>774</v>
          </cell>
          <cell r="H235">
            <v>0</v>
          </cell>
          <cell r="I235">
            <v>77501</v>
          </cell>
          <cell r="K235">
            <v>614166</v>
          </cell>
          <cell r="L235">
            <v>0</v>
          </cell>
          <cell r="N235">
            <v>421513</v>
          </cell>
          <cell r="O235">
            <v>8272</v>
          </cell>
          <cell r="P235">
            <v>420</v>
          </cell>
          <cell r="Q235">
            <v>186898</v>
          </cell>
          <cell r="R235">
            <v>310293</v>
          </cell>
          <cell r="S235">
            <v>0</v>
          </cell>
        </row>
        <row r="236">
          <cell r="A236">
            <v>229</v>
          </cell>
          <cell r="B236" t="str">
            <v>Richmond upon Thames</v>
          </cell>
          <cell r="C236" t="str">
            <v>E5047</v>
          </cell>
          <cell r="E236">
            <v>17856</v>
          </cell>
          <cell r="F236">
            <v>139213</v>
          </cell>
          <cell r="G236">
            <v>0</v>
          </cell>
          <cell r="H236">
            <v>0</v>
          </cell>
          <cell r="I236">
            <v>289654</v>
          </cell>
          <cell r="K236">
            <v>2027933</v>
          </cell>
          <cell r="L236">
            <v>5190</v>
          </cell>
          <cell r="N236">
            <v>2041066</v>
          </cell>
          <cell r="O236">
            <v>0</v>
          </cell>
          <cell r="P236">
            <v>18496</v>
          </cell>
          <cell r="Q236">
            <v>2867788</v>
          </cell>
          <cell r="R236">
            <v>4459455</v>
          </cell>
          <cell r="S236">
            <v>0</v>
          </cell>
        </row>
        <row r="237">
          <cell r="A237">
            <v>230</v>
          </cell>
          <cell r="B237" t="str">
            <v>Richmondshire</v>
          </cell>
          <cell r="C237" t="str">
            <v>E2734</v>
          </cell>
          <cell r="E237">
            <v>3426</v>
          </cell>
          <cell r="F237">
            <v>11733</v>
          </cell>
          <cell r="G237">
            <v>3314</v>
          </cell>
          <cell r="H237">
            <v>405</v>
          </cell>
          <cell r="I237">
            <v>89494</v>
          </cell>
          <cell r="K237">
            <v>775281</v>
          </cell>
          <cell r="L237">
            <v>0</v>
          </cell>
          <cell r="N237">
            <v>249366</v>
          </cell>
          <cell r="O237">
            <v>9150</v>
          </cell>
          <cell r="P237">
            <v>7000</v>
          </cell>
          <cell r="Q237">
            <v>507957</v>
          </cell>
          <cell r="R237">
            <v>729160</v>
          </cell>
          <cell r="S237">
            <v>0</v>
          </cell>
        </row>
        <row r="238">
          <cell r="A238">
            <v>231</v>
          </cell>
          <cell r="B238" t="str">
            <v>Rochdale</v>
          </cell>
          <cell r="C238" t="str">
            <v>E4205</v>
          </cell>
          <cell r="E238">
            <v>31037</v>
          </cell>
          <cell r="F238">
            <v>58830</v>
          </cell>
          <cell r="G238">
            <v>0</v>
          </cell>
          <cell r="H238">
            <v>0</v>
          </cell>
          <cell r="I238">
            <v>307987</v>
          </cell>
          <cell r="K238">
            <v>3242677</v>
          </cell>
          <cell r="L238">
            <v>1045</v>
          </cell>
          <cell r="N238">
            <v>1277499</v>
          </cell>
          <cell r="O238">
            <v>0</v>
          </cell>
          <cell r="P238">
            <v>55000</v>
          </cell>
          <cell r="Q238">
            <v>2760429</v>
          </cell>
          <cell r="R238">
            <v>733071</v>
          </cell>
          <cell r="S238">
            <v>0</v>
          </cell>
        </row>
        <row r="239">
          <cell r="A239">
            <v>232</v>
          </cell>
          <cell r="B239" t="str">
            <v>Rochford</v>
          </cell>
          <cell r="C239" t="str">
            <v>E1540</v>
          </cell>
          <cell r="E239">
            <v>5238</v>
          </cell>
          <cell r="F239">
            <v>10357</v>
          </cell>
          <cell r="G239">
            <v>227</v>
          </cell>
          <cell r="H239">
            <v>0</v>
          </cell>
          <cell r="I239">
            <v>86404</v>
          </cell>
          <cell r="K239">
            <v>233843</v>
          </cell>
          <cell r="L239">
            <v>0</v>
          </cell>
          <cell r="N239">
            <v>478121</v>
          </cell>
          <cell r="O239">
            <v>1326</v>
          </cell>
          <cell r="P239">
            <v>30976</v>
          </cell>
          <cell r="Q239">
            <v>578628</v>
          </cell>
          <cell r="R239">
            <v>335961</v>
          </cell>
          <cell r="S239">
            <v>0</v>
          </cell>
        </row>
        <row r="240">
          <cell r="A240">
            <v>233</v>
          </cell>
          <cell r="B240" t="str">
            <v>Rossendale</v>
          </cell>
          <cell r="C240" t="str">
            <v>E2341</v>
          </cell>
          <cell r="E240">
            <v>2654</v>
          </cell>
          <cell r="F240">
            <v>30315</v>
          </cell>
          <cell r="G240">
            <v>698</v>
          </cell>
          <cell r="H240">
            <v>619</v>
          </cell>
          <cell r="I240">
            <v>113135</v>
          </cell>
          <cell r="K240">
            <v>804522</v>
          </cell>
          <cell r="L240">
            <v>3</v>
          </cell>
          <cell r="N240">
            <v>222715</v>
          </cell>
          <cell r="O240">
            <v>0</v>
          </cell>
          <cell r="P240">
            <v>35027</v>
          </cell>
          <cell r="Q240">
            <v>922379</v>
          </cell>
          <cell r="R240">
            <v>969888</v>
          </cell>
          <cell r="S240">
            <v>0</v>
          </cell>
        </row>
        <row r="241">
          <cell r="A241">
            <v>234</v>
          </cell>
          <cell r="B241" t="str">
            <v>Rother</v>
          </cell>
          <cell r="C241" t="str">
            <v>E1436</v>
          </cell>
          <cell r="E241">
            <v>1360</v>
          </cell>
          <cell r="F241">
            <v>4742</v>
          </cell>
          <cell r="G241">
            <v>5012</v>
          </cell>
          <cell r="H241">
            <v>1620</v>
          </cell>
          <cell r="I241">
            <v>138542</v>
          </cell>
          <cell r="K241">
            <v>1077331</v>
          </cell>
          <cell r="L241">
            <v>747</v>
          </cell>
          <cell r="N241">
            <v>587080</v>
          </cell>
          <cell r="O241">
            <v>17903</v>
          </cell>
          <cell r="P241">
            <v>35172</v>
          </cell>
          <cell r="Q241">
            <v>655244</v>
          </cell>
          <cell r="R241">
            <v>212222</v>
          </cell>
          <cell r="S241">
            <v>0</v>
          </cell>
        </row>
        <row r="242">
          <cell r="A242">
            <v>235</v>
          </cell>
          <cell r="B242" t="str">
            <v>Rotherham</v>
          </cell>
          <cell r="C242" t="str">
            <v>E4403</v>
          </cell>
          <cell r="E242">
            <v>0</v>
          </cell>
          <cell r="F242">
            <v>54080</v>
          </cell>
          <cell r="G242">
            <v>2003</v>
          </cell>
          <cell r="H242">
            <v>0</v>
          </cell>
          <cell r="I242">
            <v>296040</v>
          </cell>
          <cell r="K242">
            <v>2132716</v>
          </cell>
          <cell r="L242">
            <v>0</v>
          </cell>
          <cell r="N242">
            <v>887712</v>
          </cell>
          <cell r="O242">
            <v>4660</v>
          </cell>
          <cell r="P242">
            <v>10000</v>
          </cell>
          <cell r="Q242">
            <v>3772080</v>
          </cell>
          <cell r="R242">
            <v>3031974</v>
          </cell>
          <cell r="S242">
            <v>0</v>
          </cell>
        </row>
        <row r="243">
          <cell r="A243">
            <v>236</v>
          </cell>
          <cell r="B243" t="str">
            <v>Rugby</v>
          </cell>
          <cell r="C243" t="str">
            <v>E3733</v>
          </cell>
          <cell r="E243">
            <v>5600</v>
          </cell>
          <cell r="F243">
            <v>9615</v>
          </cell>
          <cell r="G243">
            <v>1388</v>
          </cell>
          <cell r="H243">
            <v>0</v>
          </cell>
          <cell r="I243">
            <v>129908</v>
          </cell>
          <cell r="K243">
            <v>861365</v>
          </cell>
          <cell r="L243">
            <v>191</v>
          </cell>
          <cell r="N243">
            <v>1063630</v>
          </cell>
          <cell r="O243">
            <v>6714</v>
          </cell>
          <cell r="P243">
            <v>32301</v>
          </cell>
          <cell r="Q243">
            <v>1004818</v>
          </cell>
          <cell r="R243">
            <v>343793</v>
          </cell>
          <cell r="S243">
            <v>0</v>
          </cell>
        </row>
        <row r="244">
          <cell r="A244">
            <v>237</v>
          </cell>
          <cell r="B244" t="str">
            <v>Runnymede</v>
          </cell>
          <cell r="C244" t="str">
            <v>E3636</v>
          </cell>
          <cell r="E244">
            <v>2513</v>
          </cell>
          <cell r="F244">
            <v>15580</v>
          </cell>
          <cell r="G244">
            <v>1304</v>
          </cell>
          <cell r="H244">
            <v>0</v>
          </cell>
          <cell r="I244">
            <v>128544</v>
          </cell>
          <cell r="K244">
            <v>684471</v>
          </cell>
          <cell r="L244">
            <v>6470</v>
          </cell>
          <cell r="N244">
            <v>1448016</v>
          </cell>
          <cell r="O244">
            <v>0</v>
          </cell>
          <cell r="P244">
            <v>0</v>
          </cell>
          <cell r="Q244">
            <v>1110000</v>
          </cell>
          <cell r="R244">
            <v>735001</v>
          </cell>
          <cell r="S244">
            <v>0</v>
          </cell>
        </row>
        <row r="245">
          <cell r="A245">
            <v>238</v>
          </cell>
          <cell r="B245" t="str">
            <v>Rushcliffe</v>
          </cell>
          <cell r="C245" t="str">
            <v>E3038</v>
          </cell>
          <cell r="E245">
            <v>3583</v>
          </cell>
          <cell r="F245">
            <v>45000</v>
          </cell>
          <cell r="G245">
            <v>3236</v>
          </cell>
          <cell r="H245">
            <v>56740</v>
          </cell>
          <cell r="I245">
            <v>100141</v>
          </cell>
          <cell r="K245">
            <v>677121</v>
          </cell>
          <cell r="L245">
            <v>1641</v>
          </cell>
          <cell r="N245">
            <v>736522</v>
          </cell>
          <cell r="O245">
            <v>3589</v>
          </cell>
          <cell r="P245">
            <v>0</v>
          </cell>
          <cell r="Q245">
            <v>525694</v>
          </cell>
          <cell r="R245">
            <v>689447</v>
          </cell>
          <cell r="S245">
            <v>0</v>
          </cell>
        </row>
        <row r="246">
          <cell r="A246">
            <v>239</v>
          </cell>
          <cell r="B246" t="str">
            <v>Rushmoor</v>
          </cell>
          <cell r="C246" t="str">
            <v>E1740</v>
          </cell>
          <cell r="E246">
            <v>6193</v>
          </cell>
          <cell r="F246">
            <v>29755</v>
          </cell>
          <cell r="G246">
            <v>0</v>
          </cell>
          <cell r="H246">
            <v>0</v>
          </cell>
          <cell r="I246">
            <v>126792</v>
          </cell>
          <cell r="K246">
            <v>518458</v>
          </cell>
          <cell r="L246">
            <v>2390</v>
          </cell>
          <cell r="N246">
            <v>722595</v>
          </cell>
          <cell r="O246">
            <v>0</v>
          </cell>
          <cell r="P246">
            <v>268470</v>
          </cell>
          <cell r="Q246">
            <v>776219</v>
          </cell>
          <cell r="R246">
            <v>1189842</v>
          </cell>
          <cell r="S246">
            <v>0</v>
          </cell>
        </row>
        <row r="247">
          <cell r="A247">
            <v>240</v>
          </cell>
          <cell r="B247" t="str">
            <v>Rutland</v>
          </cell>
          <cell r="C247" t="str">
            <v>E2402</v>
          </cell>
          <cell r="E247">
            <v>1551</v>
          </cell>
          <cell r="F247">
            <v>22879</v>
          </cell>
          <cell r="G247">
            <v>10941</v>
          </cell>
          <cell r="H247">
            <v>1011</v>
          </cell>
          <cell r="I247">
            <v>51243</v>
          </cell>
          <cell r="K247">
            <v>372998</v>
          </cell>
          <cell r="L247">
            <v>11</v>
          </cell>
          <cell r="N247">
            <v>436706</v>
          </cell>
          <cell r="O247">
            <v>5835</v>
          </cell>
          <cell r="P247">
            <v>0</v>
          </cell>
          <cell r="Q247">
            <v>339085</v>
          </cell>
          <cell r="R247">
            <v>350000</v>
          </cell>
          <cell r="S247">
            <v>0</v>
          </cell>
        </row>
        <row r="248">
          <cell r="A248">
            <v>241</v>
          </cell>
          <cell r="B248" t="str">
            <v>Ryedale</v>
          </cell>
          <cell r="C248" t="str">
            <v>E2755</v>
          </cell>
          <cell r="E248">
            <v>10437</v>
          </cell>
          <cell r="F248">
            <v>78982</v>
          </cell>
          <cell r="G248">
            <v>7500</v>
          </cell>
          <cell r="H248">
            <v>1500</v>
          </cell>
          <cell r="I248">
            <v>101796</v>
          </cell>
          <cell r="K248">
            <v>1218117</v>
          </cell>
          <cell r="L248">
            <v>378</v>
          </cell>
          <cell r="N248">
            <v>393273</v>
          </cell>
          <cell r="O248">
            <v>11000</v>
          </cell>
          <cell r="P248">
            <v>45000</v>
          </cell>
          <cell r="Q248">
            <v>246484</v>
          </cell>
          <cell r="R248">
            <v>485682</v>
          </cell>
          <cell r="S248">
            <v>0</v>
          </cell>
        </row>
        <row r="249">
          <cell r="A249">
            <v>242</v>
          </cell>
          <cell r="B249" t="str">
            <v>Salford</v>
          </cell>
          <cell r="C249" t="str">
            <v>E4206</v>
          </cell>
          <cell r="E249">
            <v>21749</v>
          </cell>
          <cell r="F249">
            <v>147686</v>
          </cell>
          <cell r="G249">
            <v>0</v>
          </cell>
          <cell r="H249">
            <v>0</v>
          </cell>
          <cell r="I249">
            <v>384991</v>
          </cell>
          <cell r="K249">
            <v>4074231</v>
          </cell>
          <cell r="L249">
            <v>0</v>
          </cell>
          <cell r="N249">
            <v>3196206</v>
          </cell>
          <cell r="O249">
            <v>0</v>
          </cell>
          <cell r="P249">
            <v>183448</v>
          </cell>
          <cell r="Q249">
            <v>8822425</v>
          </cell>
          <cell r="R249">
            <v>4898773</v>
          </cell>
          <cell r="S249">
            <v>0</v>
          </cell>
        </row>
        <row r="250">
          <cell r="A250">
            <v>243</v>
          </cell>
          <cell r="B250" t="str">
            <v>Salisbury</v>
          </cell>
          <cell r="C250" t="str">
            <v>E3933</v>
          </cell>
          <cell r="E250">
            <v>11500</v>
          </cell>
          <cell r="F250">
            <v>69000</v>
          </cell>
          <cell r="G250">
            <v>16326</v>
          </cell>
          <cell r="H250">
            <v>1045</v>
          </cell>
          <cell r="I250">
            <v>155728</v>
          </cell>
          <cell r="K250">
            <v>896093</v>
          </cell>
          <cell r="L250">
            <v>2808</v>
          </cell>
          <cell r="N250">
            <v>834182</v>
          </cell>
          <cell r="O250">
            <v>17834</v>
          </cell>
          <cell r="P250">
            <v>0</v>
          </cell>
          <cell r="Q250">
            <v>630040</v>
          </cell>
          <cell r="R250">
            <v>817309</v>
          </cell>
          <cell r="S250">
            <v>0</v>
          </cell>
        </row>
        <row r="251">
          <cell r="A251">
            <v>244</v>
          </cell>
          <cell r="B251" t="str">
            <v>Sandwell</v>
          </cell>
          <cell r="C251" t="str">
            <v>E4604</v>
          </cell>
          <cell r="E251">
            <v>18572</v>
          </cell>
          <cell r="F251">
            <v>49499</v>
          </cell>
          <cell r="G251">
            <v>0</v>
          </cell>
          <cell r="H251">
            <v>0</v>
          </cell>
          <cell r="I251">
            <v>496349</v>
          </cell>
          <cell r="K251">
            <v>5488327</v>
          </cell>
          <cell r="L251">
            <v>0</v>
          </cell>
          <cell r="N251">
            <v>1526387</v>
          </cell>
          <cell r="O251">
            <v>0</v>
          </cell>
          <cell r="P251">
            <v>91656</v>
          </cell>
          <cell r="Q251">
            <v>7916544</v>
          </cell>
          <cell r="R251">
            <v>2398679</v>
          </cell>
          <cell r="S251">
            <v>0</v>
          </cell>
        </row>
        <row r="252">
          <cell r="A252">
            <v>245</v>
          </cell>
          <cell r="B252" t="str">
            <v>Scarborough</v>
          </cell>
          <cell r="C252" t="str">
            <v>E2736</v>
          </cell>
          <cell r="E252">
            <v>9144</v>
          </cell>
          <cell r="F252">
            <v>42684</v>
          </cell>
          <cell r="G252">
            <v>331</v>
          </cell>
          <cell r="H252">
            <v>0</v>
          </cell>
          <cell r="I252">
            <v>237448</v>
          </cell>
          <cell r="K252">
            <v>1601654</v>
          </cell>
          <cell r="L252">
            <v>153</v>
          </cell>
          <cell r="N252">
            <v>652546</v>
          </cell>
          <cell r="O252">
            <v>6477</v>
          </cell>
          <cell r="P252">
            <v>0</v>
          </cell>
          <cell r="Q252">
            <v>507424</v>
          </cell>
          <cell r="R252">
            <v>2389715.8199999998</v>
          </cell>
          <cell r="S252">
            <v>0</v>
          </cell>
        </row>
        <row r="253">
          <cell r="A253">
            <v>246</v>
          </cell>
          <cell r="B253" t="str">
            <v>Sedgefield</v>
          </cell>
          <cell r="C253" t="str">
            <v>E1336</v>
          </cell>
          <cell r="E253">
            <v>15049</v>
          </cell>
          <cell r="F253">
            <v>574</v>
          </cell>
          <cell r="G253">
            <v>0</v>
          </cell>
          <cell r="H253">
            <v>0</v>
          </cell>
          <cell r="I253">
            <v>109200</v>
          </cell>
          <cell r="K253">
            <v>998809</v>
          </cell>
          <cell r="L253">
            <v>529</v>
          </cell>
          <cell r="N253">
            <v>240710</v>
          </cell>
          <cell r="O253">
            <v>2510</v>
          </cell>
          <cell r="P253">
            <v>244705</v>
          </cell>
          <cell r="Q253">
            <v>781828</v>
          </cell>
          <cell r="R253">
            <v>648454</v>
          </cell>
          <cell r="S253">
            <v>0</v>
          </cell>
        </row>
        <row r="254">
          <cell r="A254">
            <v>247</v>
          </cell>
          <cell r="B254" t="str">
            <v>Sedgemoor</v>
          </cell>
          <cell r="C254" t="str">
            <v>E3332</v>
          </cell>
          <cell r="E254">
            <v>11720</v>
          </cell>
          <cell r="F254">
            <v>45868</v>
          </cell>
          <cell r="G254">
            <v>12154</v>
          </cell>
          <cell r="H254">
            <v>2169</v>
          </cell>
          <cell r="I254">
            <v>165013</v>
          </cell>
          <cell r="K254">
            <v>799903</v>
          </cell>
          <cell r="L254">
            <v>0</v>
          </cell>
          <cell r="N254">
            <v>547086</v>
          </cell>
          <cell r="O254">
            <v>18286</v>
          </cell>
          <cell r="P254">
            <v>1818</v>
          </cell>
          <cell r="Q254">
            <v>1106324</v>
          </cell>
          <cell r="R254">
            <v>685706</v>
          </cell>
          <cell r="S254">
            <v>0</v>
          </cell>
        </row>
        <row r="255">
          <cell r="A255">
            <v>248</v>
          </cell>
          <cell r="B255" t="str">
            <v>Sefton</v>
          </cell>
          <cell r="C255" t="str">
            <v>E4304</v>
          </cell>
          <cell r="E255">
            <v>62186</v>
          </cell>
          <cell r="F255">
            <v>30579</v>
          </cell>
          <cell r="G255">
            <v>0</v>
          </cell>
          <cell r="H255">
            <v>0</v>
          </cell>
          <cell r="I255">
            <v>358543</v>
          </cell>
          <cell r="K255">
            <v>3374106</v>
          </cell>
          <cell r="L255">
            <v>7261</v>
          </cell>
          <cell r="N255">
            <v>2157567</v>
          </cell>
          <cell r="O255">
            <v>1176</v>
          </cell>
          <cell r="P255">
            <v>38190</v>
          </cell>
          <cell r="Q255">
            <v>2510860</v>
          </cell>
          <cell r="R255">
            <v>2659384</v>
          </cell>
          <cell r="S255">
            <v>0</v>
          </cell>
        </row>
        <row r="256">
          <cell r="A256">
            <v>249</v>
          </cell>
          <cell r="B256" t="str">
            <v>Selby</v>
          </cell>
          <cell r="C256" t="str">
            <v>E2757</v>
          </cell>
          <cell r="E256">
            <v>6700</v>
          </cell>
          <cell r="F256">
            <v>51274</v>
          </cell>
          <cell r="G256">
            <v>2696</v>
          </cell>
          <cell r="H256">
            <v>3401</v>
          </cell>
          <cell r="I256">
            <v>102072</v>
          </cell>
          <cell r="K256">
            <v>797058</v>
          </cell>
          <cell r="L256">
            <v>981</v>
          </cell>
          <cell r="N256">
            <v>306177</v>
          </cell>
          <cell r="O256">
            <v>10976</v>
          </cell>
          <cell r="P256">
            <v>63576</v>
          </cell>
          <cell r="Q256">
            <v>809649</v>
          </cell>
          <cell r="R256">
            <v>1905117</v>
          </cell>
          <cell r="S256">
            <v>0</v>
          </cell>
        </row>
        <row r="257">
          <cell r="A257">
            <v>250</v>
          </cell>
          <cell r="B257" t="str">
            <v>Sevenoaks</v>
          </cell>
          <cell r="C257" t="str">
            <v>E2239</v>
          </cell>
          <cell r="E257">
            <v>2802</v>
          </cell>
          <cell r="F257">
            <v>61491</v>
          </cell>
          <cell r="G257">
            <v>0</v>
          </cell>
          <cell r="H257">
            <v>15750</v>
          </cell>
          <cell r="I257">
            <v>163425</v>
          </cell>
          <cell r="K257">
            <v>1551689</v>
          </cell>
          <cell r="L257">
            <v>221</v>
          </cell>
          <cell r="N257">
            <v>1041602</v>
          </cell>
          <cell r="O257">
            <v>12000</v>
          </cell>
          <cell r="P257">
            <v>738</v>
          </cell>
          <cell r="Q257">
            <v>955381</v>
          </cell>
          <cell r="R257">
            <v>1224826</v>
          </cell>
          <cell r="S257">
            <v>0</v>
          </cell>
        </row>
        <row r="258">
          <cell r="A258">
            <v>251</v>
          </cell>
          <cell r="B258" t="str">
            <v>Sheffield</v>
          </cell>
          <cell r="C258" t="str">
            <v>E4404</v>
          </cell>
          <cell r="E258">
            <v>66975</v>
          </cell>
          <cell r="F258">
            <v>893063</v>
          </cell>
          <cell r="G258">
            <v>0</v>
          </cell>
          <cell r="H258">
            <v>0</v>
          </cell>
          <cell r="I258">
            <v>779613</v>
          </cell>
          <cell r="K258">
            <v>5446997</v>
          </cell>
          <cell r="L258">
            <v>585</v>
          </cell>
          <cell r="N258">
            <v>7618866</v>
          </cell>
          <cell r="O258">
            <v>1820</v>
          </cell>
          <cell r="P258">
            <v>544608</v>
          </cell>
          <cell r="Q258">
            <v>9141297</v>
          </cell>
          <cell r="R258">
            <v>5121541</v>
          </cell>
          <cell r="S258">
            <v>0</v>
          </cell>
        </row>
        <row r="259">
          <cell r="A259">
            <v>252</v>
          </cell>
          <cell r="B259" t="str">
            <v>Shepway</v>
          </cell>
          <cell r="C259" t="str">
            <v>E2240</v>
          </cell>
          <cell r="E259">
            <v>18060</v>
          </cell>
          <cell r="F259">
            <v>73785</v>
          </cell>
          <cell r="G259">
            <v>0</v>
          </cell>
          <cell r="H259">
            <v>3608</v>
          </cell>
          <cell r="I259">
            <v>162648</v>
          </cell>
          <cell r="K259">
            <v>889092</v>
          </cell>
          <cell r="L259">
            <v>468</v>
          </cell>
          <cell r="N259">
            <v>830845</v>
          </cell>
          <cell r="O259">
            <v>13153</v>
          </cell>
          <cell r="P259">
            <v>20144</v>
          </cell>
          <cell r="Q259">
            <v>1390176</v>
          </cell>
          <cell r="R259">
            <v>774958</v>
          </cell>
          <cell r="S259">
            <v>0</v>
          </cell>
        </row>
        <row r="260">
          <cell r="A260">
            <v>253</v>
          </cell>
          <cell r="B260" t="str">
            <v>Shrewsbury and Atcham</v>
          </cell>
          <cell r="C260" t="str">
            <v>E3234</v>
          </cell>
          <cell r="E260">
            <v>8977</v>
          </cell>
          <cell r="F260">
            <v>17438</v>
          </cell>
          <cell r="G260">
            <v>1873</v>
          </cell>
          <cell r="H260">
            <v>0</v>
          </cell>
          <cell r="I260">
            <v>164640</v>
          </cell>
          <cell r="K260">
            <v>1159323</v>
          </cell>
          <cell r="L260">
            <v>9271</v>
          </cell>
          <cell r="N260">
            <v>835277</v>
          </cell>
          <cell r="O260">
            <v>4996</v>
          </cell>
          <cell r="P260">
            <v>6112</v>
          </cell>
          <cell r="Q260">
            <v>1703265</v>
          </cell>
          <cell r="R260">
            <v>1309899</v>
          </cell>
          <cell r="S260">
            <v>0</v>
          </cell>
        </row>
        <row r="261">
          <cell r="A261">
            <v>254</v>
          </cell>
          <cell r="B261" t="str">
            <v>Slough</v>
          </cell>
          <cell r="C261" t="str">
            <v>E0304</v>
          </cell>
          <cell r="E261">
            <v>6255</v>
          </cell>
          <cell r="F261">
            <v>43462</v>
          </cell>
          <cell r="G261">
            <v>0</v>
          </cell>
          <cell r="H261">
            <v>0</v>
          </cell>
          <cell r="I261">
            <v>241588</v>
          </cell>
          <cell r="K261">
            <v>689022</v>
          </cell>
          <cell r="L261">
            <v>2203</v>
          </cell>
          <cell r="N261">
            <v>1301546</v>
          </cell>
          <cell r="O261">
            <v>0</v>
          </cell>
          <cell r="P261">
            <v>66647</v>
          </cell>
          <cell r="Q261">
            <v>6578255</v>
          </cell>
          <cell r="R261">
            <v>2618223</v>
          </cell>
          <cell r="S261">
            <v>0</v>
          </cell>
        </row>
        <row r="262">
          <cell r="A262">
            <v>255</v>
          </cell>
          <cell r="B262" t="str">
            <v>Solihull</v>
          </cell>
          <cell r="C262" t="str">
            <v>E4605</v>
          </cell>
          <cell r="E262">
            <v>2940</v>
          </cell>
          <cell r="F262">
            <v>4780</v>
          </cell>
          <cell r="G262">
            <v>3293</v>
          </cell>
          <cell r="H262">
            <v>0</v>
          </cell>
          <cell r="I262">
            <v>219266</v>
          </cell>
          <cell r="K262">
            <v>4777386</v>
          </cell>
          <cell r="L262">
            <v>3709</v>
          </cell>
          <cell r="N262">
            <v>1292714</v>
          </cell>
          <cell r="O262">
            <v>3944</v>
          </cell>
          <cell r="P262">
            <v>0</v>
          </cell>
          <cell r="Q262">
            <v>2037350</v>
          </cell>
          <cell r="R262">
            <v>2114550</v>
          </cell>
          <cell r="S262">
            <v>0</v>
          </cell>
        </row>
        <row r="263">
          <cell r="A263">
            <v>256</v>
          </cell>
          <cell r="B263" t="str">
            <v>South Bedfordshire</v>
          </cell>
          <cell r="C263" t="str">
            <v>E0234</v>
          </cell>
          <cell r="E263">
            <v>12075</v>
          </cell>
          <cell r="F263">
            <v>88530</v>
          </cell>
          <cell r="G263">
            <v>5028</v>
          </cell>
          <cell r="H263">
            <v>6645</v>
          </cell>
          <cell r="I263">
            <v>164375</v>
          </cell>
          <cell r="K263">
            <v>464288</v>
          </cell>
          <cell r="L263">
            <v>1706</v>
          </cell>
          <cell r="N263">
            <v>612832</v>
          </cell>
          <cell r="O263">
            <v>6704</v>
          </cell>
          <cell r="P263">
            <v>83937</v>
          </cell>
          <cell r="Q263">
            <v>2580488</v>
          </cell>
          <cell r="R263">
            <v>1054733</v>
          </cell>
          <cell r="S263">
            <v>0</v>
          </cell>
        </row>
        <row r="264">
          <cell r="A264">
            <v>257</v>
          </cell>
          <cell r="B264" t="str">
            <v>South Bucks</v>
          </cell>
          <cell r="C264" t="str">
            <v>E0434</v>
          </cell>
          <cell r="E264">
            <v>2264</v>
          </cell>
          <cell r="F264">
            <v>55180</v>
          </cell>
          <cell r="G264">
            <v>0</v>
          </cell>
          <cell r="H264">
            <v>0</v>
          </cell>
          <cell r="I264">
            <v>106855</v>
          </cell>
          <cell r="K264">
            <v>568396</v>
          </cell>
          <cell r="L264">
            <v>28</v>
          </cell>
          <cell r="N264">
            <v>679218</v>
          </cell>
          <cell r="O264">
            <v>0</v>
          </cell>
          <cell r="P264">
            <v>0</v>
          </cell>
          <cell r="Q264">
            <v>579062</v>
          </cell>
          <cell r="R264">
            <v>1159181</v>
          </cell>
          <cell r="S264">
            <v>0</v>
          </cell>
        </row>
        <row r="265">
          <cell r="A265">
            <v>258</v>
          </cell>
          <cell r="B265" t="str">
            <v>South Cambridgeshire</v>
          </cell>
          <cell r="C265" t="str">
            <v>E0536</v>
          </cell>
          <cell r="E265">
            <v>40000</v>
          </cell>
          <cell r="F265">
            <v>109000</v>
          </cell>
          <cell r="G265">
            <v>36000</v>
          </cell>
          <cell r="H265">
            <v>10000</v>
          </cell>
          <cell r="I265">
            <v>153448</v>
          </cell>
          <cell r="K265">
            <v>1258500</v>
          </cell>
          <cell r="L265">
            <v>89</v>
          </cell>
          <cell r="N265">
            <v>1835000</v>
          </cell>
          <cell r="O265">
            <v>21600</v>
          </cell>
          <cell r="P265">
            <v>36000</v>
          </cell>
          <cell r="Q265">
            <v>782000</v>
          </cell>
          <cell r="R265">
            <v>794927</v>
          </cell>
          <cell r="S265">
            <v>0</v>
          </cell>
        </row>
        <row r="266">
          <cell r="A266">
            <v>259</v>
          </cell>
          <cell r="B266" t="str">
            <v>South Derbyshire</v>
          </cell>
          <cell r="C266" t="str">
            <v>E1039</v>
          </cell>
          <cell r="E266">
            <v>0</v>
          </cell>
          <cell r="F266">
            <v>7416</v>
          </cell>
          <cell r="G266">
            <v>535</v>
          </cell>
          <cell r="H266">
            <v>0</v>
          </cell>
          <cell r="I266">
            <v>94465</v>
          </cell>
          <cell r="K266">
            <v>475903</v>
          </cell>
          <cell r="L266">
            <v>228</v>
          </cell>
          <cell r="N266">
            <v>386690</v>
          </cell>
          <cell r="O266">
            <v>15692</v>
          </cell>
          <cell r="P266">
            <v>9333</v>
          </cell>
          <cell r="Q266">
            <v>478750</v>
          </cell>
          <cell r="R266">
            <v>562408</v>
          </cell>
          <cell r="S266">
            <v>0</v>
          </cell>
        </row>
        <row r="267">
          <cell r="A267">
            <v>260</v>
          </cell>
          <cell r="B267" t="str">
            <v>South Gloucestershire</v>
          </cell>
          <cell r="C267" t="str">
            <v>E0103</v>
          </cell>
          <cell r="E267">
            <v>11000</v>
          </cell>
          <cell r="F267">
            <v>127240</v>
          </cell>
          <cell r="G267">
            <v>0</v>
          </cell>
          <cell r="H267">
            <v>0</v>
          </cell>
          <cell r="I267">
            <v>273640</v>
          </cell>
          <cell r="K267">
            <v>1750014</v>
          </cell>
          <cell r="L267">
            <v>0</v>
          </cell>
          <cell r="N267">
            <v>1470227</v>
          </cell>
          <cell r="O267">
            <v>10439</v>
          </cell>
          <cell r="P267">
            <v>24934</v>
          </cell>
          <cell r="Q267">
            <v>3719165</v>
          </cell>
          <cell r="R267">
            <v>3055036</v>
          </cell>
          <cell r="S267">
            <v>0</v>
          </cell>
        </row>
        <row r="268">
          <cell r="A268">
            <v>261</v>
          </cell>
          <cell r="B268" t="str">
            <v>South Hams</v>
          </cell>
          <cell r="C268" t="str">
            <v>E1136</v>
          </cell>
          <cell r="E268">
            <v>14147</v>
          </cell>
          <cell r="F268">
            <v>30208</v>
          </cell>
          <cell r="G268">
            <v>822</v>
          </cell>
          <cell r="H268">
            <v>0</v>
          </cell>
          <cell r="I268">
            <v>169055</v>
          </cell>
          <cell r="K268">
            <v>1349525</v>
          </cell>
          <cell r="L268">
            <v>0</v>
          </cell>
          <cell r="N268">
            <v>354954</v>
          </cell>
          <cell r="O268">
            <v>24384</v>
          </cell>
          <cell r="P268">
            <v>41235</v>
          </cell>
          <cell r="Q268">
            <v>603521</v>
          </cell>
          <cell r="R268">
            <v>500074</v>
          </cell>
          <cell r="S268">
            <v>0</v>
          </cell>
        </row>
        <row r="269">
          <cell r="A269">
            <v>262</v>
          </cell>
          <cell r="B269" t="str">
            <v>South Holland</v>
          </cell>
          <cell r="C269" t="str">
            <v>E2535</v>
          </cell>
          <cell r="E269">
            <v>20239</v>
          </cell>
          <cell r="F269">
            <v>62870</v>
          </cell>
          <cell r="G269">
            <v>7255</v>
          </cell>
          <cell r="H269">
            <v>1209</v>
          </cell>
          <cell r="I269">
            <v>104422</v>
          </cell>
          <cell r="K269">
            <v>687735</v>
          </cell>
          <cell r="L269">
            <v>0</v>
          </cell>
          <cell r="N269">
            <v>323836</v>
          </cell>
          <cell r="O269">
            <v>9674</v>
          </cell>
          <cell r="P269">
            <v>0</v>
          </cell>
          <cell r="Q269">
            <v>623148</v>
          </cell>
          <cell r="R269">
            <v>219381</v>
          </cell>
          <cell r="S269">
            <v>0</v>
          </cell>
        </row>
        <row r="270">
          <cell r="A270">
            <v>263</v>
          </cell>
          <cell r="B270" t="str">
            <v>South Kesteven</v>
          </cell>
          <cell r="C270" t="str">
            <v>E2536</v>
          </cell>
          <cell r="E270">
            <v>22500</v>
          </cell>
          <cell r="F270">
            <v>71250</v>
          </cell>
          <cell r="G270">
            <v>13500</v>
          </cell>
          <cell r="H270">
            <v>0</v>
          </cell>
          <cell r="I270">
            <v>193502</v>
          </cell>
          <cell r="K270">
            <v>1415928</v>
          </cell>
          <cell r="L270">
            <v>16535</v>
          </cell>
          <cell r="N270">
            <v>970000</v>
          </cell>
          <cell r="O270">
            <v>20000</v>
          </cell>
          <cell r="P270">
            <v>0</v>
          </cell>
          <cell r="Q270">
            <v>1991164</v>
          </cell>
          <cell r="R270">
            <v>705189</v>
          </cell>
          <cell r="S270">
            <v>0</v>
          </cell>
        </row>
        <row r="271">
          <cell r="A271">
            <v>264</v>
          </cell>
          <cell r="B271" t="str">
            <v>South Lakeland</v>
          </cell>
          <cell r="C271" t="str">
            <v>E0936</v>
          </cell>
          <cell r="E271">
            <v>3540</v>
          </cell>
          <cell r="F271">
            <v>35417</v>
          </cell>
          <cell r="G271">
            <v>7754</v>
          </cell>
          <cell r="H271">
            <v>0</v>
          </cell>
          <cell r="I271">
            <v>288251</v>
          </cell>
          <cell r="K271">
            <v>3061532</v>
          </cell>
          <cell r="L271">
            <v>3538</v>
          </cell>
          <cell r="N271">
            <v>1194374</v>
          </cell>
          <cell r="O271">
            <v>17834</v>
          </cell>
          <cell r="P271">
            <v>47925</v>
          </cell>
          <cell r="Q271">
            <v>989399</v>
          </cell>
          <cell r="R271">
            <v>661200</v>
          </cell>
          <cell r="S271">
            <v>0</v>
          </cell>
        </row>
        <row r="272">
          <cell r="A272">
            <v>265</v>
          </cell>
          <cell r="B272" t="str">
            <v>South Norfolk</v>
          </cell>
          <cell r="C272" t="str">
            <v>E2637</v>
          </cell>
          <cell r="E272">
            <v>3398</v>
          </cell>
          <cell r="F272">
            <v>76674</v>
          </cell>
          <cell r="G272">
            <v>16852</v>
          </cell>
          <cell r="H272">
            <v>4513</v>
          </cell>
          <cell r="I272">
            <v>138430</v>
          </cell>
          <cell r="K272">
            <v>780048</v>
          </cell>
          <cell r="L272">
            <v>442</v>
          </cell>
          <cell r="N272">
            <v>1159738</v>
          </cell>
          <cell r="O272">
            <v>22470</v>
          </cell>
          <cell r="P272">
            <v>6840</v>
          </cell>
          <cell r="Q272">
            <v>698358</v>
          </cell>
          <cell r="R272">
            <v>572305</v>
          </cell>
          <cell r="S272">
            <v>0</v>
          </cell>
        </row>
        <row r="273">
          <cell r="A273">
            <v>266</v>
          </cell>
          <cell r="B273" t="str">
            <v>South Northamptonshire</v>
          </cell>
          <cell r="C273" t="str">
            <v>E2836</v>
          </cell>
          <cell r="E273">
            <v>5133</v>
          </cell>
          <cell r="F273">
            <v>96350</v>
          </cell>
          <cell r="G273">
            <v>4974</v>
          </cell>
          <cell r="H273">
            <v>1000</v>
          </cell>
          <cell r="I273">
            <v>88453</v>
          </cell>
          <cell r="K273">
            <v>936030</v>
          </cell>
          <cell r="L273">
            <v>0</v>
          </cell>
          <cell r="N273">
            <v>145958</v>
          </cell>
          <cell r="O273">
            <v>18334</v>
          </cell>
          <cell r="P273">
            <v>7000</v>
          </cell>
          <cell r="Q273">
            <v>530908</v>
          </cell>
          <cell r="R273">
            <v>198784.98</v>
          </cell>
          <cell r="S273">
            <v>0</v>
          </cell>
        </row>
        <row r="274">
          <cell r="A274">
            <v>267</v>
          </cell>
          <cell r="B274" t="str">
            <v>South Oxfordshire</v>
          </cell>
          <cell r="C274" t="str">
            <v>E3133</v>
          </cell>
          <cell r="E274">
            <v>8592</v>
          </cell>
          <cell r="F274">
            <v>71405</v>
          </cell>
          <cell r="G274">
            <v>0</v>
          </cell>
          <cell r="H274">
            <v>3941</v>
          </cell>
          <cell r="I274">
            <v>174847</v>
          </cell>
          <cell r="K274">
            <v>672055</v>
          </cell>
          <cell r="L274">
            <v>3844</v>
          </cell>
          <cell r="N274">
            <v>1260050</v>
          </cell>
          <cell r="O274">
            <v>15014</v>
          </cell>
          <cell r="P274">
            <v>0</v>
          </cell>
          <cell r="Q274">
            <v>631742</v>
          </cell>
          <cell r="R274">
            <v>1169434</v>
          </cell>
          <cell r="S274">
            <v>0</v>
          </cell>
        </row>
        <row r="275">
          <cell r="A275">
            <v>268</v>
          </cell>
          <cell r="B275" t="str">
            <v>South Ribble</v>
          </cell>
          <cell r="C275" t="str">
            <v>E2342</v>
          </cell>
          <cell r="E275">
            <v>7547</v>
          </cell>
          <cell r="F275">
            <v>24301</v>
          </cell>
          <cell r="G275">
            <v>1585</v>
          </cell>
          <cell r="H275">
            <v>0</v>
          </cell>
          <cell r="I275">
            <v>115434</v>
          </cell>
          <cell r="K275">
            <v>690865</v>
          </cell>
          <cell r="L275">
            <v>18637</v>
          </cell>
          <cell r="N275">
            <v>572294</v>
          </cell>
          <cell r="O275">
            <v>3190</v>
          </cell>
          <cell r="P275">
            <v>46765</v>
          </cell>
          <cell r="Q275">
            <v>1195020</v>
          </cell>
          <cell r="R275">
            <v>1356230</v>
          </cell>
          <cell r="S275">
            <v>0</v>
          </cell>
        </row>
        <row r="276">
          <cell r="A276">
            <v>269</v>
          </cell>
          <cell r="B276" t="str">
            <v>South Shropshire</v>
          </cell>
          <cell r="C276" t="str">
            <v>E3235</v>
          </cell>
          <cell r="E276">
            <v>5491</v>
          </cell>
          <cell r="F276">
            <v>23931</v>
          </cell>
          <cell r="G276">
            <v>0</v>
          </cell>
          <cell r="H276">
            <v>1567</v>
          </cell>
          <cell r="I276">
            <v>73858</v>
          </cell>
          <cell r="K276">
            <v>597458</v>
          </cell>
          <cell r="L276">
            <v>874</v>
          </cell>
          <cell r="N276">
            <v>227719</v>
          </cell>
          <cell r="O276">
            <v>6308</v>
          </cell>
          <cell r="P276">
            <v>70470</v>
          </cell>
          <cell r="Q276">
            <v>335818</v>
          </cell>
          <cell r="R276">
            <v>178207.86</v>
          </cell>
          <cell r="S276">
            <v>0</v>
          </cell>
        </row>
        <row r="277">
          <cell r="A277">
            <v>270</v>
          </cell>
          <cell r="B277" t="str">
            <v>South Somerset</v>
          </cell>
          <cell r="C277" t="str">
            <v>E3334</v>
          </cell>
          <cell r="E277">
            <v>32734</v>
          </cell>
          <cell r="F277">
            <v>110542</v>
          </cell>
          <cell r="G277">
            <v>1020</v>
          </cell>
          <cell r="H277">
            <v>10394</v>
          </cell>
          <cell r="I277">
            <v>234840</v>
          </cell>
          <cell r="K277">
            <v>1390312</v>
          </cell>
          <cell r="L277">
            <v>2697</v>
          </cell>
          <cell r="N277">
            <v>1027499</v>
          </cell>
          <cell r="O277">
            <v>24590</v>
          </cell>
          <cell r="P277">
            <v>0</v>
          </cell>
          <cell r="Q277">
            <v>1276562</v>
          </cell>
          <cell r="R277">
            <v>638682</v>
          </cell>
          <cell r="S277">
            <v>0</v>
          </cell>
        </row>
        <row r="278">
          <cell r="A278">
            <v>271</v>
          </cell>
          <cell r="B278" t="str">
            <v>South Staffordshire</v>
          </cell>
          <cell r="C278" t="str">
            <v>E3435</v>
          </cell>
          <cell r="E278">
            <v>296</v>
          </cell>
          <cell r="F278">
            <v>110988</v>
          </cell>
          <cell r="G278">
            <v>5379</v>
          </cell>
          <cell r="H278">
            <v>0</v>
          </cell>
          <cell r="I278">
            <v>98328</v>
          </cell>
          <cell r="K278">
            <v>1632941</v>
          </cell>
          <cell r="L278">
            <v>506</v>
          </cell>
          <cell r="N278">
            <v>161089</v>
          </cell>
          <cell r="O278">
            <v>7172</v>
          </cell>
          <cell r="P278">
            <v>0</v>
          </cell>
          <cell r="Q278">
            <v>848368</v>
          </cell>
          <cell r="R278">
            <v>1314656.73</v>
          </cell>
          <cell r="S278">
            <v>0</v>
          </cell>
        </row>
        <row r="279">
          <cell r="A279">
            <v>272</v>
          </cell>
          <cell r="B279" t="str">
            <v>South Tyneside</v>
          </cell>
          <cell r="C279" t="str">
            <v>E4504</v>
          </cell>
          <cell r="E279">
            <v>20723</v>
          </cell>
          <cell r="F279">
            <v>56654</v>
          </cell>
          <cell r="G279">
            <v>0</v>
          </cell>
          <cell r="H279">
            <v>0</v>
          </cell>
          <cell r="I279">
            <v>161297</v>
          </cell>
          <cell r="K279">
            <v>997001</v>
          </cell>
          <cell r="L279">
            <v>160</v>
          </cell>
          <cell r="N279">
            <v>709487</v>
          </cell>
          <cell r="O279">
            <v>0</v>
          </cell>
          <cell r="P279">
            <v>20222</v>
          </cell>
          <cell r="Q279">
            <v>1041625</v>
          </cell>
          <cell r="R279">
            <v>376638</v>
          </cell>
          <cell r="S279">
            <v>0</v>
          </cell>
        </row>
        <row r="280">
          <cell r="A280">
            <v>273</v>
          </cell>
          <cell r="B280" t="str">
            <v>Southampton</v>
          </cell>
          <cell r="C280" t="str">
            <v>E1702</v>
          </cell>
          <cell r="E280">
            <v>0</v>
          </cell>
          <cell r="F280">
            <v>60596</v>
          </cell>
          <cell r="G280">
            <v>0</v>
          </cell>
          <cell r="H280">
            <v>0</v>
          </cell>
          <cell r="I280">
            <v>348430</v>
          </cell>
          <cell r="K280">
            <v>1526075</v>
          </cell>
          <cell r="L280">
            <v>38426</v>
          </cell>
          <cell r="N280">
            <v>4046884</v>
          </cell>
          <cell r="O280">
            <v>0</v>
          </cell>
          <cell r="P280">
            <v>83552</v>
          </cell>
          <cell r="Q280">
            <v>4463639</v>
          </cell>
          <cell r="R280">
            <v>1201055.58</v>
          </cell>
          <cell r="S280">
            <v>0</v>
          </cell>
        </row>
        <row r="281">
          <cell r="A281">
            <v>274</v>
          </cell>
          <cell r="B281" t="str">
            <v>Southend-on-Sea</v>
          </cell>
          <cell r="C281" t="str">
            <v>E1501</v>
          </cell>
          <cell r="E281">
            <v>9695</v>
          </cell>
          <cell r="F281">
            <v>11476</v>
          </cell>
          <cell r="G281">
            <v>0</v>
          </cell>
          <cell r="H281">
            <v>0</v>
          </cell>
          <cell r="I281">
            <v>268206</v>
          </cell>
          <cell r="K281">
            <v>483019</v>
          </cell>
          <cell r="L281">
            <v>525</v>
          </cell>
          <cell r="N281">
            <v>1269796</v>
          </cell>
          <cell r="O281">
            <v>0</v>
          </cell>
          <cell r="P281">
            <v>29125</v>
          </cell>
          <cell r="Q281">
            <v>2470206</v>
          </cell>
          <cell r="R281">
            <v>1741497</v>
          </cell>
          <cell r="S281">
            <v>0</v>
          </cell>
        </row>
        <row r="282">
          <cell r="A282">
            <v>275</v>
          </cell>
          <cell r="B282" t="str">
            <v>Southwark</v>
          </cell>
          <cell r="C282" t="str">
            <v>E5019</v>
          </cell>
          <cell r="E282">
            <v>29975</v>
          </cell>
          <cell r="F282">
            <v>165760</v>
          </cell>
          <cell r="G282">
            <v>0</v>
          </cell>
          <cell r="H282">
            <v>0</v>
          </cell>
          <cell r="I282">
            <v>621593</v>
          </cell>
          <cell r="K282">
            <v>3979109</v>
          </cell>
          <cell r="L282">
            <v>748997</v>
          </cell>
          <cell r="N282">
            <v>7375900</v>
          </cell>
          <cell r="O282">
            <v>0</v>
          </cell>
          <cell r="P282">
            <v>0</v>
          </cell>
          <cell r="Q282">
            <v>2313641</v>
          </cell>
          <cell r="R282">
            <v>16868270</v>
          </cell>
          <cell r="S282">
            <v>0</v>
          </cell>
        </row>
        <row r="283">
          <cell r="A283">
            <v>276</v>
          </cell>
          <cell r="B283" t="str">
            <v>Spelthorne</v>
          </cell>
          <cell r="C283" t="str">
            <v>E3637</v>
          </cell>
          <cell r="E283">
            <v>8484</v>
          </cell>
          <cell r="F283">
            <v>65655</v>
          </cell>
          <cell r="G283">
            <v>0</v>
          </cell>
          <cell r="H283">
            <v>0</v>
          </cell>
          <cell r="I283">
            <v>143087</v>
          </cell>
          <cell r="K283">
            <v>917196</v>
          </cell>
          <cell r="L283">
            <v>0</v>
          </cell>
          <cell r="N283">
            <v>690879</v>
          </cell>
          <cell r="O283">
            <v>0</v>
          </cell>
          <cell r="P283">
            <v>0</v>
          </cell>
          <cell r="Q283">
            <v>2417144</v>
          </cell>
          <cell r="R283">
            <v>812577</v>
          </cell>
          <cell r="S283">
            <v>0</v>
          </cell>
        </row>
        <row r="284">
          <cell r="A284">
            <v>277</v>
          </cell>
          <cell r="B284" t="str">
            <v>St Albans</v>
          </cell>
          <cell r="C284" t="str">
            <v>E1936</v>
          </cell>
          <cell r="E284">
            <v>7561</v>
          </cell>
          <cell r="F284">
            <v>63107</v>
          </cell>
          <cell r="G284">
            <v>3000</v>
          </cell>
          <cell r="H284">
            <v>0</v>
          </cell>
          <cell r="I284">
            <v>211542</v>
          </cell>
          <cell r="K284">
            <v>714557</v>
          </cell>
          <cell r="L284">
            <v>804</v>
          </cell>
          <cell r="N284">
            <v>2056798</v>
          </cell>
          <cell r="O284">
            <v>3704</v>
          </cell>
          <cell r="P284">
            <v>22193</v>
          </cell>
          <cell r="Q284">
            <v>3900305</v>
          </cell>
          <cell r="R284">
            <v>641852</v>
          </cell>
          <cell r="S284">
            <v>0</v>
          </cell>
        </row>
        <row r="285">
          <cell r="A285">
            <v>278</v>
          </cell>
          <cell r="B285" t="str">
            <v>St Edmundsbury</v>
          </cell>
          <cell r="C285" t="str">
            <v>E3535</v>
          </cell>
          <cell r="E285">
            <v>3913</v>
          </cell>
          <cell r="F285">
            <v>68486</v>
          </cell>
          <cell r="G285">
            <v>8514</v>
          </cell>
          <cell r="H285">
            <v>10286</v>
          </cell>
          <cell r="I285">
            <v>157263</v>
          </cell>
          <cell r="K285">
            <v>909359</v>
          </cell>
          <cell r="L285">
            <v>0</v>
          </cell>
          <cell r="N285">
            <v>921952</v>
          </cell>
          <cell r="O285">
            <v>11352</v>
          </cell>
          <cell r="P285">
            <v>16424</v>
          </cell>
          <cell r="Q285">
            <v>1409814</v>
          </cell>
          <cell r="R285">
            <v>771905</v>
          </cell>
          <cell r="S285">
            <v>0</v>
          </cell>
        </row>
        <row r="286">
          <cell r="A286">
            <v>279</v>
          </cell>
          <cell r="B286" t="str">
            <v>St Helens</v>
          </cell>
          <cell r="C286" t="str">
            <v>E4303</v>
          </cell>
          <cell r="E286">
            <v>36348</v>
          </cell>
          <cell r="F286">
            <v>40010</v>
          </cell>
          <cell r="G286">
            <v>0</v>
          </cell>
          <cell r="H286">
            <v>0</v>
          </cell>
          <cell r="I286">
            <v>212509</v>
          </cell>
          <cell r="K286">
            <v>2267997</v>
          </cell>
          <cell r="L286">
            <v>783</v>
          </cell>
          <cell r="N286">
            <v>1281971</v>
          </cell>
          <cell r="O286">
            <v>1299</v>
          </cell>
          <cell r="P286">
            <v>134289</v>
          </cell>
          <cell r="Q286">
            <v>2216415</v>
          </cell>
          <cell r="R286">
            <v>276782</v>
          </cell>
          <cell r="S286">
            <v>0</v>
          </cell>
        </row>
        <row r="287">
          <cell r="A287">
            <v>280</v>
          </cell>
          <cell r="B287" t="str">
            <v>Stafford</v>
          </cell>
          <cell r="C287" t="str">
            <v>E3436</v>
          </cell>
          <cell r="E287">
            <v>13060</v>
          </cell>
          <cell r="F287">
            <v>70440</v>
          </cell>
          <cell r="G287">
            <v>7353</v>
          </cell>
          <cell r="H287">
            <v>1000</v>
          </cell>
          <cell r="I287">
            <v>157382</v>
          </cell>
          <cell r="K287">
            <v>1258591</v>
          </cell>
          <cell r="L287">
            <v>444</v>
          </cell>
          <cell r="N287">
            <v>1071464</v>
          </cell>
          <cell r="O287">
            <v>9804</v>
          </cell>
          <cell r="P287">
            <v>77347</v>
          </cell>
          <cell r="Q287">
            <v>953745</v>
          </cell>
          <cell r="R287">
            <v>1124455</v>
          </cell>
          <cell r="S287">
            <v>0</v>
          </cell>
        </row>
        <row r="288">
          <cell r="A288">
            <v>281</v>
          </cell>
          <cell r="B288" t="str">
            <v>Staffordshire Moorlands</v>
          </cell>
          <cell r="C288" t="str">
            <v>E3437</v>
          </cell>
          <cell r="E288">
            <v>0</v>
          </cell>
          <cell r="F288">
            <v>3764</v>
          </cell>
          <cell r="G288">
            <v>14413</v>
          </cell>
          <cell r="H288">
            <v>2463</v>
          </cell>
          <cell r="I288">
            <v>122890</v>
          </cell>
          <cell r="K288">
            <v>1336327</v>
          </cell>
          <cell r="L288">
            <v>1979</v>
          </cell>
          <cell r="N288">
            <v>293096</v>
          </cell>
          <cell r="O288">
            <v>7687</v>
          </cell>
          <cell r="P288">
            <v>0</v>
          </cell>
          <cell r="Q288">
            <v>749206</v>
          </cell>
          <cell r="R288">
            <v>646005</v>
          </cell>
          <cell r="S288">
            <v>0</v>
          </cell>
        </row>
        <row r="289">
          <cell r="A289">
            <v>282</v>
          </cell>
          <cell r="B289" t="str">
            <v>Stevenage</v>
          </cell>
          <cell r="C289" t="str">
            <v>E1937</v>
          </cell>
          <cell r="E289">
            <v>15644</v>
          </cell>
          <cell r="F289">
            <v>213611</v>
          </cell>
          <cell r="G289">
            <v>0</v>
          </cell>
          <cell r="H289">
            <v>0</v>
          </cell>
          <cell r="I289">
            <v>107836</v>
          </cell>
          <cell r="K289">
            <v>2304017</v>
          </cell>
          <cell r="L289">
            <v>155665</v>
          </cell>
          <cell r="N289">
            <v>653387</v>
          </cell>
          <cell r="O289">
            <v>0</v>
          </cell>
          <cell r="P289">
            <v>122005</v>
          </cell>
          <cell r="Q289">
            <v>2059385</v>
          </cell>
          <cell r="R289">
            <v>1033918</v>
          </cell>
          <cell r="S289">
            <v>0</v>
          </cell>
        </row>
        <row r="290">
          <cell r="A290">
            <v>283</v>
          </cell>
          <cell r="B290" t="str">
            <v>Stockport</v>
          </cell>
          <cell r="C290" t="str">
            <v>E4207</v>
          </cell>
          <cell r="E290">
            <v>0</v>
          </cell>
          <cell r="F290">
            <v>49984</v>
          </cell>
          <cell r="G290">
            <v>0</v>
          </cell>
          <cell r="H290">
            <v>0</v>
          </cell>
          <cell r="I290">
            <v>416515</v>
          </cell>
          <cell r="K290">
            <v>2364154</v>
          </cell>
          <cell r="L290">
            <v>1357</v>
          </cell>
          <cell r="N290">
            <v>1545182</v>
          </cell>
          <cell r="O290">
            <v>816</v>
          </cell>
          <cell r="P290">
            <v>80774</v>
          </cell>
          <cell r="Q290">
            <v>4730304</v>
          </cell>
          <cell r="R290">
            <v>1560424.2</v>
          </cell>
          <cell r="S290">
            <v>0</v>
          </cell>
        </row>
        <row r="291">
          <cell r="A291">
            <v>284</v>
          </cell>
          <cell r="B291" t="str">
            <v>Stockton-on-Tees</v>
          </cell>
          <cell r="C291" t="str">
            <v>E0704</v>
          </cell>
          <cell r="E291">
            <v>13406</v>
          </cell>
          <cell r="F291">
            <v>74086</v>
          </cell>
          <cell r="G291">
            <v>1519</v>
          </cell>
          <cell r="H291">
            <v>0</v>
          </cell>
          <cell r="I291">
            <v>227153</v>
          </cell>
          <cell r="K291">
            <v>1331699</v>
          </cell>
          <cell r="L291">
            <v>4461</v>
          </cell>
          <cell r="N291">
            <v>1073105</v>
          </cell>
          <cell r="O291">
            <v>2025</v>
          </cell>
          <cell r="P291">
            <v>150000</v>
          </cell>
          <cell r="Q291">
            <v>2186464</v>
          </cell>
          <cell r="R291">
            <v>686407</v>
          </cell>
          <cell r="S291">
            <v>0</v>
          </cell>
        </row>
        <row r="292">
          <cell r="A292">
            <v>285</v>
          </cell>
          <cell r="B292" t="str">
            <v>Stoke-on-Trent</v>
          </cell>
          <cell r="C292" t="str">
            <v>E3401</v>
          </cell>
          <cell r="E292">
            <v>16619</v>
          </cell>
          <cell r="F292">
            <v>88422</v>
          </cell>
          <cell r="G292">
            <v>0</v>
          </cell>
          <cell r="H292">
            <v>0</v>
          </cell>
          <cell r="I292">
            <v>403671</v>
          </cell>
          <cell r="K292">
            <v>2295920</v>
          </cell>
          <cell r="L292">
            <v>23049</v>
          </cell>
          <cell r="N292">
            <v>1635274</v>
          </cell>
          <cell r="O292">
            <v>0</v>
          </cell>
          <cell r="P292">
            <v>0</v>
          </cell>
          <cell r="Q292">
            <v>4499326</v>
          </cell>
          <cell r="R292">
            <v>13491060</v>
          </cell>
          <cell r="S292">
            <v>0</v>
          </cell>
        </row>
        <row r="293">
          <cell r="A293">
            <v>286</v>
          </cell>
          <cell r="B293" t="str">
            <v>Stratford-on-Avon</v>
          </cell>
          <cell r="C293" t="str">
            <v>E3734</v>
          </cell>
          <cell r="E293">
            <v>0</v>
          </cell>
          <cell r="F293">
            <v>123985.91</v>
          </cell>
          <cell r="G293">
            <v>4000</v>
          </cell>
          <cell r="H293">
            <v>4000</v>
          </cell>
          <cell r="I293">
            <v>188308.27</v>
          </cell>
          <cell r="K293">
            <v>1863233</v>
          </cell>
          <cell r="L293">
            <v>15</v>
          </cell>
          <cell r="N293">
            <v>1431042.38</v>
          </cell>
          <cell r="O293">
            <v>17310.8</v>
          </cell>
          <cell r="P293">
            <v>155371</v>
          </cell>
          <cell r="Q293">
            <v>1173332.6399999999</v>
          </cell>
          <cell r="R293">
            <v>670259</v>
          </cell>
          <cell r="S293">
            <v>0</v>
          </cell>
        </row>
        <row r="294">
          <cell r="A294">
            <v>287</v>
          </cell>
          <cell r="B294" t="str">
            <v>Stroud</v>
          </cell>
          <cell r="C294" t="str">
            <v>E1635</v>
          </cell>
          <cell r="E294">
            <v>4438</v>
          </cell>
          <cell r="F294">
            <v>32722</v>
          </cell>
          <cell r="G294">
            <v>0</v>
          </cell>
          <cell r="H294">
            <v>0</v>
          </cell>
          <cell r="I294">
            <v>160355</v>
          </cell>
          <cell r="K294">
            <v>602613</v>
          </cell>
          <cell r="L294">
            <v>0</v>
          </cell>
          <cell r="N294">
            <v>756923</v>
          </cell>
          <cell r="O294">
            <v>13099</v>
          </cell>
          <cell r="P294">
            <v>205825</v>
          </cell>
          <cell r="Q294">
            <v>1601842</v>
          </cell>
          <cell r="R294">
            <v>630031.46</v>
          </cell>
          <cell r="S294">
            <v>0</v>
          </cell>
        </row>
        <row r="295">
          <cell r="A295">
            <v>288</v>
          </cell>
          <cell r="B295" t="str">
            <v>Suffolk Coastal</v>
          </cell>
          <cell r="C295" t="str">
            <v>E3536</v>
          </cell>
          <cell r="E295">
            <v>37103</v>
          </cell>
          <cell r="F295">
            <v>70476</v>
          </cell>
          <cell r="G295">
            <v>14715</v>
          </cell>
          <cell r="H295">
            <v>15253</v>
          </cell>
          <cell r="I295">
            <v>197306</v>
          </cell>
          <cell r="K295">
            <v>1235313</v>
          </cell>
          <cell r="L295">
            <v>1919</v>
          </cell>
          <cell r="N295">
            <v>806292</v>
          </cell>
          <cell r="O295">
            <v>15253</v>
          </cell>
          <cell r="P295">
            <v>75682</v>
          </cell>
          <cell r="Q295">
            <v>768667</v>
          </cell>
          <cell r="R295">
            <v>969713</v>
          </cell>
          <cell r="S295">
            <v>0</v>
          </cell>
        </row>
        <row r="296">
          <cell r="A296">
            <v>289</v>
          </cell>
          <cell r="B296" t="str">
            <v>Sunderland</v>
          </cell>
          <cell r="C296" t="str">
            <v>E4505</v>
          </cell>
          <cell r="E296">
            <v>31337.81</v>
          </cell>
          <cell r="F296">
            <v>74194.31</v>
          </cell>
          <cell r="G296">
            <v>0</v>
          </cell>
          <cell r="H296">
            <v>0</v>
          </cell>
          <cell r="I296">
            <v>323601.19</v>
          </cell>
          <cell r="K296">
            <v>2396370.59</v>
          </cell>
          <cell r="L296">
            <v>1526.71</v>
          </cell>
          <cell r="N296">
            <v>2268486.5699999998</v>
          </cell>
          <cell r="O296">
            <v>427.14</v>
          </cell>
          <cell r="P296">
            <v>214762.6</v>
          </cell>
          <cell r="Q296">
            <v>2810965.37</v>
          </cell>
          <cell r="R296">
            <v>1762058.5</v>
          </cell>
          <cell r="S296">
            <v>0</v>
          </cell>
        </row>
        <row r="297">
          <cell r="A297">
            <v>290</v>
          </cell>
          <cell r="B297" t="str">
            <v>Surrey Heath</v>
          </cell>
          <cell r="C297" t="str">
            <v>E3638</v>
          </cell>
          <cell r="E297">
            <v>5900</v>
          </cell>
          <cell r="F297">
            <v>56000</v>
          </cell>
          <cell r="G297">
            <v>0</v>
          </cell>
          <cell r="H297">
            <v>0</v>
          </cell>
          <cell r="I297">
            <v>130879</v>
          </cell>
          <cell r="K297">
            <v>873043</v>
          </cell>
          <cell r="L297">
            <v>54</v>
          </cell>
          <cell r="N297">
            <v>480000</v>
          </cell>
          <cell r="O297">
            <v>0</v>
          </cell>
          <cell r="P297">
            <v>30000</v>
          </cell>
          <cell r="Q297">
            <v>1225000</v>
          </cell>
          <cell r="R297">
            <v>263788</v>
          </cell>
          <cell r="S297">
            <v>0</v>
          </cell>
        </row>
        <row r="298">
          <cell r="A298">
            <v>291</v>
          </cell>
          <cell r="B298" t="str">
            <v>Sutton</v>
          </cell>
          <cell r="C298" t="str">
            <v>E5048</v>
          </cell>
          <cell r="E298">
            <v>0</v>
          </cell>
          <cell r="F298">
            <v>111184</v>
          </cell>
          <cell r="G298">
            <v>0</v>
          </cell>
          <cell r="H298">
            <v>0</v>
          </cell>
          <cell r="I298">
            <v>234978</v>
          </cell>
          <cell r="K298">
            <v>1006072</v>
          </cell>
          <cell r="L298">
            <v>1044</v>
          </cell>
          <cell r="N298">
            <v>1340954</v>
          </cell>
          <cell r="O298">
            <v>0</v>
          </cell>
          <cell r="P298">
            <v>0</v>
          </cell>
          <cell r="Q298">
            <v>1957944</v>
          </cell>
          <cell r="R298">
            <v>992371</v>
          </cell>
          <cell r="S298">
            <v>0</v>
          </cell>
        </row>
        <row r="299">
          <cell r="A299">
            <v>292</v>
          </cell>
          <cell r="B299" t="str">
            <v>Swale</v>
          </cell>
          <cell r="C299" t="str">
            <v>E2241</v>
          </cell>
          <cell r="E299">
            <v>14804</v>
          </cell>
          <cell r="F299">
            <v>71168</v>
          </cell>
          <cell r="G299">
            <v>4098</v>
          </cell>
          <cell r="H299">
            <v>0</v>
          </cell>
          <cell r="I299">
            <v>176296</v>
          </cell>
          <cell r="K299">
            <v>1441247</v>
          </cell>
          <cell r="L299">
            <v>37</v>
          </cell>
          <cell r="N299">
            <v>795446</v>
          </cell>
          <cell r="O299">
            <v>5464</v>
          </cell>
          <cell r="P299">
            <v>24989</v>
          </cell>
          <cell r="Q299">
            <v>2411202</v>
          </cell>
          <cell r="R299">
            <v>1076398.19</v>
          </cell>
          <cell r="S299">
            <v>0</v>
          </cell>
        </row>
        <row r="300">
          <cell r="A300">
            <v>293</v>
          </cell>
          <cell r="B300" t="str">
            <v>Swindon</v>
          </cell>
          <cell r="C300" t="str">
            <v>E3901</v>
          </cell>
          <cell r="E300">
            <v>28617.86</v>
          </cell>
          <cell r="F300">
            <v>77889.509999999995</v>
          </cell>
          <cell r="G300">
            <v>1161</v>
          </cell>
          <cell r="H300">
            <v>0</v>
          </cell>
          <cell r="I300">
            <v>279201</v>
          </cell>
          <cell r="K300">
            <v>817398.92</v>
          </cell>
          <cell r="L300">
            <v>53.17</v>
          </cell>
          <cell r="N300">
            <v>1228066</v>
          </cell>
          <cell r="O300">
            <v>2124</v>
          </cell>
          <cell r="P300">
            <v>127886.8</v>
          </cell>
          <cell r="Q300">
            <v>3731052.72</v>
          </cell>
          <cell r="R300">
            <v>1591699.04</v>
          </cell>
          <cell r="S300">
            <v>0</v>
          </cell>
        </row>
        <row r="301">
          <cell r="A301">
            <v>294</v>
          </cell>
          <cell r="B301" t="str">
            <v>Tameside</v>
          </cell>
          <cell r="C301" t="str">
            <v>E4208</v>
          </cell>
          <cell r="E301">
            <v>24222</v>
          </cell>
          <cell r="F301">
            <v>61667</v>
          </cell>
          <cell r="G301">
            <v>0</v>
          </cell>
          <cell r="H301">
            <v>0</v>
          </cell>
          <cell r="I301">
            <v>311345</v>
          </cell>
          <cell r="K301">
            <v>1631948</v>
          </cell>
          <cell r="L301">
            <v>295</v>
          </cell>
          <cell r="N301">
            <v>877234</v>
          </cell>
          <cell r="O301">
            <v>0</v>
          </cell>
          <cell r="P301">
            <v>149423</v>
          </cell>
          <cell r="Q301">
            <v>2429954</v>
          </cell>
          <cell r="R301">
            <v>2310747.67</v>
          </cell>
          <cell r="S301">
            <v>0</v>
          </cell>
        </row>
        <row r="302">
          <cell r="A302">
            <v>295</v>
          </cell>
          <cell r="B302" t="str">
            <v>Tamworth</v>
          </cell>
          <cell r="C302" t="str">
            <v>E3439</v>
          </cell>
          <cell r="E302">
            <v>2765.35</v>
          </cell>
          <cell r="F302">
            <v>24193.48</v>
          </cell>
          <cell r="G302">
            <v>0</v>
          </cell>
          <cell r="H302">
            <v>0</v>
          </cell>
          <cell r="I302">
            <v>95390.45</v>
          </cell>
          <cell r="K302">
            <v>1072002</v>
          </cell>
          <cell r="L302">
            <v>297</v>
          </cell>
          <cell r="N302">
            <v>241424.56</v>
          </cell>
          <cell r="O302">
            <v>0</v>
          </cell>
          <cell r="P302">
            <v>62341.9</v>
          </cell>
          <cell r="Q302">
            <v>791843.59</v>
          </cell>
          <cell r="R302">
            <v>1506395.6</v>
          </cell>
          <cell r="S302">
            <v>0</v>
          </cell>
        </row>
        <row r="303">
          <cell r="A303">
            <v>296</v>
          </cell>
          <cell r="B303" t="str">
            <v>Tandridge</v>
          </cell>
          <cell r="C303" t="str">
            <v>E3639</v>
          </cell>
          <cell r="E303">
            <v>3035</v>
          </cell>
          <cell r="F303">
            <v>29283</v>
          </cell>
          <cell r="G303">
            <v>3410</v>
          </cell>
          <cell r="H303">
            <v>586</v>
          </cell>
          <cell r="I303">
            <v>119627</v>
          </cell>
          <cell r="K303">
            <v>1136701</v>
          </cell>
          <cell r="L303">
            <v>0</v>
          </cell>
          <cell r="N303">
            <v>760744</v>
          </cell>
          <cell r="O303">
            <v>4548</v>
          </cell>
          <cell r="P303">
            <v>9340</v>
          </cell>
          <cell r="Q303">
            <v>814665</v>
          </cell>
          <cell r="R303">
            <v>289983</v>
          </cell>
          <cell r="S303">
            <v>0</v>
          </cell>
        </row>
        <row r="304">
          <cell r="A304">
            <v>297</v>
          </cell>
          <cell r="B304" t="str">
            <v>Taunton Deane</v>
          </cell>
          <cell r="C304" t="str">
            <v>E3333</v>
          </cell>
          <cell r="E304">
            <v>16513</v>
          </cell>
          <cell r="F304">
            <v>80681</v>
          </cell>
          <cell r="G304">
            <v>4875</v>
          </cell>
          <cell r="H304">
            <v>375</v>
          </cell>
          <cell r="I304">
            <v>161706</v>
          </cell>
          <cell r="K304">
            <v>729353</v>
          </cell>
          <cell r="L304">
            <v>5644</v>
          </cell>
          <cell r="N304">
            <v>1263085</v>
          </cell>
          <cell r="O304">
            <v>15000</v>
          </cell>
          <cell r="P304">
            <v>11000</v>
          </cell>
          <cell r="Q304">
            <v>1190657</v>
          </cell>
          <cell r="R304">
            <v>689352</v>
          </cell>
          <cell r="S304">
            <v>0</v>
          </cell>
        </row>
        <row r="305">
          <cell r="A305">
            <v>298</v>
          </cell>
          <cell r="B305" t="str">
            <v>Teesdale</v>
          </cell>
          <cell r="C305" t="str">
            <v>E1337</v>
          </cell>
          <cell r="E305">
            <v>718</v>
          </cell>
          <cell r="F305">
            <v>37238</v>
          </cell>
          <cell r="G305">
            <v>0</v>
          </cell>
          <cell r="H305">
            <v>0</v>
          </cell>
          <cell r="I305">
            <v>43447</v>
          </cell>
          <cell r="K305">
            <v>289807</v>
          </cell>
          <cell r="L305">
            <v>0</v>
          </cell>
          <cell r="N305">
            <v>119643</v>
          </cell>
          <cell r="O305">
            <v>5172</v>
          </cell>
          <cell r="P305">
            <v>1798</v>
          </cell>
          <cell r="Q305">
            <v>90702</v>
          </cell>
          <cell r="R305">
            <v>299197</v>
          </cell>
          <cell r="S305">
            <v>0</v>
          </cell>
        </row>
        <row r="306">
          <cell r="A306">
            <v>299</v>
          </cell>
          <cell r="B306" t="str">
            <v>Teignbridge</v>
          </cell>
          <cell r="C306" t="str">
            <v>E1137</v>
          </cell>
          <cell r="E306">
            <v>16122</v>
          </cell>
          <cell r="F306">
            <v>41934</v>
          </cell>
          <cell r="G306">
            <v>2508</v>
          </cell>
          <cell r="H306">
            <v>19447</v>
          </cell>
          <cell r="I306">
            <v>184161</v>
          </cell>
          <cell r="K306">
            <v>930153</v>
          </cell>
          <cell r="L306">
            <v>0</v>
          </cell>
          <cell r="N306">
            <v>662861</v>
          </cell>
          <cell r="O306">
            <v>16132</v>
          </cell>
          <cell r="P306">
            <v>12259</v>
          </cell>
          <cell r="Q306">
            <v>623834</v>
          </cell>
          <cell r="R306">
            <v>1168804</v>
          </cell>
          <cell r="S306">
            <v>0</v>
          </cell>
        </row>
        <row r="307">
          <cell r="A307">
            <v>300</v>
          </cell>
          <cell r="B307" t="str">
            <v>Telford and the Wrekin</v>
          </cell>
          <cell r="C307" t="str">
            <v>E3201</v>
          </cell>
          <cell r="E307">
            <v>15102</v>
          </cell>
          <cell r="F307">
            <v>15589</v>
          </cell>
          <cell r="G307">
            <v>2941</v>
          </cell>
          <cell r="H307">
            <v>602</v>
          </cell>
          <cell r="I307">
            <v>215564</v>
          </cell>
          <cell r="K307">
            <v>2064943</v>
          </cell>
          <cell r="L307">
            <v>5319</v>
          </cell>
          <cell r="N307">
            <v>1343155</v>
          </cell>
          <cell r="O307">
            <v>3921</v>
          </cell>
          <cell r="P307">
            <v>122970</v>
          </cell>
          <cell r="Q307">
            <v>2628474</v>
          </cell>
          <cell r="R307">
            <v>1277510</v>
          </cell>
          <cell r="S307">
            <v>0</v>
          </cell>
        </row>
        <row r="308">
          <cell r="A308">
            <v>301</v>
          </cell>
          <cell r="B308" t="str">
            <v>Tendring</v>
          </cell>
          <cell r="C308" t="str">
            <v>E1542</v>
          </cell>
          <cell r="E308">
            <v>313</v>
          </cell>
          <cell r="F308">
            <v>49076</v>
          </cell>
          <cell r="G308">
            <v>0</v>
          </cell>
          <cell r="H308">
            <v>0</v>
          </cell>
          <cell r="I308">
            <v>297926</v>
          </cell>
          <cell r="K308">
            <v>1071592</v>
          </cell>
          <cell r="L308">
            <v>238</v>
          </cell>
          <cell r="N308">
            <v>1035906</v>
          </cell>
          <cell r="O308">
            <v>15704</v>
          </cell>
          <cell r="P308">
            <v>1265</v>
          </cell>
          <cell r="Q308">
            <v>2568176</v>
          </cell>
          <cell r="R308">
            <v>437044</v>
          </cell>
          <cell r="S308">
            <v>0</v>
          </cell>
        </row>
        <row r="309">
          <cell r="A309">
            <v>302</v>
          </cell>
          <cell r="B309" t="str">
            <v>Test Valley</v>
          </cell>
          <cell r="C309" t="str">
            <v>E1742</v>
          </cell>
          <cell r="E309">
            <v>19477</v>
          </cell>
          <cell r="F309">
            <v>99823</v>
          </cell>
          <cell r="G309">
            <v>9176</v>
          </cell>
          <cell r="H309">
            <v>2251</v>
          </cell>
          <cell r="I309">
            <v>170443</v>
          </cell>
          <cell r="K309">
            <v>1265187</v>
          </cell>
          <cell r="L309">
            <v>295</v>
          </cell>
          <cell r="N309">
            <v>890575</v>
          </cell>
          <cell r="O309">
            <v>12235</v>
          </cell>
          <cell r="P309">
            <v>7034</v>
          </cell>
          <cell r="Q309">
            <v>1888977</v>
          </cell>
          <cell r="R309">
            <v>1063294</v>
          </cell>
          <cell r="S309">
            <v>0</v>
          </cell>
        </row>
        <row r="310">
          <cell r="A310">
            <v>303</v>
          </cell>
          <cell r="B310" t="str">
            <v>Tewkesbury</v>
          </cell>
          <cell r="C310" t="str">
            <v>E1636</v>
          </cell>
          <cell r="E310">
            <v>5540</v>
          </cell>
          <cell r="F310">
            <v>5501</v>
          </cell>
          <cell r="G310">
            <v>4674</v>
          </cell>
          <cell r="H310">
            <v>1996</v>
          </cell>
          <cell r="I310">
            <v>91939</v>
          </cell>
          <cell r="K310">
            <v>382538</v>
          </cell>
          <cell r="L310">
            <v>0</v>
          </cell>
          <cell r="N310">
            <v>341321</v>
          </cell>
          <cell r="O310">
            <v>6232</v>
          </cell>
          <cell r="P310">
            <v>1556</v>
          </cell>
          <cell r="Q310">
            <v>1120288</v>
          </cell>
          <cell r="R310">
            <v>246994</v>
          </cell>
          <cell r="S310">
            <v>0</v>
          </cell>
        </row>
        <row r="311">
          <cell r="A311">
            <v>304</v>
          </cell>
          <cell r="B311" t="str">
            <v>Thanet</v>
          </cell>
          <cell r="C311" t="str">
            <v>E2242</v>
          </cell>
          <cell r="E311">
            <v>7308</v>
          </cell>
          <cell r="F311">
            <v>57173</v>
          </cell>
          <cell r="G311">
            <v>794</v>
          </cell>
          <cell r="H311">
            <v>77</v>
          </cell>
          <cell r="I311">
            <v>205780</v>
          </cell>
          <cell r="K311">
            <v>847061</v>
          </cell>
          <cell r="L311">
            <v>13</v>
          </cell>
          <cell r="N311">
            <v>926442</v>
          </cell>
          <cell r="O311">
            <v>1938</v>
          </cell>
          <cell r="P311">
            <v>154530</v>
          </cell>
          <cell r="Q311">
            <v>1628020</v>
          </cell>
          <cell r="R311">
            <v>1038172</v>
          </cell>
          <cell r="S311">
            <v>0</v>
          </cell>
        </row>
        <row r="312">
          <cell r="A312">
            <v>305</v>
          </cell>
          <cell r="B312" t="str">
            <v>Three Rivers</v>
          </cell>
          <cell r="C312" t="str">
            <v>E1938</v>
          </cell>
          <cell r="E312">
            <v>5593</v>
          </cell>
          <cell r="F312">
            <v>47071</v>
          </cell>
          <cell r="G312">
            <v>10534</v>
          </cell>
          <cell r="H312">
            <v>34904</v>
          </cell>
          <cell r="I312">
            <v>101068</v>
          </cell>
          <cell r="K312">
            <v>355565</v>
          </cell>
          <cell r="L312">
            <v>145</v>
          </cell>
          <cell r="N312">
            <v>903665</v>
          </cell>
          <cell r="O312">
            <v>2690</v>
          </cell>
          <cell r="P312">
            <v>227802</v>
          </cell>
          <cell r="Q312">
            <v>1589591</v>
          </cell>
          <cell r="R312">
            <v>665257</v>
          </cell>
          <cell r="S312">
            <v>0</v>
          </cell>
        </row>
        <row r="313">
          <cell r="A313">
            <v>306</v>
          </cell>
          <cell r="B313" t="str">
            <v>Thurrock</v>
          </cell>
          <cell r="C313" t="str">
            <v>E1502</v>
          </cell>
          <cell r="E313">
            <v>3000</v>
          </cell>
          <cell r="F313">
            <v>24000</v>
          </cell>
          <cell r="G313">
            <v>1000</v>
          </cell>
          <cell r="H313">
            <v>1000</v>
          </cell>
          <cell r="I313">
            <v>228770</v>
          </cell>
          <cell r="K313">
            <v>1552271</v>
          </cell>
          <cell r="L313">
            <v>4688</v>
          </cell>
          <cell r="N313">
            <v>970000</v>
          </cell>
          <cell r="O313">
            <v>3000</v>
          </cell>
          <cell r="P313">
            <v>100000</v>
          </cell>
          <cell r="Q313">
            <v>5000000</v>
          </cell>
          <cell r="R313">
            <v>1395617</v>
          </cell>
          <cell r="S313">
            <v>0</v>
          </cell>
        </row>
        <row r="314">
          <cell r="A314">
            <v>307</v>
          </cell>
          <cell r="B314" t="str">
            <v>Tonbridge and Malling</v>
          </cell>
          <cell r="C314" t="str">
            <v>E2243</v>
          </cell>
          <cell r="E314">
            <v>9601</v>
          </cell>
          <cell r="F314">
            <v>59835</v>
          </cell>
          <cell r="G314">
            <v>3898</v>
          </cell>
          <cell r="H314">
            <v>4815</v>
          </cell>
          <cell r="I314">
            <v>159555</v>
          </cell>
          <cell r="K314">
            <v>1185138</v>
          </cell>
          <cell r="L314">
            <v>240</v>
          </cell>
          <cell r="N314">
            <v>1770465</v>
          </cell>
          <cell r="O314">
            <v>8666</v>
          </cell>
          <cell r="P314">
            <v>178297</v>
          </cell>
          <cell r="Q314">
            <v>1578747</v>
          </cell>
          <cell r="R314">
            <v>1242387</v>
          </cell>
          <cell r="S314">
            <v>0</v>
          </cell>
        </row>
        <row r="315">
          <cell r="A315">
            <v>308</v>
          </cell>
          <cell r="B315" t="str">
            <v>Torbay</v>
          </cell>
          <cell r="C315" t="str">
            <v>E1102</v>
          </cell>
          <cell r="E315">
            <v>10627</v>
          </cell>
          <cell r="F315">
            <v>30351</v>
          </cell>
          <cell r="G315">
            <v>1029</v>
          </cell>
          <cell r="H315">
            <v>0</v>
          </cell>
          <cell r="I315">
            <v>226663</v>
          </cell>
          <cell r="K315">
            <v>583015</v>
          </cell>
          <cell r="L315">
            <v>14122</v>
          </cell>
          <cell r="N315">
            <v>747145</v>
          </cell>
          <cell r="O315">
            <v>1372</v>
          </cell>
          <cell r="P315">
            <v>0</v>
          </cell>
          <cell r="Q315">
            <v>837628</v>
          </cell>
          <cell r="R315">
            <v>1026020</v>
          </cell>
          <cell r="S315">
            <v>0</v>
          </cell>
        </row>
        <row r="316">
          <cell r="A316">
            <v>309</v>
          </cell>
          <cell r="B316" t="str">
            <v>Torridge</v>
          </cell>
          <cell r="C316" t="str">
            <v>E1139</v>
          </cell>
          <cell r="E316">
            <v>4778</v>
          </cell>
          <cell r="F316">
            <v>30784</v>
          </cell>
          <cell r="G316">
            <v>6581</v>
          </cell>
          <cell r="H316">
            <v>15480</v>
          </cell>
          <cell r="I316">
            <v>99227</v>
          </cell>
          <cell r="K316">
            <v>560401</v>
          </cell>
          <cell r="L316">
            <v>1</v>
          </cell>
          <cell r="N316">
            <v>294618</v>
          </cell>
          <cell r="O316">
            <v>8775</v>
          </cell>
          <cell r="P316">
            <v>1000</v>
          </cell>
          <cell r="Q316">
            <v>384948</v>
          </cell>
          <cell r="R316">
            <v>460110</v>
          </cell>
          <cell r="S316">
            <v>0</v>
          </cell>
        </row>
        <row r="317">
          <cell r="A317">
            <v>310</v>
          </cell>
          <cell r="B317" t="str">
            <v>Tower Hamlets</v>
          </cell>
          <cell r="C317" t="str">
            <v>E5020</v>
          </cell>
          <cell r="E317">
            <v>28301</v>
          </cell>
          <cell r="F317">
            <v>54510</v>
          </cell>
          <cell r="G317">
            <v>0</v>
          </cell>
          <cell r="H317">
            <v>0</v>
          </cell>
          <cell r="I317">
            <v>738806</v>
          </cell>
          <cell r="K317">
            <v>4665348</v>
          </cell>
          <cell r="L317">
            <v>2109144</v>
          </cell>
          <cell r="N317">
            <v>4400000</v>
          </cell>
          <cell r="O317">
            <v>0</v>
          </cell>
          <cell r="P317">
            <v>500000</v>
          </cell>
          <cell r="Q317">
            <v>15000000</v>
          </cell>
          <cell r="R317">
            <v>9151803</v>
          </cell>
          <cell r="S317">
            <v>0</v>
          </cell>
        </row>
        <row r="318">
          <cell r="A318">
            <v>311</v>
          </cell>
          <cell r="B318" t="str">
            <v>Trafford</v>
          </cell>
          <cell r="C318" t="str">
            <v>E4209</v>
          </cell>
          <cell r="E318">
            <v>46906</v>
          </cell>
          <cell r="F318">
            <v>152945</v>
          </cell>
          <cell r="G318">
            <v>204</v>
          </cell>
          <cell r="H318">
            <v>0</v>
          </cell>
          <cell r="I318">
            <v>410908</v>
          </cell>
          <cell r="K318">
            <v>4783760</v>
          </cell>
          <cell r="L318">
            <v>0</v>
          </cell>
          <cell r="N318">
            <v>1681023</v>
          </cell>
          <cell r="O318">
            <v>204</v>
          </cell>
          <cell r="P318">
            <v>0</v>
          </cell>
          <cell r="Q318">
            <v>5994080</v>
          </cell>
          <cell r="R318">
            <v>4248417</v>
          </cell>
          <cell r="S318">
            <v>0</v>
          </cell>
        </row>
        <row r="319">
          <cell r="A319">
            <v>312</v>
          </cell>
          <cell r="B319" t="str">
            <v>Tunbridge Wells</v>
          </cell>
          <cell r="C319" t="str">
            <v>E2244</v>
          </cell>
          <cell r="E319">
            <v>2874</v>
          </cell>
          <cell r="F319">
            <v>29632</v>
          </cell>
          <cell r="G319">
            <v>750</v>
          </cell>
          <cell r="H319">
            <v>9207</v>
          </cell>
          <cell r="I319">
            <v>184429</v>
          </cell>
          <cell r="K319">
            <v>1751492</v>
          </cell>
          <cell r="L319">
            <v>0</v>
          </cell>
          <cell r="N319">
            <v>1529206</v>
          </cell>
          <cell r="O319">
            <v>7826</v>
          </cell>
          <cell r="P319">
            <v>0</v>
          </cell>
          <cell r="Q319">
            <v>1612752</v>
          </cell>
          <cell r="R319">
            <v>691240</v>
          </cell>
          <cell r="S319">
            <v>0</v>
          </cell>
        </row>
        <row r="320">
          <cell r="A320">
            <v>313</v>
          </cell>
          <cell r="B320" t="str">
            <v>Tynedale</v>
          </cell>
          <cell r="C320" t="str">
            <v>E2935</v>
          </cell>
          <cell r="E320">
            <v>17678</v>
          </cell>
          <cell r="F320">
            <v>35852</v>
          </cell>
          <cell r="G320">
            <v>0</v>
          </cell>
          <cell r="H320">
            <v>0</v>
          </cell>
          <cell r="I320">
            <v>96002</v>
          </cell>
          <cell r="K320">
            <v>733718</v>
          </cell>
          <cell r="L320">
            <v>51</v>
          </cell>
          <cell r="N320">
            <v>290354</v>
          </cell>
          <cell r="O320">
            <v>5000</v>
          </cell>
          <cell r="P320">
            <v>14030</v>
          </cell>
          <cell r="Q320">
            <v>264524</v>
          </cell>
          <cell r="R320">
            <v>395646</v>
          </cell>
          <cell r="S320">
            <v>0</v>
          </cell>
        </row>
        <row r="321">
          <cell r="A321">
            <v>314</v>
          </cell>
          <cell r="B321" t="str">
            <v>Uttlesford</v>
          </cell>
          <cell r="C321" t="str">
            <v>E1544</v>
          </cell>
          <cell r="E321">
            <v>2838</v>
          </cell>
          <cell r="F321">
            <v>48965</v>
          </cell>
          <cell r="G321">
            <v>0</v>
          </cell>
          <cell r="H321">
            <v>29866</v>
          </cell>
          <cell r="I321">
            <v>128521</v>
          </cell>
          <cell r="K321">
            <v>919846</v>
          </cell>
          <cell r="L321">
            <v>207</v>
          </cell>
          <cell r="N321">
            <v>711496</v>
          </cell>
          <cell r="O321">
            <v>7927</v>
          </cell>
          <cell r="P321">
            <v>0</v>
          </cell>
          <cell r="Q321">
            <v>1389691</v>
          </cell>
          <cell r="R321">
            <v>375449</v>
          </cell>
          <cell r="S321">
            <v>0</v>
          </cell>
        </row>
        <row r="322">
          <cell r="A322">
            <v>315</v>
          </cell>
          <cell r="B322" t="str">
            <v>Vale of White Horse</v>
          </cell>
          <cell r="C322" t="str">
            <v>E3134</v>
          </cell>
          <cell r="E322">
            <v>13584</v>
          </cell>
          <cell r="F322">
            <v>46607</v>
          </cell>
          <cell r="G322">
            <v>2366</v>
          </cell>
          <cell r="H322">
            <v>1508</v>
          </cell>
          <cell r="I322">
            <v>162760</v>
          </cell>
          <cell r="K322">
            <v>898622</v>
          </cell>
          <cell r="L322">
            <v>336</v>
          </cell>
          <cell r="N322">
            <v>1510776</v>
          </cell>
          <cell r="O322">
            <v>16127</v>
          </cell>
          <cell r="P322">
            <v>56627</v>
          </cell>
          <cell r="Q322">
            <v>1716552</v>
          </cell>
          <cell r="R322">
            <v>209199</v>
          </cell>
          <cell r="S322">
            <v>0</v>
          </cell>
        </row>
        <row r="323">
          <cell r="A323">
            <v>316</v>
          </cell>
          <cell r="B323" t="str">
            <v>Vale Royal</v>
          </cell>
          <cell r="C323" t="str">
            <v>E0637</v>
          </cell>
          <cell r="E323">
            <v>26130</v>
          </cell>
          <cell r="F323">
            <v>48008</v>
          </cell>
          <cell r="G323">
            <v>15131</v>
          </cell>
          <cell r="H323">
            <v>2280</v>
          </cell>
          <cell r="I323">
            <v>162553</v>
          </cell>
          <cell r="K323">
            <v>1222846</v>
          </cell>
          <cell r="L323">
            <v>506</v>
          </cell>
          <cell r="N323">
            <v>735838</v>
          </cell>
          <cell r="O323">
            <v>12044</v>
          </cell>
          <cell r="P323">
            <v>61992</v>
          </cell>
          <cell r="Q323">
            <v>1242099</v>
          </cell>
          <cell r="R323">
            <v>1105050</v>
          </cell>
          <cell r="S323">
            <v>0</v>
          </cell>
        </row>
        <row r="324">
          <cell r="A324">
            <v>317</v>
          </cell>
          <cell r="B324" t="str">
            <v>Wakefield</v>
          </cell>
          <cell r="C324" t="str">
            <v>E4705</v>
          </cell>
          <cell r="E324">
            <v>38596</v>
          </cell>
          <cell r="F324">
            <v>38486</v>
          </cell>
          <cell r="G324">
            <v>0</v>
          </cell>
          <cell r="H324">
            <v>0</v>
          </cell>
          <cell r="I324">
            <v>443864</v>
          </cell>
          <cell r="K324">
            <v>2834193</v>
          </cell>
          <cell r="L324">
            <v>103</v>
          </cell>
          <cell r="N324">
            <v>1655303</v>
          </cell>
          <cell r="O324">
            <v>2868</v>
          </cell>
          <cell r="P324">
            <v>21320</v>
          </cell>
          <cell r="Q324">
            <v>4090427</v>
          </cell>
          <cell r="R324">
            <v>608245.07999999996</v>
          </cell>
          <cell r="S324">
            <v>0</v>
          </cell>
        </row>
        <row r="325">
          <cell r="A325">
            <v>318</v>
          </cell>
          <cell r="B325" t="str">
            <v>Walsall</v>
          </cell>
          <cell r="C325" t="str">
            <v>E4606</v>
          </cell>
          <cell r="E325">
            <v>40758</v>
          </cell>
          <cell r="F325">
            <v>65387</v>
          </cell>
          <cell r="G325">
            <v>0</v>
          </cell>
          <cell r="H325">
            <v>0</v>
          </cell>
          <cell r="I325">
            <v>391188</v>
          </cell>
          <cell r="K325">
            <v>2677515</v>
          </cell>
          <cell r="L325">
            <v>52</v>
          </cell>
          <cell r="N325">
            <v>1581724</v>
          </cell>
          <cell r="O325">
            <v>0</v>
          </cell>
          <cell r="P325">
            <v>99024</v>
          </cell>
          <cell r="Q325">
            <v>4639432</v>
          </cell>
          <cell r="R325">
            <v>2927325</v>
          </cell>
          <cell r="S325">
            <v>0</v>
          </cell>
        </row>
        <row r="326">
          <cell r="A326">
            <v>319</v>
          </cell>
          <cell r="B326" t="str">
            <v>Waltham Forest</v>
          </cell>
          <cell r="C326" t="str">
            <v>E5049</v>
          </cell>
          <cell r="E326">
            <v>30335</v>
          </cell>
          <cell r="F326">
            <v>81577</v>
          </cell>
          <cell r="G326">
            <v>0</v>
          </cell>
          <cell r="H326">
            <v>0</v>
          </cell>
          <cell r="I326">
            <v>355678</v>
          </cell>
          <cell r="K326">
            <v>1792217</v>
          </cell>
          <cell r="L326">
            <v>1812</v>
          </cell>
          <cell r="N326">
            <v>1418453</v>
          </cell>
          <cell r="O326">
            <v>0</v>
          </cell>
          <cell r="P326">
            <v>14492</v>
          </cell>
          <cell r="Q326">
            <v>7687170</v>
          </cell>
          <cell r="R326">
            <v>15592828</v>
          </cell>
          <cell r="S326">
            <v>0</v>
          </cell>
        </row>
        <row r="327">
          <cell r="A327">
            <v>320</v>
          </cell>
          <cell r="B327" t="str">
            <v>Wandsworth</v>
          </cell>
          <cell r="C327" t="str">
            <v>E5021</v>
          </cell>
          <cell r="E327">
            <v>41940</v>
          </cell>
          <cell r="F327">
            <v>166784</v>
          </cell>
          <cell r="G327">
            <v>0</v>
          </cell>
          <cell r="H327">
            <v>0</v>
          </cell>
          <cell r="I327">
            <v>543574</v>
          </cell>
          <cell r="K327">
            <v>4977504</v>
          </cell>
          <cell r="L327">
            <v>36243</v>
          </cell>
          <cell r="N327">
            <v>3715339</v>
          </cell>
          <cell r="O327">
            <v>0</v>
          </cell>
          <cell r="P327">
            <v>58847</v>
          </cell>
          <cell r="Q327">
            <v>4269112</v>
          </cell>
          <cell r="R327">
            <v>10750864</v>
          </cell>
          <cell r="S327">
            <v>0</v>
          </cell>
        </row>
        <row r="328">
          <cell r="A328">
            <v>321</v>
          </cell>
          <cell r="B328" t="str">
            <v>Wansbeck</v>
          </cell>
          <cell r="C328" t="str">
            <v>E2936</v>
          </cell>
          <cell r="E328">
            <v>19009</v>
          </cell>
          <cell r="F328">
            <v>19980</v>
          </cell>
          <cell r="G328">
            <v>176</v>
          </cell>
          <cell r="H328">
            <v>295</v>
          </cell>
          <cell r="I328">
            <v>71720</v>
          </cell>
          <cell r="K328">
            <v>532300</v>
          </cell>
          <cell r="L328">
            <v>0</v>
          </cell>
          <cell r="N328">
            <v>448545</v>
          </cell>
          <cell r="O328">
            <v>235</v>
          </cell>
          <cell r="P328">
            <v>22336</v>
          </cell>
          <cell r="Q328">
            <v>319800</v>
          </cell>
          <cell r="R328">
            <v>473716</v>
          </cell>
          <cell r="S328">
            <v>0</v>
          </cell>
        </row>
        <row r="329">
          <cell r="A329">
            <v>322</v>
          </cell>
          <cell r="B329" t="str">
            <v>Warrington</v>
          </cell>
          <cell r="C329" t="str">
            <v>E0602</v>
          </cell>
          <cell r="E329">
            <v>13209</v>
          </cell>
          <cell r="F329">
            <v>29006</v>
          </cell>
          <cell r="G329">
            <v>1277</v>
          </cell>
          <cell r="H329">
            <v>3073</v>
          </cell>
          <cell r="I329">
            <v>298287</v>
          </cell>
          <cell r="K329">
            <v>4357721</v>
          </cell>
          <cell r="L329">
            <v>1997</v>
          </cell>
          <cell r="N329">
            <v>945491</v>
          </cell>
          <cell r="O329">
            <v>3406</v>
          </cell>
          <cell r="P329">
            <v>29050</v>
          </cell>
          <cell r="Q329">
            <v>4380012</v>
          </cell>
          <cell r="R329">
            <v>3000598.29</v>
          </cell>
          <cell r="S329">
            <v>0</v>
          </cell>
        </row>
        <row r="330">
          <cell r="A330">
            <v>323</v>
          </cell>
          <cell r="B330" t="str">
            <v>Warwick</v>
          </cell>
          <cell r="C330" t="str">
            <v>E3735</v>
          </cell>
          <cell r="E330">
            <v>6223</v>
          </cell>
          <cell r="F330">
            <v>91300</v>
          </cell>
          <cell r="G330">
            <v>2700</v>
          </cell>
          <cell r="H330">
            <v>6635</v>
          </cell>
          <cell r="I330">
            <v>219407</v>
          </cell>
          <cell r="K330">
            <v>2018111</v>
          </cell>
          <cell r="L330">
            <v>0</v>
          </cell>
          <cell r="N330">
            <v>1600000</v>
          </cell>
          <cell r="O330">
            <v>4900</v>
          </cell>
          <cell r="P330">
            <v>22350</v>
          </cell>
          <cell r="Q330">
            <v>2166900</v>
          </cell>
          <cell r="R330">
            <v>1356190</v>
          </cell>
          <cell r="S330">
            <v>0</v>
          </cell>
        </row>
        <row r="331">
          <cell r="A331">
            <v>324</v>
          </cell>
          <cell r="B331" t="str">
            <v>Watford</v>
          </cell>
          <cell r="C331" t="str">
            <v>E1939</v>
          </cell>
          <cell r="E331">
            <v>36627</v>
          </cell>
          <cell r="F331">
            <v>47509</v>
          </cell>
          <cell r="G331">
            <v>0</v>
          </cell>
          <cell r="H331">
            <v>0</v>
          </cell>
          <cell r="I331">
            <v>190367</v>
          </cell>
          <cell r="K331">
            <v>1210770</v>
          </cell>
          <cell r="L331">
            <v>122103</v>
          </cell>
          <cell r="N331">
            <v>570514</v>
          </cell>
          <cell r="O331">
            <v>0</v>
          </cell>
          <cell r="P331">
            <v>111231</v>
          </cell>
          <cell r="Q331">
            <v>551994</v>
          </cell>
          <cell r="R331">
            <v>1129722.1599999999</v>
          </cell>
          <cell r="S331">
            <v>0</v>
          </cell>
        </row>
        <row r="332">
          <cell r="A332">
            <v>325</v>
          </cell>
          <cell r="B332" t="str">
            <v>Waveney</v>
          </cell>
          <cell r="C332" t="str">
            <v>E3537</v>
          </cell>
          <cell r="E332">
            <v>12884</v>
          </cell>
          <cell r="F332">
            <v>30354</v>
          </cell>
          <cell r="G332">
            <v>2687</v>
          </cell>
          <cell r="H332">
            <v>850</v>
          </cell>
          <cell r="I332">
            <v>176138</v>
          </cell>
          <cell r="K332">
            <v>938500</v>
          </cell>
          <cell r="L332">
            <v>100</v>
          </cell>
          <cell r="N332">
            <v>442938</v>
          </cell>
          <cell r="O332">
            <v>4295</v>
          </cell>
          <cell r="P332">
            <v>131052</v>
          </cell>
          <cell r="Q332">
            <v>1289788</v>
          </cell>
          <cell r="R332">
            <v>825654</v>
          </cell>
          <cell r="S332">
            <v>0</v>
          </cell>
        </row>
        <row r="333">
          <cell r="A333">
            <v>326</v>
          </cell>
          <cell r="B333" t="str">
            <v>Waverley</v>
          </cell>
          <cell r="C333" t="str">
            <v>E3640</v>
          </cell>
          <cell r="E333">
            <v>7750</v>
          </cell>
          <cell r="F333">
            <v>23195</v>
          </cell>
          <cell r="G333">
            <v>3299</v>
          </cell>
          <cell r="H333">
            <v>9156</v>
          </cell>
          <cell r="I333">
            <v>176446</v>
          </cell>
          <cell r="K333">
            <v>1215443</v>
          </cell>
          <cell r="L333">
            <v>5281</v>
          </cell>
          <cell r="N333">
            <v>1980523</v>
          </cell>
          <cell r="O333">
            <v>7332</v>
          </cell>
          <cell r="P333">
            <v>87214</v>
          </cell>
          <cell r="Q333">
            <v>1442911</v>
          </cell>
          <cell r="R333">
            <v>1136006</v>
          </cell>
          <cell r="S333">
            <v>0</v>
          </cell>
        </row>
        <row r="334">
          <cell r="A334">
            <v>327</v>
          </cell>
          <cell r="B334" t="str">
            <v>Wealden</v>
          </cell>
          <cell r="C334" t="str">
            <v>E1437</v>
          </cell>
          <cell r="E334">
            <v>0</v>
          </cell>
          <cell r="F334">
            <v>35014</v>
          </cell>
          <cell r="G334">
            <v>10027</v>
          </cell>
          <cell r="H334">
            <v>0</v>
          </cell>
          <cell r="I334">
            <v>193289</v>
          </cell>
          <cell r="K334">
            <v>1635150</v>
          </cell>
          <cell r="L334">
            <v>2070</v>
          </cell>
          <cell r="N334">
            <v>805606</v>
          </cell>
          <cell r="O334">
            <v>23860</v>
          </cell>
          <cell r="P334">
            <v>76184</v>
          </cell>
          <cell r="Q334">
            <v>1056435</v>
          </cell>
          <cell r="R334">
            <v>1057426</v>
          </cell>
          <cell r="S334">
            <v>0</v>
          </cell>
        </row>
        <row r="335">
          <cell r="A335">
            <v>328</v>
          </cell>
          <cell r="B335" t="str">
            <v>Wear Valley</v>
          </cell>
          <cell r="C335" t="str">
            <v>E1338</v>
          </cell>
          <cell r="E335">
            <v>184</v>
          </cell>
          <cell r="F335">
            <v>49004</v>
          </cell>
          <cell r="G335">
            <v>407</v>
          </cell>
          <cell r="H335">
            <v>4913</v>
          </cell>
          <cell r="I335">
            <v>99154</v>
          </cell>
          <cell r="K335">
            <v>612468</v>
          </cell>
          <cell r="L335">
            <v>243</v>
          </cell>
          <cell r="N335">
            <v>344053</v>
          </cell>
          <cell r="O335">
            <v>7702</v>
          </cell>
          <cell r="P335">
            <v>128995</v>
          </cell>
          <cell r="Q335">
            <v>410006</v>
          </cell>
          <cell r="R335">
            <v>106369.32</v>
          </cell>
          <cell r="S335">
            <v>0</v>
          </cell>
        </row>
        <row r="336">
          <cell r="A336">
            <v>329</v>
          </cell>
          <cell r="B336" t="str">
            <v>Wellingborough</v>
          </cell>
          <cell r="C336" t="str">
            <v>E2837</v>
          </cell>
          <cell r="E336">
            <v>6781</v>
          </cell>
          <cell r="F336">
            <v>28981</v>
          </cell>
          <cell r="G336">
            <v>0</v>
          </cell>
          <cell r="H336">
            <v>0</v>
          </cell>
          <cell r="I336">
            <v>116699</v>
          </cell>
          <cell r="K336">
            <v>544070</v>
          </cell>
          <cell r="L336">
            <v>0</v>
          </cell>
          <cell r="N336">
            <v>658006</v>
          </cell>
          <cell r="O336">
            <v>4425</v>
          </cell>
          <cell r="P336">
            <v>223935</v>
          </cell>
          <cell r="Q336">
            <v>948628</v>
          </cell>
          <cell r="R336">
            <v>1236583</v>
          </cell>
          <cell r="S336">
            <v>0</v>
          </cell>
        </row>
        <row r="337">
          <cell r="A337">
            <v>330</v>
          </cell>
          <cell r="B337" t="str">
            <v>Welwyn Hatfield</v>
          </cell>
          <cell r="C337" t="str">
            <v>E1940</v>
          </cell>
          <cell r="E337">
            <v>21936</v>
          </cell>
          <cell r="F337">
            <v>60188</v>
          </cell>
          <cell r="G337">
            <v>0</v>
          </cell>
          <cell r="H337">
            <v>900</v>
          </cell>
          <cell r="I337">
            <v>151052</v>
          </cell>
          <cell r="K337">
            <v>372911</v>
          </cell>
          <cell r="L337">
            <v>8487</v>
          </cell>
          <cell r="N337">
            <v>2218451</v>
          </cell>
          <cell r="O337">
            <v>12226</v>
          </cell>
          <cell r="P337">
            <v>162635</v>
          </cell>
          <cell r="Q337">
            <v>2826393</v>
          </cell>
          <cell r="R337">
            <v>1035652</v>
          </cell>
          <cell r="S337">
            <v>0</v>
          </cell>
        </row>
        <row r="338">
          <cell r="A338">
            <v>331</v>
          </cell>
          <cell r="B338" t="str">
            <v>West Berkshire</v>
          </cell>
          <cell r="C338" t="str">
            <v>E0302</v>
          </cell>
          <cell r="E338">
            <v>62806</v>
          </cell>
          <cell r="F338">
            <v>3784</v>
          </cell>
          <cell r="G338">
            <v>1848</v>
          </cell>
          <cell r="H338">
            <v>7246</v>
          </cell>
          <cell r="I338">
            <v>228496</v>
          </cell>
          <cell r="K338">
            <v>2016906</v>
          </cell>
          <cell r="L338">
            <v>10786</v>
          </cell>
          <cell r="N338">
            <v>1575180</v>
          </cell>
          <cell r="O338">
            <v>7906</v>
          </cell>
          <cell r="P338">
            <v>47153</v>
          </cell>
          <cell r="Q338">
            <v>2390000</v>
          </cell>
          <cell r="R338">
            <v>875555.63</v>
          </cell>
          <cell r="S338">
            <v>0</v>
          </cell>
        </row>
        <row r="339">
          <cell r="A339">
            <v>332</v>
          </cell>
          <cell r="B339" t="str">
            <v>West Devon</v>
          </cell>
          <cell r="C339" t="str">
            <v>E1140</v>
          </cell>
          <cell r="E339">
            <v>3238</v>
          </cell>
          <cell r="F339">
            <v>10814</v>
          </cell>
          <cell r="G339">
            <v>709</v>
          </cell>
          <cell r="H339">
            <v>6350</v>
          </cell>
          <cell r="I339">
            <v>84690</v>
          </cell>
          <cell r="K339">
            <v>700889</v>
          </cell>
          <cell r="L339">
            <v>0</v>
          </cell>
          <cell r="N339">
            <v>260700</v>
          </cell>
          <cell r="O339">
            <v>7771</v>
          </cell>
          <cell r="P339">
            <v>0</v>
          </cell>
          <cell r="Q339">
            <v>206648</v>
          </cell>
          <cell r="R339">
            <v>392336</v>
          </cell>
          <cell r="S339">
            <v>0</v>
          </cell>
        </row>
        <row r="340">
          <cell r="A340">
            <v>333</v>
          </cell>
          <cell r="B340" t="str">
            <v>West Dorset</v>
          </cell>
          <cell r="C340" t="str">
            <v>E1237</v>
          </cell>
          <cell r="E340">
            <v>13496</v>
          </cell>
          <cell r="F340">
            <v>62376</v>
          </cell>
          <cell r="G340">
            <v>0</v>
          </cell>
          <cell r="H340">
            <v>0</v>
          </cell>
          <cell r="I340">
            <v>183049</v>
          </cell>
          <cell r="K340">
            <v>1752220</v>
          </cell>
          <cell r="L340">
            <v>13975</v>
          </cell>
          <cell r="N340">
            <v>822313</v>
          </cell>
          <cell r="O340">
            <v>13464</v>
          </cell>
          <cell r="P340">
            <v>0</v>
          </cell>
          <cell r="Q340">
            <v>815750</v>
          </cell>
          <cell r="R340">
            <v>1780315</v>
          </cell>
          <cell r="S340">
            <v>0</v>
          </cell>
        </row>
        <row r="341">
          <cell r="A341">
            <v>334</v>
          </cell>
          <cell r="B341" t="str">
            <v>West Lancashire</v>
          </cell>
          <cell r="C341" t="str">
            <v>E2343</v>
          </cell>
          <cell r="E341">
            <v>1070</v>
          </cell>
          <cell r="F341">
            <v>34553</v>
          </cell>
          <cell r="G341">
            <v>3563</v>
          </cell>
          <cell r="H341">
            <v>0</v>
          </cell>
          <cell r="I341">
            <v>123847</v>
          </cell>
          <cell r="K341">
            <v>713953</v>
          </cell>
          <cell r="L341">
            <v>999</v>
          </cell>
          <cell r="N341">
            <v>772925</v>
          </cell>
          <cell r="O341">
            <v>5159</v>
          </cell>
          <cell r="P341">
            <v>193473</v>
          </cell>
          <cell r="Q341">
            <v>931801</v>
          </cell>
          <cell r="R341">
            <v>2428283</v>
          </cell>
          <cell r="S341">
            <v>0</v>
          </cell>
        </row>
        <row r="342">
          <cell r="A342">
            <v>335</v>
          </cell>
          <cell r="B342" t="str">
            <v>West Lindsey</v>
          </cell>
          <cell r="C342" t="str">
            <v>E2537</v>
          </cell>
          <cell r="E342">
            <v>24073</v>
          </cell>
          <cell r="F342">
            <v>108602</v>
          </cell>
          <cell r="G342">
            <v>5882</v>
          </cell>
          <cell r="H342">
            <v>3203</v>
          </cell>
          <cell r="I342">
            <v>112487</v>
          </cell>
          <cell r="K342">
            <v>1083385</v>
          </cell>
          <cell r="L342">
            <v>0</v>
          </cell>
          <cell r="N342">
            <v>385161</v>
          </cell>
          <cell r="O342">
            <v>7843</v>
          </cell>
          <cell r="P342">
            <v>45832</v>
          </cell>
          <cell r="Q342">
            <v>2485984</v>
          </cell>
          <cell r="R342">
            <v>645171.13</v>
          </cell>
          <cell r="S342">
            <v>0</v>
          </cell>
        </row>
        <row r="343">
          <cell r="A343">
            <v>336</v>
          </cell>
          <cell r="B343" t="str">
            <v>West Oxfordshire</v>
          </cell>
          <cell r="C343" t="str">
            <v>E3135</v>
          </cell>
          <cell r="E343">
            <v>3000</v>
          </cell>
          <cell r="F343">
            <v>75000</v>
          </cell>
          <cell r="G343">
            <v>22500</v>
          </cell>
          <cell r="H343">
            <v>17500</v>
          </cell>
          <cell r="I343">
            <v>149983</v>
          </cell>
          <cell r="K343">
            <v>732338</v>
          </cell>
          <cell r="L343">
            <v>622</v>
          </cell>
          <cell r="N343">
            <v>522540</v>
          </cell>
          <cell r="O343">
            <v>30000</v>
          </cell>
          <cell r="P343">
            <v>10000</v>
          </cell>
          <cell r="Q343">
            <v>780684</v>
          </cell>
          <cell r="R343">
            <v>1162533</v>
          </cell>
          <cell r="S343">
            <v>0</v>
          </cell>
        </row>
        <row r="344">
          <cell r="A344">
            <v>337</v>
          </cell>
          <cell r="B344" t="str">
            <v>West Somerset</v>
          </cell>
          <cell r="C344" t="str">
            <v>E3335</v>
          </cell>
          <cell r="E344">
            <v>2510</v>
          </cell>
          <cell r="F344">
            <v>40139</v>
          </cell>
          <cell r="G344">
            <v>8045</v>
          </cell>
          <cell r="H344">
            <v>13586</v>
          </cell>
          <cell r="I344">
            <v>70121</v>
          </cell>
          <cell r="K344">
            <v>421998</v>
          </cell>
          <cell r="L344">
            <v>407</v>
          </cell>
          <cell r="N344">
            <v>144092</v>
          </cell>
          <cell r="O344">
            <v>10775</v>
          </cell>
          <cell r="P344">
            <v>5000</v>
          </cell>
          <cell r="Q344">
            <v>73913</v>
          </cell>
          <cell r="R344">
            <v>501374</v>
          </cell>
          <cell r="S344">
            <v>0</v>
          </cell>
        </row>
        <row r="345">
          <cell r="A345">
            <v>338</v>
          </cell>
          <cell r="B345" t="str">
            <v>West Wiltshire</v>
          </cell>
          <cell r="C345" t="str">
            <v>E3935</v>
          </cell>
          <cell r="E345">
            <v>11172</v>
          </cell>
          <cell r="F345">
            <v>27941</v>
          </cell>
          <cell r="G345">
            <v>7000</v>
          </cell>
          <cell r="H345">
            <v>50000</v>
          </cell>
          <cell r="I345">
            <v>156286</v>
          </cell>
          <cell r="K345">
            <v>635571</v>
          </cell>
          <cell r="L345">
            <v>108</v>
          </cell>
          <cell r="N345">
            <v>825626</v>
          </cell>
          <cell r="O345">
            <v>6384</v>
          </cell>
          <cell r="P345">
            <v>147157</v>
          </cell>
          <cell r="Q345">
            <v>713863</v>
          </cell>
          <cell r="R345">
            <v>430684</v>
          </cell>
          <cell r="S345">
            <v>0</v>
          </cell>
        </row>
        <row r="346">
          <cell r="A346">
            <v>339</v>
          </cell>
          <cell r="B346" t="str">
            <v>Westminster</v>
          </cell>
          <cell r="C346" t="str">
            <v>E5022</v>
          </cell>
          <cell r="E346">
            <v>16301</v>
          </cell>
          <cell r="F346">
            <v>71544</v>
          </cell>
          <cell r="G346">
            <v>0</v>
          </cell>
          <cell r="H346">
            <v>0</v>
          </cell>
          <cell r="I346">
            <v>2411982</v>
          </cell>
          <cell r="K346">
            <v>27341897</v>
          </cell>
          <cell r="L346">
            <v>831688</v>
          </cell>
          <cell r="N346">
            <v>24253167</v>
          </cell>
          <cell r="O346">
            <v>0</v>
          </cell>
          <cell r="P346">
            <v>0</v>
          </cell>
          <cell r="Q346">
            <v>40187470</v>
          </cell>
          <cell r="R346">
            <v>33443156</v>
          </cell>
          <cell r="S346">
            <v>0</v>
          </cell>
        </row>
        <row r="347">
          <cell r="A347">
            <v>340</v>
          </cell>
          <cell r="B347" t="str">
            <v>Weymouth and Portland</v>
          </cell>
          <cell r="C347" t="str">
            <v>E1238</v>
          </cell>
          <cell r="E347">
            <v>0</v>
          </cell>
          <cell r="F347">
            <v>53449</v>
          </cell>
          <cell r="G347">
            <v>0</v>
          </cell>
          <cell r="H347">
            <v>0</v>
          </cell>
          <cell r="I347">
            <v>112286</v>
          </cell>
          <cell r="K347">
            <v>596135</v>
          </cell>
          <cell r="L347">
            <v>401</v>
          </cell>
          <cell r="N347">
            <v>463305</v>
          </cell>
          <cell r="O347">
            <v>0</v>
          </cell>
          <cell r="P347">
            <v>6078</v>
          </cell>
          <cell r="Q347">
            <v>551400</v>
          </cell>
          <cell r="R347">
            <v>526696</v>
          </cell>
          <cell r="S347">
            <v>0</v>
          </cell>
        </row>
        <row r="348">
          <cell r="A348">
            <v>341</v>
          </cell>
          <cell r="B348" t="str">
            <v>Wigan</v>
          </cell>
          <cell r="C348" t="str">
            <v>E4210</v>
          </cell>
          <cell r="E348">
            <v>70849</v>
          </cell>
          <cell r="F348">
            <v>127035</v>
          </cell>
          <cell r="G348">
            <v>0</v>
          </cell>
          <cell r="H348">
            <v>3750</v>
          </cell>
          <cell r="I348">
            <v>396811</v>
          </cell>
          <cell r="K348">
            <v>3832749</v>
          </cell>
          <cell r="L348">
            <v>2399</v>
          </cell>
          <cell r="N348">
            <v>1697357</v>
          </cell>
          <cell r="O348">
            <v>0</v>
          </cell>
          <cell r="P348">
            <v>46544</v>
          </cell>
          <cell r="Q348">
            <v>2990858</v>
          </cell>
          <cell r="R348">
            <v>3505836</v>
          </cell>
          <cell r="S348">
            <v>0</v>
          </cell>
        </row>
        <row r="349">
          <cell r="A349">
            <v>342</v>
          </cell>
          <cell r="B349" t="str">
            <v>Winchester</v>
          </cell>
          <cell r="C349" t="str">
            <v>E1743</v>
          </cell>
          <cell r="E349">
            <v>19802</v>
          </cell>
          <cell r="F349">
            <v>21608</v>
          </cell>
          <cell r="G349">
            <v>8335</v>
          </cell>
          <cell r="H349">
            <v>1867</v>
          </cell>
          <cell r="I349">
            <v>168431</v>
          </cell>
          <cell r="K349">
            <v>1493896</v>
          </cell>
          <cell r="L349">
            <v>777</v>
          </cell>
          <cell r="N349">
            <v>1419597</v>
          </cell>
          <cell r="O349">
            <v>11544</v>
          </cell>
          <cell r="P349">
            <v>0</v>
          </cell>
          <cell r="Q349">
            <v>1635783</v>
          </cell>
          <cell r="R349">
            <v>1186874</v>
          </cell>
          <cell r="S349">
            <v>0</v>
          </cell>
        </row>
        <row r="350">
          <cell r="A350">
            <v>343</v>
          </cell>
          <cell r="B350" t="str">
            <v>Windsor and Maidenhead</v>
          </cell>
          <cell r="C350" t="str">
            <v>E0305</v>
          </cell>
          <cell r="E350">
            <v>12106</v>
          </cell>
          <cell r="F350">
            <v>123402</v>
          </cell>
          <cell r="G350">
            <v>0</v>
          </cell>
          <cell r="H350">
            <v>14739</v>
          </cell>
          <cell r="I350">
            <v>254139</v>
          </cell>
          <cell r="K350">
            <v>1315139</v>
          </cell>
          <cell r="L350">
            <v>9917</v>
          </cell>
          <cell r="N350">
            <v>2257158</v>
          </cell>
          <cell r="O350">
            <v>6684</v>
          </cell>
          <cell r="P350">
            <v>30000</v>
          </cell>
          <cell r="Q350">
            <v>2249138</v>
          </cell>
          <cell r="R350">
            <v>1125574</v>
          </cell>
          <cell r="S350">
            <v>0</v>
          </cell>
        </row>
        <row r="351">
          <cell r="A351">
            <v>344</v>
          </cell>
          <cell r="B351" t="str">
            <v>Wirral</v>
          </cell>
          <cell r="C351" t="str">
            <v>E4305</v>
          </cell>
          <cell r="E351">
            <v>67500</v>
          </cell>
          <cell r="F351">
            <v>160000</v>
          </cell>
          <cell r="G351">
            <v>563</v>
          </cell>
          <cell r="H351">
            <v>0</v>
          </cell>
          <cell r="I351">
            <v>384474</v>
          </cell>
          <cell r="K351">
            <v>1543198</v>
          </cell>
          <cell r="L351">
            <v>11611</v>
          </cell>
          <cell r="N351">
            <v>2200000</v>
          </cell>
          <cell r="O351">
            <v>750</v>
          </cell>
          <cell r="P351">
            <v>150000</v>
          </cell>
          <cell r="Q351">
            <v>3300000</v>
          </cell>
          <cell r="R351">
            <v>2388637</v>
          </cell>
          <cell r="S351">
            <v>0</v>
          </cell>
        </row>
        <row r="352">
          <cell r="A352">
            <v>345</v>
          </cell>
          <cell r="B352" t="str">
            <v>Woking</v>
          </cell>
          <cell r="C352" t="str">
            <v>E3641</v>
          </cell>
          <cell r="E352">
            <v>17475</v>
          </cell>
          <cell r="F352">
            <v>62255</v>
          </cell>
          <cell r="G352">
            <v>495</v>
          </cell>
          <cell r="H352">
            <v>0</v>
          </cell>
          <cell r="I352">
            <v>144817</v>
          </cell>
          <cell r="K352">
            <v>701144</v>
          </cell>
          <cell r="L352">
            <v>6338</v>
          </cell>
          <cell r="N352">
            <v>598000</v>
          </cell>
          <cell r="O352">
            <v>660</v>
          </cell>
          <cell r="P352">
            <v>0</v>
          </cell>
          <cell r="Q352">
            <v>1370115</v>
          </cell>
          <cell r="R352">
            <v>1991949</v>
          </cell>
          <cell r="S352">
            <v>0</v>
          </cell>
        </row>
        <row r="353">
          <cell r="A353">
            <v>346</v>
          </cell>
          <cell r="B353" t="str">
            <v>Wokingham</v>
          </cell>
          <cell r="C353" t="str">
            <v>E0306</v>
          </cell>
          <cell r="E353">
            <v>3238</v>
          </cell>
          <cell r="F353">
            <v>28695</v>
          </cell>
          <cell r="G353">
            <v>3000</v>
          </cell>
          <cell r="H353">
            <v>3000</v>
          </cell>
          <cell r="I353">
            <v>160352</v>
          </cell>
          <cell r="K353">
            <v>886194</v>
          </cell>
          <cell r="L353">
            <v>0</v>
          </cell>
          <cell r="N353">
            <v>1930212</v>
          </cell>
          <cell r="O353">
            <v>30000</v>
          </cell>
          <cell r="P353">
            <v>176271</v>
          </cell>
          <cell r="Q353">
            <v>2677001</v>
          </cell>
          <cell r="R353">
            <v>819420</v>
          </cell>
          <cell r="S353">
            <v>0</v>
          </cell>
        </row>
        <row r="354">
          <cell r="A354">
            <v>347</v>
          </cell>
          <cell r="B354" t="str">
            <v>Wolverhampton</v>
          </cell>
          <cell r="C354" t="str">
            <v>E4607</v>
          </cell>
          <cell r="E354">
            <v>56875</v>
          </cell>
          <cell r="F354">
            <v>40768</v>
          </cell>
          <cell r="G354">
            <v>0</v>
          </cell>
          <cell r="H354">
            <v>0</v>
          </cell>
          <cell r="I354">
            <v>375731</v>
          </cell>
          <cell r="K354">
            <v>4725361</v>
          </cell>
          <cell r="L354">
            <v>369</v>
          </cell>
          <cell r="N354">
            <v>2266937</v>
          </cell>
          <cell r="O354">
            <v>0</v>
          </cell>
          <cell r="P354">
            <v>15000</v>
          </cell>
          <cell r="Q354">
            <v>6291611</v>
          </cell>
          <cell r="R354">
            <v>1661369.8</v>
          </cell>
          <cell r="S354">
            <v>0</v>
          </cell>
        </row>
        <row r="355">
          <cell r="A355">
            <v>348</v>
          </cell>
          <cell r="B355" t="str">
            <v>Worcester</v>
          </cell>
          <cell r="C355" t="str">
            <v>E1837</v>
          </cell>
          <cell r="E355">
            <v>14694</v>
          </cell>
          <cell r="F355">
            <v>12337</v>
          </cell>
          <cell r="G355">
            <v>0</v>
          </cell>
          <cell r="H355">
            <v>0</v>
          </cell>
          <cell r="I355">
            <v>154607</v>
          </cell>
          <cell r="K355">
            <v>1151600</v>
          </cell>
          <cell r="L355">
            <v>0</v>
          </cell>
          <cell r="N355">
            <v>1083963</v>
          </cell>
          <cell r="O355">
            <v>0</v>
          </cell>
          <cell r="P355">
            <v>0</v>
          </cell>
          <cell r="Q355">
            <v>1799800</v>
          </cell>
          <cell r="R355">
            <v>1356887</v>
          </cell>
          <cell r="S355">
            <v>0</v>
          </cell>
        </row>
        <row r="356">
          <cell r="A356">
            <v>349</v>
          </cell>
          <cell r="B356" t="str">
            <v>Worthing</v>
          </cell>
          <cell r="C356" t="str">
            <v>E3837</v>
          </cell>
          <cell r="E356">
            <v>8041</v>
          </cell>
          <cell r="F356">
            <v>24098</v>
          </cell>
          <cell r="G356">
            <v>0</v>
          </cell>
          <cell r="H356">
            <v>0</v>
          </cell>
          <cell r="I356">
            <v>144253</v>
          </cell>
          <cell r="K356">
            <v>711072</v>
          </cell>
          <cell r="L356">
            <v>231</v>
          </cell>
          <cell r="N356">
            <v>783157</v>
          </cell>
          <cell r="O356">
            <v>0</v>
          </cell>
          <cell r="P356">
            <v>0</v>
          </cell>
          <cell r="Q356">
            <v>1402255</v>
          </cell>
          <cell r="R356">
            <v>1081915</v>
          </cell>
          <cell r="S356">
            <v>0</v>
          </cell>
        </row>
        <row r="357">
          <cell r="A357">
            <v>350</v>
          </cell>
          <cell r="B357" t="str">
            <v>Wychavon</v>
          </cell>
          <cell r="C357" t="str">
            <v>E1838</v>
          </cell>
          <cell r="E357">
            <v>12504</v>
          </cell>
          <cell r="F357">
            <v>57504</v>
          </cell>
          <cell r="G357">
            <v>14017</v>
          </cell>
          <cell r="H357">
            <v>11074</v>
          </cell>
          <cell r="I357">
            <v>173226</v>
          </cell>
          <cell r="K357">
            <v>1354672</v>
          </cell>
          <cell r="L357">
            <v>0</v>
          </cell>
          <cell r="N357">
            <v>570218</v>
          </cell>
          <cell r="O357">
            <v>20820</v>
          </cell>
          <cell r="P357">
            <v>59743</v>
          </cell>
          <cell r="Q357">
            <v>1019056</v>
          </cell>
          <cell r="R357">
            <v>288707</v>
          </cell>
          <cell r="S357">
            <v>0</v>
          </cell>
        </row>
        <row r="358">
          <cell r="A358">
            <v>351</v>
          </cell>
          <cell r="B358" t="str">
            <v>Wycombe</v>
          </cell>
          <cell r="C358" t="str">
            <v>E0435</v>
          </cell>
          <cell r="E358">
            <v>33958</v>
          </cell>
          <cell r="F358">
            <v>120717</v>
          </cell>
          <cell r="G358">
            <v>4212</v>
          </cell>
          <cell r="H358">
            <v>6905</v>
          </cell>
          <cell r="I358">
            <v>252201</v>
          </cell>
          <cell r="K358">
            <v>871325</v>
          </cell>
          <cell r="L358">
            <v>12908</v>
          </cell>
          <cell r="N358">
            <v>1748958</v>
          </cell>
          <cell r="O358">
            <v>6452</v>
          </cell>
          <cell r="P358">
            <v>197308</v>
          </cell>
          <cell r="Q358">
            <v>2610988</v>
          </cell>
          <cell r="R358">
            <v>567509.54</v>
          </cell>
          <cell r="S358">
            <v>0</v>
          </cell>
        </row>
        <row r="359">
          <cell r="A359">
            <v>352</v>
          </cell>
          <cell r="B359" t="str">
            <v>Wyre</v>
          </cell>
          <cell r="C359" t="str">
            <v>E2344</v>
          </cell>
          <cell r="E359">
            <v>926</v>
          </cell>
          <cell r="F359">
            <v>64851</v>
          </cell>
          <cell r="G359">
            <v>600</v>
          </cell>
          <cell r="H359">
            <v>236</v>
          </cell>
          <cell r="I359">
            <v>161828</v>
          </cell>
          <cell r="K359">
            <v>1486918</v>
          </cell>
          <cell r="L359">
            <v>168</v>
          </cell>
          <cell r="N359">
            <v>868875</v>
          </cell>
          <cell r="O359">
            <v>9931</v>
          </cell>
          <cell r="P359">
            <v>0</v>
          </cell>
          <cell r="Q359">
            <v>612478</v>
          </cell>
          <cell r="R359">
            <v>1706891</v>
          </cell>
          <cell r="S359">
            <v>0</v>
          </cell>
        </row>
        <row r="360">
          <cell r="A360">
            <v>353</v>
          </cell>
          <cell r="B360" t="str">
            <v>Wyre Forest</v>
          </cell>
          <cell r="C360" t="str">
            <v>E1839</v>
          </cell>
          <cell r="E360">
            <v>6409</v>
          </cell>
          <cell r="F360">
            <v>63183</v>
          </cell>
          <cell r="G360">
            <v>3518</v>
          </cell>
          <cell r="H360">
            <v>4691</v>
          </cell>
          <cell r="I360">
            <v>146743</v>
          </cell>
          <cell r="K360">
            <v>926143</v>
          </cell>
          <cell r="L360">
            <v>0</v>
          </cell>
          <cell r="N360">
            <v>430463</v>
          </cell>
          <cell r="O360">
            <v>4691</v>
          </cell>
          <cell r="P360">
            <v>41755</v>
          </cell>
          <cell r="Q360">
            <v>935301</v>
          </cell>
          <cell r="R360">
            <v>62840</v>
          </cell>
          <cell r="S360">
            <v>0</v>
          </cell>
        </row>
        <row r="361">
          <cell r="A361">
            <v>354</v>
          </cell>
          <cell r="B361" t="str">
            <v>York</v>
          </cell>
          <cell r="C361" t="str">
            <v>E2701</v>
          </cell>
          <cell r="E361">
            <v>25320</v>
          </cell>
          <cell r="F361">
            <v>70681</v>
          </cell>
          <cell r="G361">
            <v>3150</v>
          </cell>
          <cell r="H361">
            <v>6250</v>
          </cell>
          <cell r="I361">
            <v>267342</v>
          </cell>
          <cell r="K361">
            <v>6550000</v>
          </cell>
          <cell r="L361">
            <v>0</v>
          </cell>
          <cell r="N361">
            <v>2942261</v>
          </cell>
          <cell r="O361">
            <v>5600</v>
          </cell>
          <cell r="P361">
            <v>377138</v>
          </cell>
          <cell r="Q361">
            <v>2313006</v>
          </cell>
          <cell r="R361">
            <v>2832730</v>
          </cell>
          <cell r="S361">
            <v>0</v>
          </cell>
        </row>
        <row r="362">
          <cell r="A362">
            <v>355</v>
          </cell>
          <cell r="B362" t="str">
            <v>ZZZZ</v>
          </cell>
          <cell r="C362" t="str">
            <v>EZZZZ</v>
          </cell>
          <cell r="E362">
            <v>6409</v>
          </cell>
          <cell r="F362">
            <v>63183</v>
          </cell>
          <cell r="G362">
            <v>3518</v>
          </cell>
          <cell r="H362">
            <v>4691</v>
          </cell>
          <cell r="I362">
            <v>146743</v>
          </cell>
          <cell r="K362">
            <v>926143</v>
          </cell>
          <cell r="L362">
            <v>0</v>
          </cell>
          <cell r="N362">
            <v>430463</v>
          </cell>
          <cell r="O362">
            <v>4691</v>
          </cell>
          <cell r="P362">
            <v>41755</v>
          </cell>
          <cell r="Q362">
            <v>935301</v>
          </cell>
          <cell r="R362">
            <v>62840</v>
          </cell>
          <cell r="S362">
            <v>0</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Part 1"/>
      <sheetName val="Part 2"/>
      <sheetName val="Part 3"/>
      <sheetName val="Part 4"/>
      <sheetName val="Main Validation"/>
      <sheetName val="Supplementary Information"/>
      <sheetName val="Supplementar Validation"/>
      <sheetName val="TierSplit"/>
      <sheetName val="Data"/>
      <sheetName val="Sheet1"/>
    </sheetNames>
    <sheetDataSet>
      <sheetData sheetId="0" refreshError="1"/>
      <sheetData sheetId="1">
        <row r="1">
          <cell r="F1">
            <v>326</v>
          </cell>
        </row>
      </sheetData>
      <sheetData sheetId="2">
        <row r="61">
          <cell r="R61">
            <v>0</v>
          </cell>
        </row>
      </sheetData>
      <sheetData sheetId="3">
        <row r="26">
          <cell r="S26">
            <v>0</v>
          </cell>
        </row>
      </sheetData>
      <sheetData sheetId="4">
        <row r="57">
          <cell r="L57">
            <v>5368000</v>
          </cell>
        </row>
      </sheetData>
      <sheetData sheetId="5" refreshError="1"/>
      <sheetData sheetId="6" refreshError="1"/>
      <sheetData sheetId="7" refreshError="1"/>
      <sheetData sheetId="8" refreshError="1"/>
      <sheetData sheetId="9">
        <row r="8">
          <cell r="A8">
            <v>1</v>
          </cell>
          <cell r="B8" t="str">
            <v>Adur</v>
          </cell>
          <cell r="C8" t="str">
            <v>E3831</v>
          </cell>
          <cell r="D8">
            <v>85284</v>
          </cell>
          <cell r="E8">
            <v>43291912</v>
          </cell>
          <cell r="F8">
            <v>20634304</v>
          </cell>
          <cell r="G8">
            <v>1096203.8999999999</v>
          </cell>
          <cell r="H8">
            <v>395395.89</v>
          </cell>
          <cell r="I8">
            <v>700808.01</v>
          </cell>
          <cell r="J8">
            <v>1198930.71</v>
          </cell>
          <cell r="K8">
            <v>64638.13</v>
          </cell>
          <cell r="L8">
            <v>0</v>
          </cell>
          <cell r="M8">
            <v>2000</v>
          </cell>
          <cell r="N8">
            <v>465782.89</v>
          </cell>
          <cell r="O8">
            <v>30823.99</v>
          </cell>
          <cell r="P8">
            <v>1884</v>
          </cell>
          <cell r="Q8">
            <v>0</v>
          </cell>
          <cell r="R8">
            <v>0</v>
          </cell>
          <cell r="S8">
            <v>0</v>
          </cell>
          <cell r="T8">
            <v>0</v>
          </cell>
          <cell r="U8">
            <v>0</v>
          </cell>
          <cell r="V8">
            <v>0</v>
          </cell>
          <cell r="W8">
            <v>4657.83</v>
          </cell>
          <cell r="X8">
            <v>2000</v>
          </cell>
          <cell r="Y8">
            <v>249589.45</v>
          </cell>
          <cell r="Z8">
            <v>17412895.899999999</v>
          </cell>
          <cell r="AA8">
            <v>663500</v>
          </cell>
          <cell r="AC8">
            <v>78</v>
          </cell>
          <cell r="AD8">
            <v>10</v>
          </cell>
          <cell r="AE8">
            <v>0</v>
          </cell>
          <cell r="AF8">
            <v>1</v>
          </cell>
          <cell r="AG8">
            <v>167</v>
          </cell>
          <cell r="AH8">
            <v>16</v>
          </cell>
          <cell r="AI8">
            <v>1</v>
          </cell>
          <cell r="AJ8">
            <v>1</v>
          </cell>
          <cell r="AK8">
            <v>0</v>
          </cell>
          <cell r="AL8">
            <v>0</v>
          </cell>
          <cell r="AM8">
            <v>0</v>
          </cell>
          <cell r="AN8">
            <v>0</v>
          </cell>
          <cell r="AO8">
            <v>518</v>
          </cell>
          <cell r="AP8">
            <v>878</v>
          </cell>
          <cell r="AQ8">
            <v>668</v>
          </cell>
          <cell r="AR8">
            <v>210</v>
          </cell>
          <cell r="AS8">
            <v>718</v>
          </cell>
          <cell r="AT8">
            <v>2107</v>
          </cell>
        </row>
        <row r="9">
          <cell r="A9">
            <v>2</v>
          </cell>
          <cell r="B9" t="str">
            <v>Allerdale</v>
          </cell>
          <cell r="C9" t="str">
            <v>E0931</v>
          </cell>
          <cell r="D9">
            <v>182667</v>
          </cell>
          <cell r="E9">
            <v>69907000</v>
          </cell>
          <cell r="F9">
            <v>33200799</v>
          </cell>
          <cell r="G9">
            <v>3131012</v>
          </cell>
          <cell r="H9">
            <v>587364</v>
          </cell>
          <cell r="I9">
            <v>2543648</v>
          </cell>
          <cell r="J9">
            <v>1416711</v>
          </cell>
          <cell r="K9">
            <v>65767</v>
          </cell>
          <cell r="L9">
            <v>37370</v>
          </cell>
          <cell r="M9">
            <v>0</v>
          </cell>
          <cell r="N9">
            <v>930541</v>
          </cell>
          <cell r="O9">
            <v>108829</v>
          </cell>
          <cell r="P9">
            <v>78848</v>
          </cell>
          <cell r="Q9">
            <v>1205</v>
          </cell>
          <cell r="R9">
            <v>2097</v>
          </cell>
          <cell r="S9">
            <v>0</v>
          </cell>
          <cell r="T9">
            <v>0</v>
          </cell>
          <cell r="U9">
            <v>0</v>
          </cell>
          <cell r="V9">
            <v>0</v>
          </cell>
          <cell r="W9">
            <v>0</v>
          </cell>
          <cell r="X9">
            <v>5000</v>
          </cell>
          <cell r="Y9">
            <v>633565</v>
          </cell>
          <cell r="Z9">
            <v>27246710</v>
          </cell>
          <cell r="AA9">
            <v>429140</v>
          </cell>
          <cell r="AC9">
            <v>264</v>
          </cell>
          <cell r="AD9">
            <v>9</v>
          </cell>
          <cell r="AE9">
            <v>40</v>
          </cell>
          <cell r="AF9">
            <v>0</v>
          </cell>
          <cell r="AG9">
            <v>279</v>
          </cell>
          <cell r="AH9">
            <v>121</v>
          </cell>
          <cell r="AI9">
            <v>24</v>
          </cell>
          <cell r="AJ9">
            <v>1</v>
          </cell>
          <cell r="AK9">
            <v>3</v>
          </cell>
          <cell r="AL9">
            <v>0</v>
          </cell>
          <cell r="AM9">
            <v>0</v>
          </cell>
          <cell r="AN9">
            <v>0</v>
          </cell>
          <cell r="AO9">
            <v>1382</v>
          </cell>
          <cell r="AP9">
            <v>1974</v>
          </cell>
          <cell r="AQ9">
            <v>1566</v>
          </cell>
          <cell r="AR9">
            <v>408</v>
          </cell>
          <cell r="AS9">
            <v>1292</v>
          </cell>
          <cell r="AT9">
            <v>4735</v>
          </cell>
        </row>
        <row r="10">
          <cell r="A10">
            <v>3</v>
          </cell>
          <cell r="B10" t="str">
            <v>Amber Valley</v>
          </cell>
          <cell r="C10" t="str">
            <v>E1031</v>
          </cell>
          <cell r="D10">
            <v>152618</v>
          </cell>
          <cell r="E10">
            <v>78246952</v>
          </cell>
          <cell r="F10">
            <v>37075716</v>
          </cell>
          <cell r="G10">
            <v>2512743</v>
          </cell>
          <cell r="H10">
            <v>709683</v>
          </cell>
          <cell r="I10">
            <v>1803060</v>
          </cell>
          <cell r="J10">
            <v>1637983</v>
          </cell>
          <cell r="K10">
            <v>40687</v>
          </cell>
          <cell r="L10">
            <v>20918</v>
          </cell>
          <cell r="M10">
            <v>85500</v>
          </cell>
          <cell r="N10">
            <v>1296726</v>
          </cell>
          <cell r="O10">
            <v>45204</v>
          </cell>
          <cell r="P10">
            <v>65675</v>
          </cell>
          <cell r="Q10">
            <v>0</v>
          </cell>
          <cell r="R10">
            <v>20918</v>
          </cell>
          <cell r="S10">
            <v>2083</v>
          </cell>
          <cell r="T10">
            <v>0</v>
          </cell>
          <cell r="U10">
            <v>0</v>
          </cell>
          <cell r="V10">
            <v>0</v>
          </cell>
          <cell r="W10">
            <v>0</v>
          </cell>
          <cell r="X10">
            <v>20000</v>
          </cell>
          <cell r="Y10">
            <v>600000</v>
          </cell>
          <cell r="Z10">
            <v>31394606</v>
          </cell>
          <cell r="AA10">
            <v>143000</v>
          </cell>
          <cell r="AC10">
            <v>185</v>
          </cell>
          <cell r="AD10">
            <v>2</v>
          </cell>
          <cell r="AE10">
            <v>22</v>
          </cell>
          <cell r="AF10">
            <v>0</v>
          </cell>
          <cell r="AG10">
            <v>527</v>
          </cell>
          <cell r="AH10">
            <v>64</v>
          </cell>
          <cell r="AI10">
            <v>19</v>
          </cell>
          <cell r="AJ10">
            <v>0</v>
          </cell>
          <cell r="AK10">
            <v>23</v>
          </cell>
          <cell r="AL10">
            <v>2</v>
          </cell>
          <cell r="AM10">
            <v>0</v>
          </cell>
          <cell r="AN10">
            <v>0</v>
          </cell>
          <cell r="AO10">
            <v>1374</v>
          </cell>
          <cell r="AP10">
            <v>1508</v>
          </cell>
          <cell r="AQ10">
            <v>1080</v>
          </cell>
          <cell r="AR10">
            <v>428</v>
          </cell>
          <cell r="AS10">
            <v>857</v>
          </cell>
          <cell r="AT10">
            <v>3763</v>
          </cell>
        </row>
        <row r="11">
          <cell r="A11">
            <v>4</v>
          </cell>
          <cell r="B11" t="str">
            <v>Arun</v>
          </cell>
          <cell r="C11" t="str">
            <v>E3832</v>
          </cell>
          <cell r="D11">
            <v>174317</v>
          </cell>
          <cell r="E11">
            <v>86908323</v>
          </cell>
          <cell r="F11">
            <v>40606822</v>
          </cell>
          <cell r="G11">
            <v>3042339.2</v>
          </cell>
          <cell r="H11">
            <v>729164</v>
          </cell>
          <cell r="I11">
            <v>2313175.2000000002</v>
          </cell>
          <cell r="J11">
            <v>2499845.44</v>
          </cell>
          <cell r="K11">
            <v>81761</v>
          </cell>
          <cell r="L11">
            <v>7338</v>
          </cell>
          <cell r="M11">
            <v>0</v>
          </cell>
          <cell r="N11">
            <v>417624.44</v>
          </cell>
          <cell r="O11">
            <v>96313</v>
          </cell>
          <cell r="P11">
            <v>13877</v>
          </cell>
          <cell r="Q11">
            <v>417</v>
          </cell>
          <cell r="R11">
            <v>3910</v>
          </cell>
          <cell r="S11">
            <v>0</v>
          </cell>
          <cell r="T11">
            <v>0</v>
          </cell>
          <cell r="U11">
            <v>0</v>
          </cell>
          <cell r="V11">
            <v>0</v>
          </cell>
          <cell r="W11">
            <v>0</v>
          </cell>
          <cell r="X11">
            <v>0</v>
          </cell>
          <cell r="Y11">
            <v>763868.27</v>
          </cell>
          <cell r="Z11">
            <v>34394223.700000003</v>
          </cell>
          <cell r="AA11">
            <v>453926.67</v>
          </cell>
          <cell r="AC11">
            <v>249</v>
          </cell>
          <cell r="AD11">
            <v>24</v>
          </cell>
          <cell r="AE11">
            <v>5</v>
          </cell>
          <cell r="AF11">
            <v>0</v>
          </cell>
          <cell r="AG11">
            <v>356</v>
          </cell>
          <cell r="AH11">
            <v>82</v>
          </cell>
          <cell r="AI11">
            <v>3</v>
          </cell>
          <cell r="AJ11">
            <v>4</v>
          </cell>
          <cell r="AK11">
            <v>4</v>
          </cell>
          <cell r="AL11">
            <v>0</v>
          </cell>
          <cell r="AM11">
            <v>0</v>
          </cell>
          <cell r="AN11">
            <v>0</v>
          </cell>
          <cell r="AO11">
            <v>1360</v>
          </cell>
          <cell r="AP11">
            <v>1731</v>
          </cell>
          <cell r="AQ11">
            <v>1191</v>
          </cell>
          <cell r="AR11">
            <v>540</v>
          </cell>
          <cell r="AS11">
            <v>1191</v>
          </cell>
          <cell r="AT11">
            <v>4322</v>
          </cell>
        </row>
        <row r="12">
          <cell r="A12">
            <v>5</v>
          </cell>
          <cell r="B12" t="str">
            <v>Ashfield</v>
          </cell>
          <cell r="C12" t="str">
            <v>E3031</v>
          </cell>
          <cell r="D12">
            <v>129357</v>
          </cell>
          <cell r="E12">
            <v>79230148</v>
          </cell>
          <cell r="F12">
            <v>37114423</v>
          </cell>
          <cell r="G12">
            <v>1747736</v>
          </cell>
          <cell r="H12">
            <v>751406</v>
          </cell>
          <cell r="I12">
            <v>996330</v>
          </cell>
          <cell r="J12">
            <v>1401955</v>
          </cell>
          <cell r="K12">
            <v>4319</v>
          </cell>
          <cell r="L12">
            <v>14243</v>
          </cell>
          <cell r="M12">
            <v>33750</v>
          </cell>
          <cell r="N12">
            <v>388743</v>
          </cell>
          <cell r="O12">
            <v>138833</v>
          </cell>
          <cell r="P12">
            <v>49057</v>
          </cell>
          <cell r="Q12">
            <v>0</v>
          </cell>
          <cell r="R12">
            <v>7700</v>
          </cell>
          <cell r="S12">
            <v>5628</v>
          </cell>
          <cell r="T12">
            <v>0</v>
          </cell>
          <cell r="U12">
            <v>0</v>
          </cell>
          <cell r="V12">
            <v>0</v>
          </cell>
          <cell r="W12">
            <v>46500</v>
          </cell>
          <cell r="X12">
            <v>23250</v>
          </cell>
          <cell r="Y12">
            <v>415000</v>
          </cell>
          <cell r="Z12">
            <v>33534639</v>
          </cell>
          <cell r="AA12">
            <v>234000</v>
          </cell>
          <cell r="AC12">
            <v>104</v>
          </cell>
          <cell r="AD12">
            <v>3</v>
          </cell>
          <cell r="AE12">
            <v>14</v>
          </cell>
          <cell r="AF12">
            <v>0</v>
          </cell>
          <cell r="AG12">
            <v>292</v>
          </cell>
          <cell r="AH12">
            <v>39</v>
          </cell>
          <cell r="AI12">
            <v>7</v>
          </cell>
          <cell r="AJ12">
            <v>0</v>
          </cell>
          <cell r="AK12">
            <v>10</v>
          </cell>
          <cell r="AL12">
            <v>6</v>
          </cell>
          <cell r="AM12">
            <v>0</v>
          </cell>
          <cell r="AN12">
            <v>0</v>
          </cell>
          <cell r="AO12">
            <v>1118</v>
          </cell>
          <cell r="AP12">
            <v>1071</v>
          </cell>
          <cell r="AQ12">
            <v>843</v>
          </cell>
          <cell r="AR12">
            <v>228</v>
          </cell>
          <cell r="AS12">
            <v>816</v>
          </cell>
          <cell r="AT12">
            <v>3018</v>
          </cell>
        </row>
        <row r="13">
          <cell r="A13">
            <v>6</v>
          </cell>
          <cell r="B13" t="str">
            <v>Ashford</v>
          </cell>
          <cell r="C13" t="str">
            <v>E2231</v>
          </cell>
          <cell r="D13">
            <v>181615</v>
          </cell>
          <cell r="E13">
            <v>115059864</v>
          </cell>
          <cell r="F13">
            <v>53891309</v>
          </cell>
          <cell r="G13">
            <v>2351953.13</v>
          </cell>
          <cell r="H13">
            <v>1085401.43</v>
          </cell>
          <cell r="I13">
            <v>1266551.7</v>
          </cell>
          <cell r="J13">
            <v>2996898.69</v>
          </cell>
          <cell r="K13">
            <v>97661.61</v>
          </cell>
          <cell r="L13">
            <v>32157.01</v>
          </cell>
          <cell r="M13">
            <v>0</v>
          </cell>
          <cell r="N13">
            <v>1676584.42</v>
          </cell>
          <cell r="O13">
            <v>171959.2</v>
          </cell>
          <cell r="P13">
            <v>65133.88</v>
          </cell>
          <cell r="Q13">
            <v>14187.37</v>
          </cell>
          <cell r="R13">
            <v>14865.26</v>
          </cell>
          <cell r="S13">
            <v>49911.26</v>
          </cell>
          <cell r="T13">
            <v>0</v>
          </cell>
          <cell r="U13">
            <v>0</v>
          </cell>
          <cell r="V13">
            <v>0</v>
          </cell>
          <cell r="W13">
            <v>0</v>
          </cell>
          <cell r="X13">
            <v>0</v>
          </cell>
          <cell r="Y13">
            <v>908000</v>
          </cell>
          <cell r="Z13">
            <v>46253291.899999999</v>
          </cell>
          <cell r="AA13">
            <v>538913.09</v>
          </cell>
          <cell r="AC13">
            <v>232</v>
          </cell>
          <cell r="AD13">
            <v>35</v>
          </cell>
          <cell r="AE13">
            <v>27</v>
          </cell>
          <cell r="AF13">
            <v>3</v>
          </cell>
          <cell r="AG13">
            <v>480</v>
          </cell>
          <cell r="AH13">
            <v>135</v>
          </cell>
          <cell r="AI13">
            <v>36</v>
          </cell>
          <cell r="AJ13">
            <v>32</v>
          </cell>
          <cell r="AK13">
            <v>15</v>
          </cell>
          <cell r="AL13">
            <v>12</v>
          </cell>
          <cell r="AM13">
            <v>0</v>
          </cell>
          <cell r="AN13">
            <v>0</v>
          </cell>
          <cell r="AO13">
            <v>2036</v>
          </cell>
          <cell r="AP13">
            <v>1329</v>
          </cell>
          <cell r="AQ13">
            <v>888</v>
          </cell>
          <cell r="AR13">
            <v>441</v>
          </cell>
          <cell r="AS13">
            <v>769</v>
          </cell>
          <cell r="AT13">
            <v>4228</v>
          </cell>
        </row>
        <row r="14">
          <cell r="A14">
            <v>7</v>
          </cell>
          <cell r="B14" t="str">
            <v>Aylesbury Vale</v>
          </cell>
          <cell r="C14" t="str">
            <v>E0431</v>
          </cell>
          <cell r="D14">
            <v>226811</v>
          </cell>
          <cell r="E14">
            <v>129966651</v>
          </cell>
          <cell r="F14">
            <v>56786630</v>
          </cell>
          <cell r="G14">
            <v>2933958</v>
          </cell>
          <cell r="H14">
            <v>964087</v>
          </cell>
          <cell r="I14">
            <v>1969871</v>
          </cell>
          <cell r="J14">
            <v>4112220</v>
          </cell>
          <cell r="K14">
            <v>28128</v>
          </cell>
          <cell r="L14">
            <v>56631</v>
          </cell>
          <cell r="M14">
            <v>27915</v>
          </cell>
          <cell r="N14">
            <v>2845030</v>
          </cell>
          <cell r="O14">
            <v>138739</v>
          </cell>
          <cell r="P14">
            <v>131070</v>
          </cell>
          <cell r="Q14">
            <v>2778</v>
          </cell>
          <cell r="R14">
            <v>0</v>
          </cell>
          <cell r="S14">
            <v>0</v>
          </cell>
          <cell r="T14">
            <v>0</v>
          </cell>
          <cell r="U14">
            <v>0</v>
          </cell>
          <cell r="V14">
            <v>0</v>
          </cell>
          <cell r="W14">
            <v>0</v>
          </cell>
          <cell r="X14">
            <v>0</v>
          </cell>
          <cell r="Y14">
            <v>0</v>
          </cell>
          <cell r="Z14">
            <v>47448027.899999999</v>
          </cell>
          <cell r="AA14">
            <v>0</v>
          </cell>
          <cell r="AC14">
            <v>291</v>
          </cell>
          <cell r="AD14">
            <v>13</v>
          </cell>
          <cell r="AE14">
            <v>27</v>
          </cell>
          <cell r="AF14">
            <v>3</v>
          </cell>
          <cell r="AG14">
            <v>561</v>
          </cell>
          <cell r="AH14">
            <v>134</v>
          </cell>
          <cell r="AI14">
            <v>166</v>
          </cell>
          <cell r="AJ14">
            <v>6</v>
          </cell>
          <cell r="AK14">
            <v>0</v>
          </cell>
          <cell r="AL14">
            <v>0</v>
          </cell>
          <cell r="AM14">
            <v>0</v>
          </cell>
          <cell r="AN14">
            <v>0</v>
          </cell>
          <cell r="AO14">
            <v>1307</v>
          </cell>
          <cell r="AP14">
            <v>1859</v>
          </cell>
          <cell r="AQ14">
            <v>1170</v>
          </cell>
          <cell r="AR14">
            <v>689</v>
          </cell>
          <cell r="AS14">
            <v>1551</v>
          </cell>
          <cell r="AT14">
            <v>5034</v>
          </cell>
        </row>
        <row r="15">
          <cell r="A15">
            <v>8</v>
          </cell>
          <cell r="B15" t="str">
            <v>Babergh</v>
          </cell>
          <cell r="C15" t="str">
            <v>E3531</v>
          </cell>
          <cell r="D15">
            <v>126114</v>
          </cell>
          <cell r="E15">
            <v>59460929</v>
          </cell>
          <cell r="F15">
            <v>28391064</v>
          </cell>
          <cell r="G15">
            <v>2035937.76</v>
          </cell>
          <cell r="H15">
            <v>531696</v>
          </cell>
          <cell r="I15">
            <v>1504241.76</v>
          </cell>
          <cell r="J15">
            <v>1716723.9</v>
          </cell>
          <cell r="K15">
            <v>53588.76</v>
          </cell>
          <cell r="L15">
            <v>94060.29</v>
          </cell>
          <cell r="M15">
            <v>0</v>
          </cell>
          <cell r="N15">
            <v>557566.55000000005</v>
          </cell>
          <cell r="O15">
            <v>43131.64</v>
          </cell>
          <cell r="P15">
            <v>11288.11</v>
          </cell>
          <cell r="Q15">
            <v>7040.84</v>
          </cell>
          <cell r="R15">
            <v>76813.3</v>
          </cell>
          <cell r="S15">
            <v>19709</v>
          </cell>
          <cell r="T15">
            <v>0</v>
          </cell>
          <cell r="U15">
            <v>0</v>
          </cell>
          <cell r="V15">
            <v>0</v>
          </cell>
          <cell r="W15">
            <v>0</v>
          </cell>
          <cell r="X15">
            <v>60064.27</v>
          </cell>
          <cell r="Y15">
            <v>150000</v>
          </cell>
          <cell r="Z15">
            <v>24074686.5</v>
          </cell>
          <cell r="AA15">
            <v>191175.05</v>
          </cell>
          <cell r="AC15">
            <v>191</v>
          </cell>
          <cell r="AD15">
            <v>27</v>
          </cell>
          <cell r="AE15">
            <v>68</v>
          </cell>
          <cell r="AF15">
            <v>0</v>
          </cell>
          <cell r="AG15">
            <v>259</v>
          </cell>
          <cell r="AH15">
            <v>131</v>
          </cell>
          <cell r="AI15">
            <v>4</v>
          </cell>
          <cell r="AJ15">
            <v>28</v>
          </cell>
          <cell r="AK15">
            <v>67</v>
          </cell>
          <cell r="AL15">
            <v>6</v>
          </cell>
          <cell r="AM15">
            <v>0</v>
          </cell>
          <cell r="AN15">
            <v>0</v>
          </cell>
          <cell r="AO15">
            <v>1285</v>
          </cell>
          <cell r="AP15">
            <v>1238</v>
          </cell>
          <cell r="AQ15">
            <v>877</v>
          </cell>
          <cell r="AR15">
            <v>361</v>
          </cell>
          <cell r="AS15">
            <v>590</v>
          </cell>
          <cell r="AT15">
            <v>3140</v>
          </cell>
        </row>
        <row r="16">
          <cell r="A16">
            <v>9</v>
          </cell>
          <cell r="B16" t="str">
            <v>Barking and Dagenham</v>
          </cell>
          <cell r="C16" t="str">
            <v>E5030</v>
          </cell>
          <cell r="D16">
            <v>204717</v>
          </cell>
          <cell r="E16">
            <v>147385206</v>
          </cell>
          <cell r="F16">
            <v>69069210</v>
          </cell>
          <cell r="G16">
            <v>2191219.4500000002</v>
          </cell>
          <cell r="H16">
            <v>1360992</v>
          </cell>
          <cell r="I16">
            <v>830227.45</v>
          </cell>
          <cell r="J16">
            <v>2707445.29</v>
          </cell>
          <cell r="K16">
            <v>29956</v>
          </cell>
          <cell r="L16">
            <v>0</v>
          </cell>
          <cell r="M16">
            <v>0</v>
          </cell>
          <cell r="N16">
            <v>3339232.34</v>
          </cell>
          <cell r="O16">
            <v>307246.58</v>
          </cell>
          <cell r="P16">
            <v>27881.1</v>
          </cell>
          <cell r="Q16">
            <v>7488.9</v>
          </cell>
          <cell r="R16">
            <v>0</v>
          </cell>
          <cell r="S16">
            <v>0</v>
          </cell>
          <cell r="T16">
            <v>0</v>
          </cell>
          <cell r="U16">
            <v>0</v>
          </cell>
          <cell r="V16">
            <v>0</v>
          </cell>
          <cell r="W16">
            <v>83437.64</v>
          </cell>
          <cell r="X16">
            <v>128314.24000000001</v>
          </cell>
          <cell r="Y16">
            <v>1405000</v>
          </cell>
          <cell r="Z16">
            <v>58449654.200000003</v>
          </cell>
          <cell r="AA16">
            <v>3227000</v>
          </cell>
          <cell r="AC16">
            <v>198</v>
          </cell>
          <cell r="AD16">
            <v>5</v>
          </cell>
          <cell r="AE16">
            <v>0</v>
          </cell>
          <cell r="AF16">
            <v>0</v>
          </cell>
          <cell r="AG16">
            <v>388</v>
          </cell>
          <cell r="AH16">
            <v>98</v>
          </cell>
          <cell r="AI16">
            <v>2</v>
          </cell>
          <cell r="AJ16">
            <v>5</v>
          </cell>
          <cell r="AK16">
            <v>0</v>
          </cell>
          <cell r="AL16">
            <v>0</v>
          </cell>
          <cell r="AM16">
            <v>0</v>
          </cell>
          <cell r="AN16">
            <v>0</v>
          </cell>
          <cell r="AO16">
            <v>1375</v>
          </cell>
          <cell r="AP16">
            <v>1123</v>
          </cell>
          <cell r="AQ16">
            <v>545</v>
          </cell>
          <cell r="AR16">
            <v>578</v>
          </cell>
          <cell r="AS16">
            <v>1680</v>
          </cell>
          <cell r="AT16">
            <v>4206</v>
          </cell>
        </row>
        <row r="17">
          <cell r="A17">
            <v>10</v>
          </cell>
          <cell r="B17" t="str">
            <v>Barnet</v>
          </cell>
          <cell r="C17" t="str">
            <v>E5031</v>
          </cell>
          <cell r="D17">
            <v>417855</v>
          </cell>
          <cell r="E17">
            <v>280827215</v>
          </cell>
          <cell r="F17">
            <v>133021825</v>
          </cell>
          <cell r="G17">
            <v>3326162</v>
          </cell>
          <cell r="H17">
            <v>2494610</v>
          </cell>
          <cell r="I17">
            <v>831552</v>
          </cell>
          <cell r="J17">
            <v>10279402</v>
          </cell>
          <cell r="K17">
            <v>227446</v>
          </cell>
          <cell r="L17">
            <v>0</v>
          </cell>
          <cell r="M17">
            <v>20000</v>
          </cell>
          <cell r="N17">
            <v>1383556</v>
          </cell>
          <cell r="O17">
            <v>805325</v>
          </cell>
          <cell r="P17">
            <v>102018</v>
          </cell>
          <cell r="Q17">
            <v>0</v>
          </cell>
          <cell r="R17">
            <v>0</v>
          </cell>
          <cell r="S17">
            <v>0</v>
          </cell>
          <cell r="T17">
            <v>0</v>
          </cell>
          <cell r="U17">
            <v>0</v>
          </cell>
          <cell r="V17">
            <v>0</v>
          </cell>
          <cell r="W17">
            <v>0</v>
          </cell>
          <cell r="X17">
            <v>1200000</v>
          </cell>
          <cell r="Y17">
            <v>2500000</v>
          </cell>
          <cell r="Z17">
            <v>115441875</v>
          </cell>
          <cell r="AA17">
            <v>2600000</v>
          </cell>
          <cell r="AC17">
            <v>450</v>
          </cell>
          <cell r="AD17">
            <v>11</v>
          </cell>
          <cell r="AE17">
            <v>0</v>
          </cell>
          <cell r="AF17">
            <v>0</v>
          </cell>
          <cell r="AG17">
            <v>250</v>
          </cell>
          <cell r="AH17">
            <v>118</v>
          </cell>
          <cell r="AI17">
            <v>29</v>
          </cell>
          <cell r="AJ17">
            <v>0</v>
          </cell>
          <cell r="AK17">
            <v>0</v>
          </cell>
          <cell r="AL17">
            <v>0</v>
          </cell>
          <cell r="AM17">
            <v>0</v>
          </cell>
          <cell r="AN17">
            <v>0</v>
          </cell>
          <cell r="AO17">
            <v>2723</v>
          </cell>
          <cell r="AP17">
            <v>1743</v>
          </cell>
          <cell r="AQ17">
            <v>685</v>
          </cell>
          <cell r="AR17">
            <v>1058</v>
          </cell>
          <cell r="AS17">
            <v>3810</v>
          </cell>
          <cell r="AT17">
            <v>8414</v>
          </cell>
        </row>
        <row r="18">
          <cell r="A18">
            <v>11</v>
          </cell>
          <cell r="B18" t="str">
            <v>Barnsley</v>
          </cell>
          <cell r="C18" t="str">
            <v>E4401</v>
          </cell>
          <cell r="D18">
            <v>270547</v>
          </cell>
          <cell r="E18">
            <v>136623504</v>
          </cell>
          <cell r="F18">
            <v>64351532</v>
          </cell>
          <cell r="G18">
            <v>4458333.41</v>
          </cell>
          <cell r="H18">
            <v>1226995.83</v>
          </cell>
          <cell r="I18">
            <v>3231337.58</v>
          </cell>
          <cell r="J18">
            <v>4242663</v>
          </cell>
          <cell r="K18">
            <v>54822.68</v>
          </cell>
          <cell r="L18">
            <v>7153.15</v>
          </cell>
          <cell r="M18">
            <v>0</v>
          </cell>
          <cell r="N18">
            <v>1667851.81</v>
          </cell>
          <cell r="O18">
            <v>121167.58</v>
          </cell>
          <cell r="P18">
            <v>942</v>
          </cell>
          <cell r="Q18">
            <v>0</v>
          </cell>
          <cell r="R18">
            <v>2590.75</v>
          </cell>
          <cell r="S18">
            <v>0</v>
          </cell>
          <cell r="T18">
            <v>0</v>
          </cell>
          <cell r="U18">
            <v>55000</v>
          </cell>
          <cell r="V18">
            <v>0</v>
          </cell>
          <cell r="W18">
            <v>0</v>
          </cell>
          <cell r="X18">
            <v>42900</v>
          </cell>
          <cell r="Y18">
            <v>737896</v>
          </cell>
          <cell r="Z18">
            <v>53805642.600000001</v>
          </cell>
          <cell r="AA18">
            <v>2570255</v>
          </cell>
          <cell r="AC18">
            <v>296</v>
          </cell>
          <cell r="AD18">
            <v>7</v>
          </cell>
          <cell r="AE18">
            <v>7</v>
          </cell>
          <cell r="AF18">
            <v>0</v>
          </cell>
          <cell r="AG18">
            <v>772</v>
          </cell>
          <cell r="AH18">
            <v>43</v>
          </cell>
          <cell r="AI18">
            <v>1</v>
          </cell>
          <cell r="AJ18">
            <v>0</v>
          </cell>
          <cell r="AK18">
            <v>3</v>
          </cell>
          <cell r="AL18">
            <v>0</v>
          </cell>
          <cell r="AM18">
            <v>0</v>
          </cell>
          <cell r="AN18">
            <v>0</v>
          </cell>
          <cell r="AO18">
            <v>2100</v>
          </cell>
          <cell r="AP18">
            <v>2650</v>
          </cell>
          <cell r="AQ18">
            <v>2026</v>
          </cell>
          <cell r="AR18">
            <v>624</v>
          </cell>
          <cell r="AS18">
            <v>1847</v>
          </cell>
          <cell r="AT18">
            <v>6691</v>
          </cell>
        </row>
        <row r="19">
          <cell r="A19">
            <v>12</v>
          </cell>
          <cell r="B19" t="str">
            <v>Barrow-in-Furness</v>
          </cell>
          <cell r="C19" t="str">
            <v>E0932</v>
          </cell>
          <cell r="D19">
            <v>96916</v>
          </cell>
          <cell r="E19">
            <v>58379817</v>
          </cell>
          <cell r="F19">
            <v>27562200</v>
          </cell>
          <cell r="G19">
            <v>1282964</v>
          </cell>
          <cell r="H19">
            <v>558148</v>
          </cell>
          <cell r="I19">
            <v>724816</v>
          </cell>
          <cell r="J19">
            <v>1210659</v>
          </cell>
          <cell r="K19">
            <v>91110</v>
          </cell>
          <cell r="L19">
            <v>203</v>
          </cell>
          <cell r="M19">
            <v>815</v>
          </cell>
          <cell r="N19">
            <v>632952</v>
          </cell>
          <cell r="O19">
            <v>30458</v>
          </cell>
          <cell r="P19">
            <v>67491</v>
          </cell>
          <cell r="Q19">
            <v>10493</v>
          </cell>
          <cell r="R19">
            <v>0</v>
          </cell>
          <cell r="S19">
            <v>0</v>
          </cell>
          <cell r="T19">
            <v>0</v>
          </cell>
          <cell r="U19">
            <v>0</v>
          </cell>
          <cell r="V19">
            <v>0</v>
          </cell>
          <cell r="W19">
            <v>0</v>
          </cell>
          <cell r="X19">
            <v>60723</v>
          </cell>
          <cell r="Y19">
            <v>334000</v>
          </cell>
          <cell r="Z19">
            <v>24304613</v>
          </cell>
          <cell r="AA19">
            <v>666601</v>
          </cell>
          <cell r="AC19">
            <v>123</v>
          </cell>
          <cell r="AD19">
            <v>29</v>
          </cell>
          <cell r="AE19">
            <v>0</v>
          </cell>
          <cell r="AF19">
            <v>0</v>
          </cell>
          <cell r="AG19">
            <v>223</v>
          </cell>
          <cell r="AH19">
            <v>65</v>
          </cell>
          <cell r="AI19">
            <v>17</v>
          </cell>
          <cell r="AJ19">
            <v>28</v>
          </cell>
          <cell r="AK19">
            <v>0</v>
          </cell>
          <cell r="AL19">
            <v>0</v>
          </cell>
          <cell r="AM19">
            <v>0</v>
          </cell>
          <cell r="AN19">
            <v>0</v>
          </cell>
          <cell r="AO19">
            <v>733</v>
          </cell>
          <cell r="AP19">
            <v>864</v>
          </cell>
          <cell r="AQ19">
            <v>688</v>
          </cell>
          <cell r="AR19">
            <v>176</v>
          </cell>
          <cell r="AS19">
            <v>692</v>
          </cell>
          <cell r="AT19">
            <v>2305</v>
          </cell>
        </row>
        <row r="20">
          <cell r="A20">
            <v>13</v>
          </cell>
          <cell r="B20" t="str">
            <v>Basildon</v>
          </cell>
          <cell r="C20" t="str">
            <v>E1531</v>
          </cell>
          <cell r="D20">
            <v>233738</v>
          </cell>
          <cell r="E20">
            <v>186709025</v>
          </cell>
          <cell r="F20">
            <v>84993163</v>
          </cell>
          <cell r="G20">
            <v>2252809.79</v>
          </cell>
          <cell r="H20">
            <v>1858785.79</v>
          </cell>
          <cell r="I20">
            <v>394024</v>
          </cell>
          <cell r="J20">
            <v>3365561.31</v>
          </cell>
          <cell r="K20">
            <v>29498.400000000001</v>
          </cell>
          <cell r="L20">
            <v>3398.1</v>
          </cell>
          <cell r="M20">
            <v>20000</v>
          </cell>
          <cell r="N20">
            <v>1323155</v>
          </cell>
          <cell r="O20">
            <v>7643.32</v>
          </cell>
          <cell r="P20">
            <v>26137.279999999999</v>
          </cell>
          <cell r="Q20">
            <v>0</v>
          </cell>
          <cell r="R20">
            <v>0</v>
          </cell>
          <cell r="S20">
            <v>0</v>
          </cell>
          <cell r="T20">
            <v>0</v>
          </cell>
          <cell r="U20">
            <v>0</v>
          </cell>
          <cell r="V20">
            <v>0</v>
          </cell>
          <cell r="W20">
            <v>0</v>
          </cell>
          <cell r="X20">
            <v>380000</v>
          </cell>
          <cell r="Y20">
            <v>1046000</v>
          </cell>
          <cell r="Z20">
            <v>78141121.200000003</v>
          </cell>
          <cell r="AA20">
            <v>0</v>
          </cell>
          <cell r="AC20">
            <v>203</v>
          </cell>
          <cell r="AD20">
            <v>8</v>
          </cell>
          <cell r="AE20">
            <v>2</v>
          </cell>
          <cell r="AF20">
            <v>0</v>
          </cell>
          <cell r="AG20">
            <v>257</v>
          </cell>
          <cell r="AH20">
            <v>23</v>
          </cell>
          <cell r="AI20">
            <v>10</v>
          </cell>
          <cell r="AJ20">
            <v>0</v>
          </cell>
          <cell r="AK20">
            <v>0</v>
          </cell>
          <cell r="AL20">
            <v>0</v>
          </cell>
          <cell r="AM20">
            <v>0</v>
          </cell>
          <cell r="AN20">
            <v>0</v>
          </cell>
          <cell r="AO20">
            <v>2248</v>
          </cell>
          <cell r="AP20">
            <v>1191</v>
          </cell>
          <cell r="AQ20">
            <v>607</v>
          </cell>
          <cell r="AR20">
            <v>584</v>
          </cell>
          <cell r="AS20">
            <v>1229</v>
          </cell>
          <cell r="AT20">
            <v>4709</v>
          </cell>
        </row>
        <row r="21">
          <cell r="A21">
            <v>14</v>
          </cell>
          <cell r="B21" t="str">
            <v>Basingstoke &amp; Deane</v>
          </cell>
          <cell r="C21" t="str">
            <v>E1731</v>
          </cell>
          <cell r="D21">
            <v>204740</v>
          </cell>
          <cell r="E21">
            <v>177329654</v>
          </cell>
          <cell r="F21">
            <v>83906461</v>
          </cell>
          <cell r="G21">
            <v>1527082.05</v>
          </cell>
          <cell r="H21">
            <v>1798959.83</v>
          </cell>
          <cell r="I21">
            <v>-271877.78000000003</v>
          </cell>
          <cell r="J21">
            <v>2824988.75</v>
          </cell>
          <cell r="K21">
            <v>10970.32</v>
          </cell>
          <cell r="L21">
            <v>36354.85</v>
          </cell>
          <cell r="M21">
            <v>350000</v>
          </cell>
          <cell r="N21">
            <v>2276026.46</v>
          </cell>
          <cell r="O21">
            <v>352783.71</v>
          </cell>
          <cell r="P21">
            <v>148888.5</v>
          </cell>
          <cell r="Q21">
            <v>2742.58</v>
          </cell>
          <cell r="R21">
            <v>88165.9</v>
          </cell>
          <cell r="S21">
            <v>0</v>
          </cell>
          <cell r="T21">
            <v>0</v>
          </cell>
          <cell r="U21">
            <v>0</v>
          </cell>
          <cell r="V21">
            <v>0</v>
          </cell>
          <cell r="W21">
            <v>24100</v>
          </cell>
          <cell r="X21">
            <v>81961</v>
          </cell>
          <cell r="Y21">
            <v>500000</v>
          </cell>
          <cell r="Z21">
            <v>75289842.099999994</v>
          </cell>
          <cell r="AA21">
            <v>1832000</v>
          </cell>
          <cell r="AC21">
            <v>225</v>
          </cell>
          <cell r="AD21">
            <v>5</v>
          </cell>
          <cell r="AE21">
            <v>20</v>
          </cell>
          <cell r="AF21">
            <v>0</v>
          </cell>
          <cell r="AG21">
            <v>328</v>
          </cell>
          <cell r="AH21">
            <v>185</v>
          </cell>
          <cell r="AI21">
            <v>50</v>
          </cell>
          <cell r="AJ21">
            <v>5</v>
          </cell>
          <cell r="AK21">
            <v>29</v>
          </cell>
          <cell r="AL21">
            <v>0</v>
          </cell>
          <cell r="AM21">
            <v>0</v>
          </cell>
          <cell r="AN21">
            <v>0</v>
          </cell>
          <cell r="AO21">
            <v>2117</v>
          </cell>
          <cell r="AP21">
            <v>825</v>
          </cell>
          <cell r="AQ21">
            <v>495</v>
          </cell>
          <cell r="AR21">
            <v>330</v>
          </cell>
          <cell r="AS21">
            <v>1167</v>
          </cell>
          <cell r="AT21">
            <v>4133</v>
          </cell>
        </row>
        <row r="22">
          <cell r="A22">
            <v>15</v>
          </cell>
          <cell r="B22" t="str">
            <v>Bassetlaw</v>
          </cell>
          <cell r="C22" t="str">
            <v>E3032</v>
          </cell>
          <cell r="D22">
            <v>172206</v>
          </cell>
          <cell r="E22">
            <v>123526863</v>
          </cell>
          <cell r="F22">
            <v>51820418</v>
          </cell>
          <cell r="G22">
            <v>2239384</v>
          </cell>
          <cell r="H22">
            <v>1075121</v>
          </cell>
          <cell r="I22">
            <v>1164263</v>
          </cell>
          <cell r="J22">
            <v>2978142</v>
          </cell>
          <cell r="K22">
            <v>11042</v>
          </cell>
          <cell r="L22">
            <v>34713</v>
          </cell>
          <cell r="M22">
            <v>1200000</v>
          </cell>
          <cell r="N22">
            <v>692088</v>
          </cell>
          <cell r="O22">
            <v>112812</v>
          </cell>
          <cell r="P22">
            <v>122044</v>
          </cell>
          <cell r="Q22">
            <v>1769</v>
          </cell>
          <cell r="R22">
            <v>34713</v>
          </cell>
          <cell r="S22">
            <v>9933</v>
          </cell>
          <cell r="T22">
            <v>0</v>
          </cell>
          <cell r="U22">
            <v>0</v>
          </cell>
          <cell r="V22">
            <v>0</v>
          </cell>
          <cell r="W22">
            <v>25000</v>
          </cell>
          <cell r="X22">
            <v>85000</v>
          </cell>
          <cell r="Y22">
            <v>400000</v>
          </cell>
          <cell r="Z22">
            <v>44857135</v>
          </cell>
          <cell r="AA22">
            <v>500000</v>
          </cell>
          <cell r="AC22">
            <v>220</v>
          </cell>
          <cell r="AD22">
            <v>4</v>
          </cell>
          <cell r="AE22">
            <v>36</v>
          </cell>
          <cell r="AF22">
            <v>5</v>
          </cell>
          <cell r="AG22">
            <v>495</v>
          </cell>
          <cell r="AH22">
            <v>98</v>
          </cell>
          <cell r="AI22">
            <v>43</v>
          </cell>
          <cell r="AJ22">
            <v>2</v>
          </cell>
          <cell r="AK22">
            <v>36</v>
          </cell>
          <cell r="AL22">
            <v>3</v>
          </cell>
          <cell r="AM22">
            <v>0</v>
          </cell>
          <cell r="AN22">
            <v>0</v>
          </cell>
          <cell r="AO22">
            <v>1383</v>
          </cell>
          <cell r="AP22">
            <v>1401</v>
          </cell>
          <cell r="AQ22">
            <v>1085</v>
          </cell>
          <cell r="AR22">
            <v>316</v>
          </cell>
          <cell r="AS22">
            <v>945</v>
          </cell>
          <cell r="AT22">
            <v>3842</v>
          </cell>
        </row>
        <row r="23">
          <cell r="A23">
            <v>16</v>
          </cell>
          <cell r="B23" t="str">
            <v>Bath &amp; North East Somerset</v>
          </cell>
          <cell r="C23" t="str">
            <v>E0101</v>
          </cell>
          <cell r="D23">
            <v>260297</v>
          </cell>
          <cell r="E23">
            <v>165090096</v>
          </cell>
          <cell r="F23">
            <v>78020310</v>
          </cell>
          <cell r="G23">
            <v>3504068</v>
          </cell>
          <cell r="H23">
            <v>1574482</v>
          </cell>
          <cell r="I23">
            <v>1929586</v>
          </cell>
          <cell r="J23">
            <v>6342357</v>
          </cell>
          <cell r="K23">
            <v>149407</v>
          </cell>
          <cell r="L23">
            <v>21570</v>
          </cell>
          <cell r="M23">
            <v>15312</v>
          </cell>
          <cell r="N23">
            <v>2418365</v>
          </cell>
          <cell r="O23">
            <v>55340</v>
          </cell>
          <cell r="P23">
            <v>31680</v>
          </cell>
          <cell r="Q23">
            <v>19874</v>
          </cell>
          <cell r="R23">
            <v>10303</v>
          </cell>
          <cell r="S23">
            <v>34496</v>
          </cell>
          <cell r="T23">
            <v>0</v>
          </cell>
          <cell r="U23">
            <v>0</v>
          </cell>
          <cell r="V23">
            <v>0</v>
          </cell>
          <cell r="W23">
            <v>0</v>
          </cell>
          <cell r="X23">
            <v>349352</v>
          </cell>
          <cell r="Y23">
            <v>1178422</v>
          </cell>
          <cell r="Z23">
            <v>65476637</v>
          </cell>
          <cell r="AA23">
            <v>1495542</v>
          </cell>
          <cell r="AC23">
            <v>364</v>
          </cell>
          <cell r="AD23">
            <v>43</v>
          </cell>
          <cell r="AE23">
            <v>16</v>
          </cell>
          <cell r="AF23">
            <v>7</v>
          </cell>
          <cell r="AG23">
            <v>516</v>
          </cell>
          <cell r="AH23">
            <v>54</v>
          </cell>
          <cell r="AI23">
            <v>23</v>
          </cell>
          <cell r="AJ23">
            <v>29</v>
          </cell>
          <cell r="AK23">
            <v>9</v>
          </cell>
          <cell r="AL23">
            <v>40</v>
          </cell>
          <cell r="AM23">
            <v>0</v>
          </cell>
          <cell r="AN23">
            <v>0</v>
          </cell>
          <cell r="AO23">
            <v>2157</v>
          </cell>
          <cell r="AP23">
            <v>1874</v>
          </cell>
          <cell r="AQ23">
            <v>1144</v>
          </cell>
          <cell r="AR23">
            <v>730</v>
          </cell>
          <cell r="AS23">
            <v>1736</v>
          </cell>
          <cell r="AT23">
            <v>5829</v>
          </cell>
        </row>
        <row r="24">
          <cell r="A24">
            <v>17</v>
          </cell>
          <cell r="B24" t="str">
            <v>Bedford UA</v>
          </cell>
          <cell r="C24" t="str">
            <v>E0202</v>
          </cell>
          <cell r="D24">
            <v>232529</v>
          </cell>
          <cell r="E24">
            <v>161718392</v>
          </cell>
          <cell r="F24">
            <v>75531487</v>
          </cell>
          <cell r="G24">
            <v>2841188</v>
          </cell>
          <cell r="H24">
            <v>1571066</v>
          </cell>
          <cell r="I24">
            <v>1270122</v>
          </cell>
          <cell r="J24">
            <v>4941776</v>
          </cell>
          <cell r="K24">
            <v>154280</v>
          </cell>
          <cell r="L24">
            <v>40303</v>
          </cell>
          <cell r="M24">
            <v>20000</v>
          </cell>
          <cell r="N24">
            <v>2500000</v>
          </cell>
          <cell r="O24">
            <v>118354</v>
          </cell>
          <cell r="P24">
            <v>32591</v>
          </cell>
          <cell r="Q24">
            <v>1287</v>
          </cell>
          <cell r="R24">
            <v>32243</v>
          </cell>
          <cell r="S24">
            <v>32357</v>
          </cell>
          <cell r="T24">
            <v>0</v>
          </cell>
          <cell r="U24">
            <v>0</v>
          </cell>
          <cell r="V24">
            <v>0</v>
          </cell>
          <cell r="W24">
            <v>0</v>
          </cell>
          <cell r="X24">
            <v>25000</v>
          </cell>
          <cell r="Y24">
            <v>730000</v>
          </cell>
          <cell r="Z24">
            <v>64982047</v>
          </cell>
          <cell r="AA24">
            <v>1000000</v>
          </cell>
          <cell r="AC24">
            <v>358</v>
          </cell>
          <cell r="AD24">
            <v>18</v>
          </cell>
          <cell r="AE24">
            <v>31</v>
          </cell>
          <cell r="AF24">
            <v>0</v>
          </cell>
          <cell r="AG24">
            <v>605</v>
          </cell>
          <cell r="AH24">
            <v>150</v>
          </cell>
          <cell r="AI24">
            <v>19</v>
          </cell>
          <cell r="AJ24">
            <v>6</v>
          </cell>
          <cell r="AK24">
            <v>29</v>
          </cell>
          <cell r="AL24">
            <v>25</v>
          </cell>
          <cell r="AM24">
            <v>0</v>
          </cell>
          <cell r="AN24">
            <v>0</v>
          </cell>
          <cell r="AO24">
            <v>2170</v>
          </cell>
          <cell r="AP24">
            <v>1543</v>
          </cell>
          <cell r="AQ24">
            <v>930</v>
          </cell>
          <cell r="AR24">
            <v>613</v>
          </cell>
          <cell r="AS24">
            <v>1325</v>
          </cell>
          <cell r="AT24">
            <v>5059</v>
          </cell>
        </row>
        <row r="25">
          <cell r="A25">
            <v>18</v>
          </cell>
          <cell r="B25" t="str">
            <v>Bexley</v>
          </cell>
          <cell r="C25" t="str">
            <v>E5032</v>
          </cell>
          <cell r="D25">
            <v>255418</v>
          </cell>
          <cell r="E25">
            <v>173577770</v>
          </cell>
          <cell r="F25">
            <v>82858255</v>
          </cell>
          <cell r="G25">
            <v>3841710.06</v>
          </cell>
          <cell r="H25">
            <v>1591234.48</v>
          </cell>
          <cell r="I25">
            <v>2250475.58</v>
          </cell>
          <cell r="J25">
            <v>5914706.0599999996</v>
          </cell>
          <cell r="K25">
            <v>98559.360000000001</v>
          </cell>
          <cell r="L25">
            <v>0</v>
          </cell>
          <cell r="M25">
            <v>0</v>
          </cell>
          <cell r="N25">
            <v>1197498.6299999999</v>
          </cell>
          <cell r="O25">
            <v>0</v>
          </cell>
          <cell r="P25">
            <v>0</v>
          </cell>
          <cell r="Q25">
            <v>0</v>
          </cell>
          <cell r="R25">
            <v>0</v>
          </cell>
          <cell r="S25">
            <v>0</v>
          </cell>
          <cell r="T25">
            <v>0</v>
          </cell>
          <cell r="U25">
            <v>0</v>
          </cell>
          <cell r="V25">
            <v>0</v>
          </cell>
          <cell r="W25">
            <v>0</v>
          </cell>
          <cell r="X25">
            <v>55661</v>
          </cell>
          <cell r="Y25">
            <v>1135057</v>
          </cell>
          <cell r="Z25">
            <v>70174241.5</v>
          </cell>
          <cell r="AA25">
            <v>3817931</v>
          </cell>
          <cell r="AC25">
            <v>241</v>
          </cell>
          <cell r="AD25">
            <v>13</v>
          </cell>
          <cell r="AE25">
            <v>0</v>
          </cell>
          <cell r="AF25">
            <v>0</v>
          </cell>
          <cell r="AG25">
            <v>634</v>
          </cell>
          <cell r="AH25">
            <v>0</v>
          </cell>
          <cell r="AI25">
            <v>0</v>
          </cell>
          <cell r="AJ25">
            <v>0</v>
          </cell>
          <cell r="AK25">
            <v>0</v>
          </cell>
          <cell r="AL25">
            <v>0</v>
          </cell>
          <cell r="AM25">
            <v>0</v>
          </cell>
          <cell r="AN25">
            <v>0</v>
          </cell>
          <cell r="AO25">
            <v>1785</v>
          </cell>
          <cell r="AP25">
            <v>1897</v>
          </cell>
          <cell r="AQ25">
            <v>974</v>
          </cell>
          <cell r="AR25">
            <v>923</v>
          </cell>
          <cell r="AS25">
            <v>1747</v>
          </cell>
          <cell r="AT25">
            <v>5348</v>
          </cell>
        </row>
        <row r="26">
          <cell r="A26">
            <v>19</v>
          </cell>
          <cell r="B26" t="str">
            <v>Birmingham</v>
          </cell>
          <cell r="C26" t="str">
            <v>E4601</v>
          </cell>
          <cell r="D26">
            <v>1942039</v>
          </cell>
          <cell r="E26">
            <v>1062497895</v>
          </cell>
          <cell r="F26">
            <v>506710934</v>
          </cell>
          <cell r="G26">
            <v>21600414</v>
          </cell>
          <cell r="H26">
            <v>8571527</v>
          </cell>
          <cell r="I26">
            <v>13028887</v>
          </cell>
          <cell r="J26">
            <v>25818580</v>
          </cell>
          <cell r="K26">
            <v>128780</v>
          </cell>
          <cell r="L26">
            <v>0</v>
          </cell>
          <cell r="M26">
            <v>629021</v>
          </cell>
          <cell r="N26">
            <v>27098409</v>
          </cell>
          <cell r="O26">
            <v>25828</v>
          </cell>
          <cell r="P26">
            <v>820109</v>
          </cell>
          <cell r="Q26">
            <v>0</v>
          </cell>
          <cell r="R26">
            <v>0</v>
          </cell>
          <cell r="S26">
            <v>0</v>
          </cell>
          <cell r="T26">
            <v>270011</v>
          </cell>
          <cell r="U26">
            <v>258556</v>
          </cell>
          <cell r="V26">
            <v>0</v>
          </cell>
          <cell r="W26">
            <v>0</v>
          </cell>
          <cell r="X26">
            <v>0</v>
          </cell>
          <cell r="Y26">
            <v>5070000</v>
          </cell>
          <cell r="Z26">
            <v>434398760</v>
          </cell>
          <cell r="AA26">
            <v>20129175</v>
          </cell>
          <cell r="AC26">
            <v>1691</v>
          </cell>
          <cell r="AD26">
            <v>15</v>
          </cell>
          <cell r="AE26">
            <v>0</v>
          </cell>
          <cell r="AF26">
            <v>26</v>
          </cell>
          <cell r="AG26">
            <v>11986</v>
          </cell>
          <cell r="AH26">
            <v>25</v>
          </cell>
          <cell r="AI26">
            <v>56</v>
          </cell>
          <cell r="AJ26">
            <v>0</v>
          </cell>
          <cell r="AK26">
            <v>0</v>
          </cell>
          <cell r="AL26">
            <v>0</v>
          </cell>
          <cell r="AM26">
            <v>24</v>
          </cell>
          <cell r="AN26">
            <v>0</v>
          </cell>
          <cell r="AO26">
            <v>18894</v>
          </cell>
          <cell r="AP26">
            <v>10670</v>
          </cell>
          <cell r="AQ26">
            <v>7137</v>
          </cell>
          <cell r="AR26">
            <v>3533</v>
          </cell>
          <cell r="AS26">
            <v>15927</v>
          </cell>
          <cell r="AT26">
            <v>46472</v>
          </cell>
        </row>
        <row r="27">
          <cell r="A27">
            <v>20</v>
          </cell>
          <cell r="B27" t="str">
            <v>Blaby</v>
          </cell>
          <cell r="C27" t="str">
            <v>E2431</v>
          </cell>
          <cell r="D27">
            <v>101936</v>
          </cell>
          <cell r="E27">
            <v>94120896</v>
          </cell>
          <cell r="F27">
            <v>44515667</v>
          </cell>
          <cell r="G27">
            <v>1127969</v>
          </cell>
          <cell r="H27">
            <v>954903</v>
          </cell>
          <cell r="I27">
            <v>173066</v>
          </cell>
          <cell r="J27">
            <v>852240</v>
          </cell>
          <cell r="K27">
            <v>40337</v>
          </cell>
          <cell r="L27">
            <v>0</v>
          </cell>
          <cell r="M27">
            <v>250000</v>
          </cell>
          <cell r="N27">
            <v>423299</v>
          </cell>
          <cell r="O27">
            <v>48943</v>
          </cell>
          <cell r="P27">
            <v>3674</v>
          </cell>
          <cell r="Q27">
            <v>3194</v>
          </cell>
          <cell r="R27">
            <v>0</v>
          </cell>
          <cell r="S27">
            <v>0</v>
          </cell>
          <cell r="T27">
            <v>0</v>
          </cell>
          <cell r="U27">
            <v>0</v>
          </cell>
          <cell r="V27">
            <v>0</v>
          </cell>
          <cell r="W27">
            <v>0</v>
          </cell>
          <cell r="X27">
            <v>0</v>
          </cell>
          <cell r="Y27">
            <v>180500</v>
          </cell>
          <cell r="Z27">
            <v>42540955</v>
          </cell>
          <cell r="AA27">
            <v>753600</v>
          </cell>
          <cell r="AC27">
            <v>73</v>
          </cell>
          <cell r="AD27">
            <v>13</v>
          </cell>
          <cell r="AE27">
            <v>0</v>
          </cell>
          <cell r="AF27">
            <v>10</v>
          </cell>
          <cell r="AG27">
            <v>164</v>
          </cell>
          <cell r="AH27">
            <v>44</v>
          </cell>
          <cell r="AI27">
            <v>6</v>
          </cell>
          <cell r="AJ27">
            <v>9</v>
          </cell>
          <cell r="AK27">
            <v>0</v>
          </cell>
          <cell r="AL27">
            <v>0</v>
          </cell>
          <cell r="AM27">
            <v>0</v>
          </cell>
          <cell r="AN27">
            <v>0</v>
          </cell>
          <cell r="AO27">
            <v>943</v>
          </cell>
          <cell r="AP27">
            <v>624</v>
          </cell>
          <cell r="AQ27">
            <v>397</v>
          </cell>
          <cell r="AR27">
            <v>227</v>
          </cell>
          <cell r="AS27">
            <v>475</v>
          </cell>
          <cell r="AT27">
            <v>2106</v>
          </cell>
        </row>
        <row r="28">
          <cell r="A28">
            <v>21</v>
          </cell>
          <cell r="B28" t="str">
            <v>Blackburn with Darwen</v>
          </cell>
          <cell r="C28" t="str">
            <v>E2301</v>
          </cell>
          <cell r="D28">
            <v>252776</v>
          </cell>
          <cell r="E28">
            <v>127084665</v>
          </cell>
          <cell r="F28">
            <v>59440200</v>
          </cell>
          <cell r="G28">
            <v>4700000</v>
          </cell>
          <cell r="H28">
            <v>900000</v>
          </cell>
          <cell r="I28">
            <v>3800000</v>
          </cell>
          <cell r="J28">
            <v>3642000</v>
          </cell>
          <cell r="K28">
            <v>78500</v>
          </cell>
          <cell r="L28">
            <v>3000</v>
          </cell>
          <cell r="M28">
            <v>102000</v>
          </cell>
          <cell r="N28">
            <v>2754000</v>
          </cell>
          <cell r="O28">
            <v>36000</v>
          </cell>
          <cell r="P28">
            <v>12000</v>
          </cell>
          <cell r="Q28">
            <v>0</v>
          </cell>
          <cell r="R28">
            <v>2000</v>
          </cell>
          <cell r="S28">
            <v>0</v>
          </cell>
          <cell r="T28">
            <v>0</v>
          </cell>
          <cell r="U28">
            <v>0</v>
          </cell>
          <cell r="V28">
            <v>0</v>
          </cell>
          <cell r="W28">
            <v>0</v>
          </cell>
          <cell r="X28">
            <v>156000</v>
          </cell>
          <cell r="Y28">
            <v>463000</v>
          </cell>
          <cell r="Z28">
            <v>48361700</v>
          </cell>
          <cell r="AA28">
            <v>2000000</v>
          </cell>
          <cell r="AC28">
            <v>233</v>
          </cell>
          <cell r="AD28">
            <v>9</v>
          </cell>
          <cell r="AE28">
            <v>3</v>
          </cell>
          <cell r="AF28">
            <v>0</v>
          </cell>
          <cell r="AG28">
            <v>992</v>
          </cell>
          <cell r="AH28">
            <v>49</v>
          </cell>
          <cell r="AI28">
            <v>11</v>
          </cell>
          <cell r="AJ28">
            <v>0</v>
          </cell>
          <cell r="AK28">
            <v>3</v>
          </cell>
          <cell r="AL28">
            <v>0</v>
          </cell>
          <cell r="AM28">
            <v>0</v>
          </cell>
          <cell r="AN28">
            <v>0</v>
          </cell>
          <cell r="AO28">
            <v>2154</v>
          </cell>
          <cell r="AP28">
            <v>2817</v>
          </cell>
          <cell r="AQ28">
            <v>2215</v>
          </cell>
          <cell r="AR28">
            <v>602</v>
          </cell>
          <cell r="AS28">
            <v>1175</v>
          </cell>
          <cell r="AT28">
            <v>6257</v>
          </cell>
        </row>
        <row r="29">
          <cell r="A29">
            <v>22</v>
          </cell>
          <cell r="B29" t="str">
            <v>Blackpool</v>
          </cell>
          <cell r="C29" t="str">
            <v>E2302</v>
          </cell>
          <cell r="D29">
            <v>274824</v>
          </cell>
          <cell r="E29">
            <v>130847771</v>
          </cell>
          <cell r="F29">
            <v>62033471</v>
          </cell>
          <cell r="G29">
            <v>6088728</v>
          </cell>
          <cell r="H29">
            <v>1169493</v>
          </cell>
          <cell r="I29">
            <v>4919235</v>
          </cell>
          <cell r="J29">
            <v>2449544</v>
          </cell>
          <cell r="K29">
            <v>0</v>
          </cell>
          <cell r="L29">
            <v>0</v>
          </cell>
          <cell r="M29">
            <v>0</v>
          </cell>
          <cell r="N29">
            <v>2080483</v>
          </cell>
          <cell r="O29">
            <v>5743</v>
          </cell>
          <cell r="P29">
            <v>30270</v>
          </cell>
          <cell r="Q29">
            <v>0</v>
          </cell>
          <cell r="R29">
            <v>0</v>
          </cell>
          <cell r="S29">
            <v>0</v>
          </cell>
          <cell r="T29">
            <v>0</v>
          </cell>
          <cell r="U29">
            <v>0</v>
          </cell>
          <cell r="V29">
            <v>0</v>
          </cell>
          <cell r="W29">
            <v>50000</v>
          </cell>
          <cell r="X29">
            <v>46786</v>
          </cell>
          <cell r="Y29">
            <v>993438</v>
          </cell>
          <cell r="Z29">
            <v>50676280</v>
          </cell>
          <cell r="AA29">
            <v>950000</v>
          </cell>
          <cell r="AC29">
            <v>184</v>
          </cell>
          <cell r="AD29">
            <v>0</v>
          </cell>
          <cell r="AE29">
            <v>0</v>
          </cell>
          <cell r="AF29">
            <v>0</v>
          </cell>
          <cell r="AG29">
            <v>1152</v>
          </cell>
          <cell r="AH29">
            <v>11</v>
          </cell>
          <cell r="AI29">
            <v>9</v>
          </cell>
          <cell r="AJ29">
            <v>0</v>
          </cell>
          <cell r="AK29">
            <v>0</v>
          </cell>
          <cell r="AL29">
            <v>0</v>
          </cell>
          <cell r="AM29">
            <v>0</v>
          </cell>
          <cell r="AN29">
            <v>0</v>
          </cell>
          <cell r="AO29">
            <v>2262</v>
          </cell>
          <cell r="AP29">
            <v>3066</v>
          </cell>
          <cell r="AQ29">
            <v>2247</v>
          </cell>
          <cell r="AR29">
            <v>819</v>
          </cell>
          <cell r="AS29">
            <v>1455</v>
          </cell>
          <cell r="AT29">
            <v>6874</v>
          </cell>
        </row>
        <row r="30">
          <cell r="A30">
            <v>23</v>
          </cell>
          <cell r="B30" t="str">
            <v>Bolsover</v>
          </cell>
          <cell r="C30" t="str">
            <v>E1032</v>
          </cell>
          <cell r="D30">
            <v>94839</v>
          </cell>
          <cell r="E30">
            <v>54519266</v>
          </cell>
          <cell r="F30">
            <v>25029047</v>
          </cell>
          <cell r="G30">
            <v>1179601</v>
          </cell>
          <cell r="H30">
            <v>412495</v>
          </cell>
          <cell r="I30">
            <v>767106</v>
          </cell>
          <cell r="J30">
            <v>470516</v>
          </cell>
          <cell r="K30">
            <v>0</v>
          </cell>
          <cell r="L30">
            <v>13556</v>
          </cell>
          <cell r="M30">
            <v>372356</v>
          </cell>
          <cell r="N30">
            <v>549803</v>
          </cell>
          <cell r="O30">
            <v>130</v>
          </cell>
          <cell r="P30">
            <v>28063</v>
          </cell>
          <cell r="Q30">
            <v>0</v>
          </cell>
          <cell r="R30">
            <v>0</v>
          </cell>
          <cell r="S30">
            <v>0</v>
          </cell>
          <cell r="T30">
            <v>0</v>
          </cell>
          <cell r="U30">
            <v>0</v>
          </cell>
          <cell r="V30">
            <v>0</v>
          </cell>
          <cell r="W30">
            <v>0</v>
          </cell>
          <cell r="X30">
            <v>0</v>
          </cell>
          <cell r="Y30">
            <v>261655</v>
          </cell>
          <cell r="Z30">
            <v>22577406</v>
          </cell>
          <cell r="AA30">
            <v>209768</v>
          </cell>
          <cell r="AC30">
            <v>82</v>
          </cell>
          <cell r="AD30">
            <v>0</v>
          </cell>
          <cell r="AE30">
            <v>12</v>
          </cell>
          <cell r="AF30">
            <v>1</v>
          </cell>
          <cell r="AG30">
            <v>352</v>
          </cell>
          <cell r="AH30">
            <v>0</v>
          </cell>
          <cell r="AI30">
            <v>16</v>
          </cell>
          <cell r="AJ30">
            <v>0</v>
          </cell>
          <cell r="AK30">
            <v>0</v>
          </cell>
          <cell r="AL30">
            <v>0</v>
          </cell>
          <cell r="AM30">
            <v>0</v>
          </cell>
          <cell r="AN30">
            <v>0</v>
          </cell>
          <cell r="AO30">
            <v>834</v>
          </cell>
          <cell r="AP30">
            <v>800</v>
          </cell>
          <cell r="AQ30">
            <v>649</v>
          </cell>
          <cell r="AR30">
            <v>151</v>
          </cell>
          <cell r="AS30">
            <v>673</v>
          </cell>
          <cell r="AT30">
            <v>2281</v>
          </cell>
        </row>
        <row r="31">
          <cell r="A31">
            <v>24</v>
          </cell>
          <cell r="B31" t="str">
            <v>Bolton</v>
          </cell>
          <cell r="C31" t="str">
            <v>E4201</v>
          </cell>
          <cell r="D31">
            <v>403449</v>
          </cell>
          <cell r="E31">
            <v>228817399</v>
          </cell>
          <cell r="F31">
            <v>109563535</v>
          </cell>
          <cell r="G31">
            <v>7100000</v>
          </cell>
          <cell r="H31">
            <v>2200000</v>
          </cell>
          <cell r="I31">
            <v>4900000</v>
          </cell>
          <cell r="J31">
            <v>5600000</v>
          </cell>
          <cell r="K31">
            <v>90000</v>
          </cell>
          <cell r="L31">
            <v>0</v>
          </cell>
          <cell r="M31">
            <v>320000</v>
          </cell>
          <cell r="N31">
            <v>5360000</v>
          </cell>
          <cell r="O31">
            <v>600000</v>
          </cell>
          <cell r="P31">
            <v>240000</v>
          </cell>
          <cell r="Q31">
            <v>0</v>
          </cell>
          <cell r="R31">
            <v>0</v>
          </cell>
          <cell r="S31">
            <v>0</v>
          </cell>
          <cell r="T31">
            <v>0</v>
          </cell>
          <cell r="U31">
            <v>0</v>
          </cell>
          <cell r="V31">
            <v>0</v>
          </cell>
          <cell r="W31">
            <v>0</v>
          </cell>
          <cell r="X31">
            <v>1175000</v>
          </cell>
          <cell r="Y31">
            <v>1268000</v>
          </cell>
          <cell r="Z31">
            <v>89560535</v>
          </cell>
          <cell r="AA31">
            <v>3000000</v>
          </cell>
          <cell r="AC31">
            <v>377</v>
          </cell>
          <cell r="AD31">
            <v>11</v>
          </cell>
          <cell r="AE31">
            <v>0</v>
          </cell>
          <cell r="AF31">
            <v>18</v>
          </cell>
          <cell r="AG31">
            <v>1320</v>
          </cell>
          <cell r="AH31">
            <v>250</v>
          </cell>
          <cell r="AI31">
            <v>44</v>
          </cell>
          <cell r="AJ31">
            <v>0</v>
          </cell>
          <cell r="AK31">
            <v>0</v>
          </cell>
          <cell r="AL31">
            <v>0</v>
          </cell>
          <cell r="AM31">
            <v>0</v>
          </cell>
          <cell r="AN31">
            <v>0</v>
          </cell>
          <cell r="AO31">
            <v>3451</v>
          </cell>
          <cell r="AP31">
            <v>3635</v>
          </cell>
          <cell r="AQ31">
            <v>2432</v>
          </cell>
          <cell r="AR31">
            <v>1203</v>
          </cell>
          <cell r="AS31">
            <v>2198</v>
          </cell>
          <cell r="AT31">
            <v>9535</v>
          </cell>
        </row>
        <row r="32">
          <cell r="A32">
            <v>25</v>
          </cell>
          <cell r="B32" t="str">
            <v>Boston</v>
          </cell>
          <cell r="C32" t="str">
            <v>E2531</v>
          </cell>
          <cell r="D32">
            <v>87533</v>
          </cell>
          <cell r="E32">
            <v>48706371</v>
          </cell>
          <cell r="F32">
            <v>22981251</v>
          </cell>
          <cell r="G32">
            <v>1322958</v>
          </cell>
          <cell r="H32">
            <v>453181</v>
          </cell>
          <cell r="I32">
            <v>869777</v>
          </cell>
          <cell r="J32">
            <v>1366551</v>
          </cell>
          <cell r="K32">
            <v>56008</v>
          </cell>
          <cell r="L32">
            <v>22121</v>
          </cell>
          <cell r="M32">
            <v>0</v>
          </cell>
          <cell r="N32">
            <v>696239</v>
          </cell>
          <cell r="O32">
            <v>63248</v>
          </cell>
          <cell r="P32">
            <v>42909</v>
          </cell>
          <cell r="Q32">
            <v>11206</v>
          </cell>
          <cell r="R32">
            <v>1310</v>
          </cell>
          <cell r="S32">
            <v>0</v>
          </cell>
          <cell r="T32">
            <v>0</v>
          </cell>
          <cell r="U32">
            <v>0</v>
          </cell>
          <cell r="V32">
            <v>0</v>
          </cell>
          <cell r="W32">
            <v>0</v>
          </cell>
          <cell r="X32">
            <v>20236</v>
          </cell>
          <cell r="Y32">
            <v>312721</v>
          </cell>
          <cell r="Z32">
            <v>19292249</v>
          </cell>
          <cell r="AA32">
            <v>350000</v>
          </cell>
          <cell r="AC32">
            <v>148</v>
          </cell>
          <cell r="AD32">
            <v>11</v>
          </cell>
          <cell r="AE32">
            <v>24</v>
          </cell>
          <cell r="AF32">
            <v>0</v>
          </cell>
          <cell r="AG32">
            <v>269</v>
          </cell>
          <cell r="AH32">
            <v>67</v>
          </cell>
          <cell r="AI32">
            <v>6</v>
          </cell>
          <cell r="AJ32">
            <v>11</v>
          </cell>
          <cell r="AK32">
            <v>4</v>
          </cell>
          <cell r="AL32">
            <v>0</v>
          </cell>
          <cell r="AM32">
            <v>0</v>
          </cell>
          <cell r="AN32">
            <v>0</v>
          </cell>
          <cell r="AO32">
            <v>823</v>
          </cell>
          <cell r="AP32">
            <v>753</v>
          </cell>
          <cell r="AQ32">
            <v>536</v>
          </cell>
          <cell r="AR32">
            <v>217</v>
          </cell>
          <cell r="AS32">
            <v>513</v>
          </cell>
          <cell r="AT32">
            <v>2121</v>
          </cell>
        </row>
        <row r="33">
          <cell r="A33">
            <v>26</v>
          </cell>
          <cell r="B33" t="str">
            <v>Bournemouth</v>
          </cell>
          <cell r="C33" t="str">
            <v>E1202</v>
          </cell>
          <cell r="D33">
            <v>302552</v>
          </cell>
          <cell r="E33">
            <v>165581209</v>
          </cell>
          <cell r="F33">
            <v>78392967</v>
          </cell>
          <cell r="G33">
            <v>4370620</v>
          </cell>
          <cell r="H33">
            <v>1566488</v>
          </cell>
          <cell r="I33">
            <v>2804132</v>
          </cell>
          <cell r="J33">
            <v>4967964</v>
          </cell>
          <cell r="K33">
            <v>111824</v>
          </cell>
          <cell r="L33">
            <v>0</v>
          </cell>
          <cell r="M33">
            <v>5000</v>
          </cell>
          <cell r="N33">
            <v>1372301</v>
          </cell>
          <cell r="O33">
            <v>167077</v>
          </cell>
          <cell r="P33">
            <v>36625</v>
          </cell>
          <cell r="Q33">
            <v>16774</v>
          </cell>
          <cell r="R33">
            <v>0</v>
          </cell>
          <cell r="S33">
            <v>0</v>
          </cell>
          <cell r="T33">
            <v>0</v>
          </cell>
          <cell r="U33">
            <v>0</v>
          </cell>
          <cell r="V33">
            <v>0</v>
          </cell>
          <cell r="W33">
            <v>0</v>
          </cell>
          <cell r="X33">
            <v>219576</v>
          </cell>
          <cell r="Y33">
            <v>1063791.75</v>
          </cell>
          <cell r="Z33">
            <v>67688460.299999997</v>
          </cell>
          <cell r="AA33">
            <v>989100</v>
          </cell>
          <cell r="AC33">
            <v>252</v>
          </cell>
          <cell r="AD33">
            <v>1</v>
          </cell>
          <cell r="AE33">
            <v>0</v>
          </cell>
          <cell r="AF33">
            <v>0</v>
          </cell>
          <cell r="AG33">
            <v>382</v>
          </cell>
          <cell r="AH33">
            <v>60</v>
          </cell>
          <cell r="AI33">
            <v>9</v>
          </cell>
          <cell r="AJ33">
            <v>1</v>
          </cell>
          <cell r="AK33">
            <v>0</v>
          </cell>
          <cell r="AL33">
            <v>0</v>
          </cell>
          <cell r="AM33">
            <v>0</v>
          </cell>
          <cell r="AN33">
            <v>0</v>
          </cell>
          <cell r="AO33">
            <v>2093</v>
          </cell>
          <cell r="AP33">
            <v>3531</v>
          </cell>
          <cell r="AQ33">
            <v>2692</v>
          </cell>
          <cell r="AR33">
            <v>839</v>
          </cell>
          <cell r="AS33">
            <v>1670</v>
          </cell>
          <cell r="AT33">
            <v>7358</v>
          </cell>
        </row>
        <row r="34">
          <cell r="A34">
            <v>27</v>
          </cell>
          <cell r="B34" t="str">
            <v>Bracknell Forest</v>
          </cell>
          <cell r="C34" t="str">
            <v>E0301</v>
          </cell>
          <cell r="D34">
            <v>150666</v>
          </cell>
          <cell r="E34">
            <v>170079355</v>
          </cell>
          <cell r="F34">
            <v>78735162</v>
          </cell>
          <cell r="G34">
            <v>919728</v>
          </cell>
          <cell r="H34">
            <v>1957992</v>
          </cell>
          <cell r="I34">
            <v>-1038264</v>
          </cell>
          <cell r="J34">
            <v>1951466</v>
          </cell>
          <cell r="K34">
            <v>3688</v>
          </cell>
          <cell r="L34">
            <v>0</v>
          </cell>
          <cell r="M34">
            <v>111738</v>
          </cell>
          <cell r="N34">
            <v>2116844</v>
          </cell>
          <cell r="O34">
            <v>80824</v>
          </cell>
          <cell r="P34">
            <v>53979</v>
          </cell>
          <cell r="Q34">
            <v>0</v>
          </cell>
          <cell r="R34">
            <v>0</v>
          </cell>
          <cell r="S34">
            <v>0</v>
          </cell>
          <cell r="T34">
            <v>0</v>
          </cell>
          <cell r="U34">
            <v>0</v>
          </cell>
          <cell r="V34">
            <v>0</v>
          </cell>
          <cell r="W34">
            <v>0</v>
          </cell>
          <cell r="X34">
            <v>50000</v>
          </cell>
          <cell r="Y34">
            <v>550000</v>
          </cell>
          <cell r="Z34">
            <v>73629749</v>
          </cell>
          <cell r="AA34">
            <v>1777000</v>
          </cell>
          <cell r="AC34">
            <v>111</v>
          </cell>
          <cell r="AD34">
            <v>2</v>
          </cell>
          <cell r="AE34">
            <v>0</v>
          </cell>
          <cell r="AF34">
            <v>5</v>
          </cell>
          <cell r="AG34">
            <v>212</v>
          </cell>
          <cell r="AH34">
            <v>73</v>
          </cell>
          <cell r="AI34">
            <v>14</v>
          </cell>
          <cell r="AJ34">
            <v>2</v>
          </cell>
          <cell r="AK34">
            <v>0</v>
          </cell>
          <cell r="AL34">
            <v>0</v>
          </cell>
          <cell r="AM34">
            <v>0</v>
          </cell>
          <cell r="AN34">
            <v>0</v>
          </cell>
          <cell r="AO34">
            <v>1415</v>
          </cell>
          <cell r="AP34">
            <v>422</v>
          </cell>
          <cell r="AQ34">
            <v>228</v>
          </cell>
          <cell r="AR34">
            <v>194</v>
          </cell>
          <cell r="AS34">
            <v>619</v>
          </cell>
          <cell r="AT34">
            <v>2391</v>
          </cell>
        </row>
        <row r="35">
          <cell r="A35">
            <v>28</v>
          </cell>
          <cell r="B35" t="str">
            <v>Bradford</v>
          </cell>
          <cell r="C35" t="str">
            <v>E4701</v>
          </cell>
          <cell r="D35">
            <v>738017</v>
          </cell>
          <cell r="E35">
            <v>380963052</v>
          </cell>
          <cell r="F35">
            <v>178103090</v>
          </cell>
          <cell r="G35">
            <v>14587219</v>
          </cell>
          <cell r="H35">
            <v>3424607</v>
          </cell>
          <cell r="I35">
            <v>11162612</v>
          </cell>
          <cell r="J35">
            <v>12175554</v>
          </cell>
          <cell r="K35">
            <v>134647</v>
          </cell>
          <cell r="L35">
            <v>10333</v>
          </cell>
          <cell r="M35">
            <v>300000</v>
          </cell>
          <cell r="N35">
            <v>8200000</v>
          </cell>
          <cell r="O35">
            <v>7895</v>
          </cell>
          <cell r="P35">
            <v>420000</v>
          </cell>
          <cell r="Q35">
            <v>0</v>
          </cell>
          <cell r="R35">
            <v>0</v>
          </cell>
          <cell r="S35">
            <v>8138</v>
          </cell>
          <cell r="T35">
            <v>0</v>
          </cell>
          <cell r="U35">
            <v>0</v>
          </cell>
          <cell r="V35">
            <v>0</v>
          </cell>
          <cell r="W35">
            <v>20000</v>
          </cell>
          <cell r="X35">
            <v>250000</v>
          </cell>
          <cell r="Y35">
            <v>2400000</v>
          </cell>
          <cell r="Z35">
            <v>142786802</v>
          </cell>
          <cell r="AA35">
            <v>3498117</v>
          </cell>
          <cell r="AC35">
            <v>766</v>
          </cell>
          <cell r="AD35">
            <v>20</v>
          </cell>
          <cell r="AE35">
            <v>10</v>
          </cell>
          <cell r="AF35">
            <v>0</v>
          </cell>
          <cell r="AG35">
            <v>1827</v>
          </cell>
          <cell r="AH35">
            <v>8</v>
          </cell>
          <cell r="AI35">
            <v>77</v>
          </cell>
          <cell r="AJ35">
            <v>0</v>
          </cell>
          <cell r="AK35">
            <v>0</v>
          </cell>
          <cell r="AL35">
            <v>9</v>
          </cell>
          <cell r="AM35">
            <v>0</v>
          </cell>
          <cell r="AN35">
            <v>0</v>
          </cell>
          <cell r="AO35">
            <v>6303</v>
          </cell>
          <cell r="AP35">
            <v>7416</v>
          </cell>
          <cell r="AQ35">
            <v>5004</v>
          </cell>
          <cell r="AR35">
            <v>2412</v>
          </cell>
          <cell r="AS35">
            <v>3986</v>
          </cell>
          <cell r="AT35">
            <v>18052</v>
          </cell>
        </row>
        <row r="36">
          <cell r="A36">
            <v>29</v>
          </cell>
          <cell r="B36" t="str">
            <v>Braintree</v>
          </cell>
          <cell r="C36" t="str">
            <v>E1532</v>
          </cell>
          <cell r="D36">
            <v>188104</v>
          </cell>
          <cell r="E36">
            <v>102644840</v>
          </cell>
          <cell r="F36">
            <v>48607340</v>
          </cell>
          <cell r="G36">
            <v>2832627</v>
          </cell>
          <cell r="H36">
            <v>935537</v>
          </cell>
          <cell r="I36">
            <v>1897090</v>
          </cell>
          <cell r="J36">
            <v>2568080</v>
          </cell>
          <cell r="K36">
            <v>101912</v>
          </cell>
          <cell r="L36">
            <v>11791</v>
          </cell>
          <cell r="M36">
            <v>105022</v>
          </cell>
          <cell r="N36">
            <v>1587109</v>
          </cell>
          <cell r="O36">
            <v>73370</v>
          </cell>
          <cell r="P36">
            <v>165694</v>
          </cell>
          <cell r="Q36">
            <v>624</v>
          </cell>
          <cell r="R36">
            <v>2445</v>
          </cell>
          <cell r="S36">
            <v>0</v>
          </cell>
          <cell r="T36">
            <v>100000</v>
          </cell>
          <cell r="U36">
            <v>0</v>
          </cell>
          <cell r="V36">
            <v>0</v>
          </cell>
          <cell r="W36">
            <v>54165</v>
          </cell>
          <cell r="X36">
            <v>333592</v>
          </cell>
          <cell r="Y36">
            <v>531500</v>
          </cell>
          <cell r="Z36">
            <v>41010868</v>
          </cell>
          <cell r="AA36">
            <v>332000</v>
          </cell>
          <cell r="AC36">
            <v>224</v>
          </cell>
          <cell r="AD36">
            <v>21</v>
          </cell>
          <cell r="AE36">
            <v>10</v>
          </cell>
          <cell r="AF36">
            <v>1</v>
          </cell>
          <cell r="AG36">
            <v>336</v>
          </cell>
          <cell r="AH36">
            <v>127</v>
          </cell>
          <cell r="AI36">
            <v>60</v>
          </cell>
          <cell r="AJ36">
            <v>2</v>
          </cell>
          <cell r="AK36">
            <v>5</v>
          </cell>
          <cell r="AL36">
            <v>0</v>
          </cell>
          <cell r="AM36">
            <v>0</v>
          </cell>
          <cell r="AN36">
            <v>0</v>
          </cell>
          <cell r="AO36">
            <v>1801</v>
          </cell>
          <cell r="AP36">
            <v>1530</v>
          </cell>
          <cell r="AQ36">
            <v>995</v>
          </cell>
          <cell r="AR36">
            <v>535</v>
          </cell>
          <cell r="AS36">
            <v>1125</v>
          </cell>
          <cell r="AT36">
            <v>4506</v>
          </cell>
        </row>
        <row r="37">
          <cell r="A37">
            <v>30</v>
          </cell>
          <cell r="B37" t="str">
            <v>Breckland</v>
          </cell>
          <cell r="C37" t="str">
            <v>E2631</v>
          </cell>
          <cell r="D37">
            <v>167596</v>
          </cell>
          <cell r="E37">
            <v>77326831</v>
          </cell>
          <cell r="F37">
            <v>35773626</v>
          </cell>
          <cell r="G37">
            <v>2729336</v>
          </cell>
          <cell r="H37">
            <v>662046</v>
          </cell>
          <cell r="I37">
            <v>2067290</v>
          </cell>
          <cell r="J37">
            <v>1492848</v>
          </cell>
          <cell r="K37">
            <v>33990</v>
          </cell>
          <cell r="L37">
            <v>81907</v>
          </cell>
          <cell r="M37">
            <v>135615</v>
          </cell>
          <cell r="N37">
            <v>888562</v>
          </cell>
          <cell r="O37">
            <v>62300</v>
          </cell>
          <cell r="P37">
            <v>7110</v>
          </cell>
          <cell r="Q37">
            <v>976</v>
          </cell>
          <cell r="R37">
            <v>9301</v>
          </cell>
          <cell r="S37">
            <v>0</v>
          </cell>
          <cell r="T37">
            <v>0</v>
          </cell>
          <cell r="U37">
            <v>0</v>
          </cell>
          <cell r="V37">
            <v>0</v>
          </cell>
          <cell r="W37">
            <v>0</v>
          </cell>
          <cell r="X37">
            <v>45364</v>
          </cell>
          <cell r="Y37">
            <v>516481</v>
          </cell>
          <cell r="Z37">
            <v>29823211</v>
          </cell>
          <cell r="AA37">
            <v>715473</v>
          </cell>
          <cell r="AC37">
            <v>274</v>
          </cell>
          <cell r="AD37">
            <v>11</v>
          </cell>
          <cell r="AE37">
            <v>66</v>
          </cell>
          <cell r="AF37">
            <v>9</v>
          </cell>
          <cell r="AG37">
            <v>357</v>
          </cell>
          <cell r="AH37">
            <v>122</v>
          </cell>
          <cell r="AI37">
            <v>1</v>
          </cell>
          <cell r="AJ37">
            <v>3</v>
          </cell>
          <cell r="AK37">
            <v>14</v>
          </cell>
          <cell r="AL37">
            <v>0</v>
          </cell>
          <cell r="AM37">
            <v>0</v>
          </cell>
          <cell r="AN37">
            <v>0</v>
          </cell>
          <cell r="AO37">
            <v>1451</v>
          </cell>
          <cell r="AP37">
            <v>1670</v>
          </cell>
          <cell r="AQ37">
            <v>1212</v>
          </cell>
          <cell r="AR37">
            <v>458</v>
          </cell>
          <cell r="AS37">
            <v>1005</v>
          </cell>
          <cell r="AT37">
            <v>4216</v>
          </cell>
        </row>
        <row r="38">
          <cell r="A38">
            <v>31</v>
          </cell>
          <cell r="B38" t="str">
            <v>Brent</v>
          </cell>
          <cell r="C38" t="str">
            <v>E5033</v>
          </cell>
          <cell r="D38">
            <v>419777</v>
          </cell>
          <cell r="E38">
            <v>279106924</v>
          </cell>
          <cell r="F38">
            <v>132110623</v>
          </cell>
          <cell r="G38">
            <v>4031618</v>
          </cell>
          <cell r="H38">
            <v>2487121</v>
          </cell>
          <cell r="I38">
            <v>1544497</v>
          </cell>
          <cell r="J38">
            <v>6778822</v>
          </cell>
          <cell r="K38">
            <v>24929</v>
          </cell>
          <cell r="L38">
            <v>0</v>
          </cell>
          <cell r="M38">
            <v>0</v>
          </cell>
          <cell r="N38">
            <v>3815935</v>
          </cell>
          <cell r="O38">
            <v>406212</v>
          </cell>
          <cell r="P38">
            <v>109097</v>
          </cell>
          <cell r="Q38">
            <v>2463</v>
          </cell>
          <cell r="R38">
            <v>0</v>
          </cell>
          <cell r="S38">
            <v>0</v>
          </cell>
          <cell r="T38">
            <v>0</v>
          </cell>
          <cell r="U38">
            <v>0</v>
          </cell>
          <cell r="V38">
            <v>0</v>
          </cell>
          <cell r="W38">
            <v>100000</v>
          </cell>
          <cell r="X38">
            <v>250000</v>
          </cell>
          <cell r="Y38">
            <v>2100327</v>
          </cell>
          <cell r="Z38">
            <v>115519042</v>
          </cell>
          <cell r="AA38">
            <v>2400000</v>
          </cell>
          <cell r="AC38">
            <v>340</v>
          </cell>
          <cell r="AD38">
            <v>10</v>
          </cell>
          <cell r="AE38">
            <v>0</v>
          </cell>
          <cell r="AF38">
            <v>0</v>
          </cell>
          <cell r="AG38">
            <v>1028</v>
          </cell>
          <cell r="AH38">
            <v>120</v>
          </cell>
          <cell r="AI38">
            <v>9</v>
          </cell>
          <cell r="AJ38">
            <v>3</v>
          </cell>
          <cell r="AK38">
            <v>0</v>
          </cell>
          <cell r="AL38">
            <v>0</v>
          </cell>
          <cell r="AM38">
            <v>0</v>
          </cell>
          <cell r="AN38">
            <v>0</v>
          </cell>
          <cell r="AO38">
            <v>2999</v>
          </cell>
          <cell r="AP38">
            <v>2153</v>
          </cell>
          <cell r="AQ38">
            <v>811</v>
          </cell>
          <cell r="AR38">
            <v>1342</v>
          </cell>
          <cell r="AS38">
            <v>3223</v>
          </cell>
          <cell r="AT38">
            <v>8482</v>
          </cell>
        </row>
        <row r="39">
          <cell r="A39">
            <v>32</v>
          </cell>
          <cell r="B39" t="str">
            <v>Brentwood</v>
          </cell>
          <cell r="C39" t="str">
            <v>E1533</v>
          </cell>
          <cell r="D39">
            <v>105408</v>
          </cell>
          <cell r="E39">
            <v>75115908</v>
          </cell>
          <cell r="F39">
            <v>35306894</v>
          </cell>
          <cell r="G39">
            <v>1041536</v>
          </cell>
          <cell r="H39">
            <v>720889.6</v>
          </cell>
          <cell r="I39">
            <v>320646.40000000002</v>
          </cell>
          <cell r="J39">
            <v>2136422</v>
          </cell>
          <cell r="K39">
            <v>42705</v>
          </cell>
          <cell r="L39">
            <v>4849</v>
          </cell>
          <cell r="M39">
            <v>42308</v>
          </cell>
          <cell r="N39">
            <v>824823</v>
          </cell>
          <cell r="O39">
            <v>121476</v>
          </cell>
          <cell r="P39">
            <v>69669</v>
          </cell>
          <cell r="Q39">
            <v>5338</v>
          </cell>
          <cell r="R39">
            <v>3403</v>
          </cell>
          <cell r="S39">
            <v>11468</v>
          </cell>
          <cell r="T39">
            <v>0</v>
          </cell>
          <cell r="U39">
            <v>0</v>
          </cell>
          <cell r="V39">
            <v>0</v>
          </cell>
          <cell r="W39">
            <v>0</v>
          </cell>
          <cell r="X39">
            <v>0</v>
          </cell>
          <cell r="Y39">
            <v>709529</v>
          </cell>
          <cell r="Z39">
            <v>29502472.699999999</v>
          </cell>
          <cell r="AA39">
            <v>464631</v>
          </cell>
          <cell r="AC39">
            <v>109</v>
          </cell>
          <cell r="AD39">
            <v>2</v>
          </cell>
          <cell r="AE39">
            <v>4</v>
          </cell>
          <cell r="AF39">
            <v>0</v>
          </cell>
          <cell r="AG39">
            <v>89</v>
          </cell>
          <cell r="AH39">
            <v>67</v>
          </cell>
          <cell r="AI39">
            <v>30</v>
          </cell>
          <cell r="AJ39">
            <v>2</v>
          </cell>
          <cell r="AK39">
            <v>3</v>
          </cell>
          <cell r="AL39">
            <v>4</v>
          </cell>
          <cell r="AM39">
            <v>0</v>
          </cell>
          <cell r="AN39">
            <v>0</v>
          </cell>
          <cell r="AO39">
            <v>1019</v>
          </cell>
          <cell r="AP39">
            <v>533</v>
          </cell>
          <cell r="AQ39">
            <v>217</v>
          </cell>
          <cell r="AR39">
            <v>316</v>
          </cell>
          <cell r="AS39">
            <v>608</v>
          </cell>
          <cell r="AT39">
            <v>2212</v>
          </cell>
        </row>
        <row r="40">
          <cell r="A40">
            <v>33</v>
          </cell>
          <cell r="B40" t="str">
            <v>Brighton &amp; Hove</v>
          </cell>
          <cell r="C40" t="str">
            <v>E1401</v>
          </cell>
          <cell r="D40">
            <v>422367</v>
          </cell>
          <cell r="E40">
            <v>264463908</v>
          </cell>
          <cell r="F40">
            <v>126616874</v>
          </cell>
          <cell r="G40">
            <v>5875367</v>
          </cell>
          <cell r="H40">
            <v>2491347</v>
          </cell>
          <cell r="I40">
            <v>3384020</v>
          </cell>
          <cell r="J40">
            <v>8066694</v>
          </cell>
          <cell r="K40">
            <v>56344</v>
          </cell>
          <cell r="L40">
            <v>0</v>
          </cell>
          <cell r="M40">
            <v>0</v>
          </cell>
          <cell r="N40">
            <v>3379338</v>
          </cell>
          <cell r="O40">
            <v>100128</v>
          </cell>
          <cell r="P40">
            <v>59993</v>
          </cell>
          <cell r="Q40">
            <v>2310</v>
          </cell>
          <cell r="R40">
            <v>0</v>
          </cell>
          <cell r="S40">
            <v>0</v>
          </cell>
          <cell r="T40">
            <v>115300</v>
          </cell>
          <cell r="U40">
            <v>0</v>
          </cell>
          <cell r="V40">
            <v>0</v>
          </cell>
          <cell r="W40">
            <v>30000</v>
          </cell>
          <cell r="X40">
            <v>77000</v>
          </cell>
          <cell r="Y40">
            <v>2267000</v>
          </cell>
          <cell r="Z40">
            <v>109063993</v>
          </cell>
          <cell r="AA40">
            <v>2700000</v>
          </cell>
          <cell r="AC40">
            <v>430</v>
          </cell>
          <cell r="AD40">
            <v>12</v>
          </cell>
          <cell r="AE40">
            <v>0</v>
          </cell>
          <cell r="AF40">
            <v>1</v>
          </cell>
          <cell r="AG40">
            <v>572</v>
          </cell>
          <cell r="AH40">
            <v>17</v>
          </cell>
          <cell r="AI40">
            <v>65</v>
          </cell>
          <cell r="AJ40">
            <v>5</v>
          </cell>
          <cell r="AK40">
            <v>0</v>
          </cell>
          <cell r="AL40">
            <v>0</v>
          </cell>
          <cell r="AM40">
            <v>0</v>
          </cell>
          <cell r="AN40">
            <v>0</v>
          </cell>
          <cell r="AO40">
            <v>3575</v>
          </cell>
          <cell r="AP40">
            <v>5127</v>
          </cell>
          <cell r="AQ40">
            <v>3175</v>
          </cell>
          <cell r="AR40">
            <v>1952</v>
          </cell>
          <cell r="AS40">
            <v>819</v>
          </cell>
          <cell r="AT40">
            <v>9836</v>
          </cell>
        </row>
        <row r="41">
          <cell r="A41">
            <v>34</v>
          </cell>
          <cell r="B41" t="str">
            <v>Bristol</v>
          </cell>
          <cell r="C41" t="str">
            <v>E0102</v>
          </cell>
          <cell r="D41">
            <v>720642</v>
          </cell>
          <cell r="E41">
            <v>533076661</v>
          </cell>
          <cell r="F41">
            <v>249870637</v>
          </cell>
          <cell r="G41">
            <v>5472702</v>
          </cell>
          <cell r="H41">
            <v>5276727</v>
          </cell>
          <cell r="I41">
            <v>195975</v>
          </cell>
          <cell r="J41">
            <v>15785788</v>
          </cell>
          <cell r="K41">
            <v>147079</v>
          </cell>
          <cell r="L41">
            <v>0</v>
          </cell>
          <cell r="M41">
            <v>481631</v>
          </cell>
          <cell r="N41">
            <v>13581454</v>
          </cell>
          <cell r="O41">
            <v>315304</v>
          </cell>
          <cell r="P41">
            <v>472797</v>
          </cell>
          <cell r="Q41">
            <v>5213</v>
          </cell>
          <cell r="R41">
            <v>0</v>
          </cell>
          <cell r="S41">
            <v>0</v>
          </cell>
          <cell r="T41">
            <v>0</v>
          </cell>
          <cell r="U41">
            <v>341768</v>
          </cell>
          <cell r="V41">
            <v>0</v>
          </cell>
          <cell r="W41">
            <v>0</v>
          </cell>
          <cell r="X41">
            <v>1250000</v>
          </cell>
          <cell r="Y41">
            <v>2000000</v>
          </cell>
          <cell r="Z41">
            <v>215111869</v>
          </cell>
          <cell r="AA41">
            <v>1960000</v>
          </cell>
          <cell r="AC41">
            <v>864</v>
          </cell>
          <cell r="AD41">
            <v>26</v>
          </cell>
          <cell r="AE41">
            <v>0</v>
          </cell>
          <cell r="AF41">
            <v>5</v>
          </cell>
          <cell r="AG41">
            <v>2016</v>
          </cell>
          <cell r="AH41">
            <v>158</v>
          </cell>
          <cell r="AI41">
            <v>148</v>
          </cell>
          <cell r="AJ41">
            <v>17</v>
          </cell>
          <cell r="AK41">
            <v>0</v>
          </cell>
          <cell r="AL41">
            <v>0</v>
          </cell>
          <cell r="AM41">
            <v>25</v>
          </cell>
          <cell r="AN41">
            <v>0</v>
          </cell>
          <cell r="AO41">
            <v>6809</v>
          </cell>
          <cell r="AP41">
            <v>4000</v>
          </cell>
          <cell r="AQ41">
            <v>2264</v>
          </cell>
          <cell r="AR41">
            <v>1736</v>
          </cell>
          <cell r="AS41">
            <v>4224</v>
          </cell>
          <cell r="AT41">
            <v>15398</v>
          </cell>
        </row>
        <row r="42">
          <cell r="A42">
            <v>35</v>
          </cell>
          <cell r="B42" t="str">
            <v>Broadland</v>
          </cell>
          <cell r="C42" t="str">
            <v>E2632</v>
          </cell>
          <cell r="D42">
            <v>138072</v>
          </cell>
          <cell r="E42">
            <v>73497441</v>
          </cell>
          <cell r="F42">
            <v>34617119</v>
          </cell>
          <cell r="G42">
            <v>2410094.54</v>
          </cell>
          <cell r="H42">
            <v>662907</v>
          </cell>
          <cell r="I42">
            <v>1747187.54</v>
          </cell>
          <cell r="J42">
            <v>1337126</v>
          </cell>
          <cell r="K42">
            <v>38973</v>
          </cell>
          <cell r="L42">
            <v>54591</v>
          </cell>
          <cell r="M42">
            <v>40000</v>
          </cell>
          <cell r="N42">
            <v>568805</v>
          </cell>
          <cell r="O42">
            <v>13438</v>
          </cell>
          <cell r="P42">
            <v>56937</v>
          </cell>
          <cell r="Q42">
            <v>0</v>
          </cell>
          <cell r="R42">
            <v>54591</v>
          </cell>
          <cell r="S42">
            <v>9779</v>
          </cell>
          <cell r="T42">
            <v>0</v>
          </cell>
          <cell r="U42">
            <v>0</v>
          </cell>
          <cell r="V42">
            <v>0</v>
          </cell>
          <cell r="W42">
            <v>50000</v>
          </cell>
          <cell r="X42">
            <v>25000</v>
          </cell>
          <cell r="Y42">
            <v>325000</v>
          </cell>
          <cell r="Z42">
            <v>29887281.5</v>
          </cell>
          <cell r="AA42">
            <v>102188</v>
          </cell>
          <cell r="AC42">
            <v>170</v>
          </cell>
          <cell r="AD42">
            <v>16</v>
          </cell>
          <cell r="AE42">
            <v>39</v>
          </cell>
          <cell r="AF42">
            <v>0</v>
          </cell>
          <cell r="AG42">
            <v>193</v>
          </cell>
          <cell r="AH42">
            <v>23</v>
          </cell>
          <cell r="AI42">
            <v>12</v>
          </cell>
          <cell r="AJ42">
            <v>0</v>
          </cell>
          <cell r="AK42">
            <v>39</v>
          </cell>
          <cell r="AL42">
            <v>3</v>
          </cell>
          <cell r="AM42">
            <v>0</v>
          </cell>
          <cell r="AN42">
            <v>0</v>
          </cell>
          <cell r="AO42">
            <v>980</v>
          </cell>
          <cell r="AP42">
            <v>1478</v>
          </cell>
          <cell r="AQ42">
            <v>1103</v>
          </cell>
          <cell r="AR42">
            <v>375</v>
          </cell>
          <cell r="AS42">
            <v>870</v>
          </cell>
          <cell r="AT42">
            <v>3378</v>
          </cell>
        </row>
        <row r="43">
          <cell r="A43">
            <v>36</v>
          </cell>
          <cell r="B43" t="str">
            <v>Bromley</v>
          </cell>
          <cell r="C43" t="str">
            <v>E5034</v>
          </cell>
          <cell r="D43">
            <v>342871</v>
          </cell>
          <cell r="E43">
            <v>213804574</v>
          </cell>
          <cell r="F43">
            <v>101569659</v>
          </cell>
          <cell r="G43">
            <v>4267467</v>
          </cell>
          <cell r="H43">
            <v>1917578</v>
          </cell>
          <cell r="I43">
            <v>2349889</v>
          </cell>
          <cell r="J43">
            <v>7869564</v>
          </cell>
          <cell r="K43">
            <v>164239</v>
          </cell>
          <cell r="L43">
            <v>0</v>
          </cell>
          <cell r="M43">
            <v>0</v>
          </cell>
          <cell r="N43">
            <v>3395269</v>
          </cell>
          <cell r="O43">
            <v>214403</v>
          </cell>
          <cell r="P43">
            <v>199210</v>
          </cell>
          <cell r="Q43">
            <v>41060</v>
          </cell>
          <cell r="R43">
            <v>0</v>
          </cell>
          <cell r="S43">
            <v>0</v>
          </cell>
          <cell r="T43">
            <v>0</v>
          </cell>
          <cell r="U43">
            <v>0</v>
          </cell>
          <cell r="V43">
            <v>0</v>
          </cell>
          <cell r="W43">
            <v>0</v>
          </cell>
          <cell r="X43">
            <v>107418</v>
          </cell>
          <cell r="Y43">
            <v>1937189</v>
          </cell>
          <cell r="Z43">
            <v>85272291</v>
          </cell>
          <cell r="AA43">
            <v>2225000</v>
          </cell>
          <cell r="AC43">
            <v>363</v>
          </cell>
          <cell r="AD43">
            <v>26</v>
          </cell>
          <cell r="AE43">
            <v>0</v>
          </cell>
          <cell r="AF43">
            <v>0</v>
          </cell>
          <cell r="AG43">
            <v>768</v>
          </cell>
          <cell r="AH43">
            <v>44</v>
          </cell>
          <cell r="AI43">
            <v>37</v>
          </cell>
          <cell r="AJ43">
            <v>27</v>
          </cell>
          <cell r="AK43">
            <v>0</v>
          </cell>
          <cell r="AL43">
            <v>0</v>
          </cell>
          <cell r="AM43">
            <v>0</v>
          </cell>
          <cell r="AN43">
            <v>0</v>
          </cell>
          <cell r="AO43">
            <v>2387</v>
          </cell>
          <cell r="AP43">
            <v>2103</v>
          </cell>
          <cell r="AQ43">
            <v>1095</v>
          </cell>
          <cell r="AR43">
            <v>1008</v>
          </cell>
          <cell r="AS43">
            <v>2834</v>
          </cell>
          <cell r="AT43">
            <v>7366</v>
          </cell>
        </row>
        <row r="44">
          <cell r="A44">
            <v>37</v>
          </cell>
          <cell r="B44" t="str">
            <v>Bromsgrove</v>
          </cell>
          <cell r="C44" t="str">
            <v>E1831</v>
          </cell>
          <cell r="D44">
            <v>123091</v>
          </cell>
          <cell r="E44">
            <v>68859593</v>
          </cell>
          <cell r="F44">
            <v>32206262</v>
          </cell>
          <cell r="G44">
            <v>1840900.67</v>
          </cell>
          <cell r="H44">
            <v>613144</v>
          </cell>
          <cell r="I44">
            <v>1227756.67</v>
          </cell>
          <cell r="J44">
            <v>1984229.26</v>
          </cell>
          <cell r="K44">
            <v>15501.12</v>
          </cell>
          <cell r="L44">
            <v>2156.9499999999998</v>
          </cell>
          <cell r="M44">
            <v>70000</v>
          </cell>
          <cell r="N44">
            <v>673893</v>
          </cell>
          <cell r="O44">
            <v>125578</v>
          </cell>
          <cell r="P44">
            <v>136395</v>
          </cell>
          <cell r="Q44">
            <v>3504</v>
          </cell>
          <cell r="R44">
            <v>1524</v>
          </cell>
          <cell r="S44">
            <v>0</v>
          </cell>
          <cell r="T44">
            <v>0</v>
          </cell>
          <cell r="U44">
            <v>0</v>
          </cell>
          <cell r="V44">
            <v>0</v>
          </cell>
          <cell r="W44">
            <v>0</v>
          </cell>
          <cell r="X44">
            <v>6447</v>
          </cell>
          <cell r="Y44">
            <v>427063</v>
          </cell>
          <cell r="Z44">
            <v>27055929</v>
          </cell>
          <cell r="AA44">
            <v>263000</v>
          </cell>
          <cell r="AC44">
            <v>124</v>
          </cell>
          <cell r="AD44">
            <v>3</v>
          </cell>
          <cell r="AE44">
            <v>2</v>
          </cell>
          <cell r="AF44">
            <v>0</v>
          </cell>
          <cell r="AG44">
            <v>377</v>
          </cell>
          <cell r="AH44">
            <v>70</v>
          </cell>
          <cell r="AI44">
            <v>32</v>
          </cell>
          <cell r="AJ44">
            <v>2</v>
          </cell>
          <cell r="AK44">
            <v>0</v>
          </cell>
          <cell r="AL44">
            <v>0</v>
          </cell>
          <cell r="AM44">
            <v>0</v>
          </cell>
          <cell r="AN44">
            <v>0</v>
          </cell>
          <cell r="AO44">
            <v>1146</v>
          </cell>
          <cell r="AP44">
            <v>985</v>
          </cell>
          <cell r="AQ44">
            <v>625</v>
          </cell>
          <cell r="AR44">
            <v>360</v>
          </cell>
          <cell r="AS44">
            <v>823</v>
          </cell>
          <cell r="AT44">
            <v>2979</v>
          </cell>
        </row>
        <row r="45">
          <cell r="A45">
            <v>38</v>
          </cell>
          <cell r="B45" t="str">
            <v>Broxbourne</v>
          </cell>
          <cell r="C45" t="str">
            <v>E1931</v>
          </cell>
          <cell r="D45">
            <v>116685</v>
          </cell>
          <cell r="E45">
            <v>96511703</v>
          </cell>
          <cell r="F45">
            <v>44885075</v>
          </cell>
          <cell r="G45">
            <v>1306000</v>
          </cell>
          <cell r="H45">
            <v>1048271</v>
          </cell>
          <cell r="I45">
            <v>257729</v>
          </cell>
          <cell r="J45">
            <v>1634000</v>
          </cell>
          <cell r="K45">
            <v>70500</v>
          </cell>
          <cell r="L45">
            <v>0</v>
          </cell>
          <cell r="M45">
            <v>40000</v>
          </cell>
          <cell r="N45">
            <v>716825</v>
          </cell>
          <cell r="O45">
            <v>93250</v>
          </cell>
          <cell r="P45">
            <v>11500</v>
          </cell>
          <cell r="Q45">
            <v>0</v>
          </cell>
          <cell r="R45">
            <v>0</v>
          </cell>
          <cell r="S45">
            <v>0</v>
          </cell>
          <cell r="T45">
            <v>5000</v>
          </cell>
          <cell r="U45">
            <v>0</v>
          </cell>
          <cell r="V45">
            <v>0</v>
          </cell>
          <cell r="W45">
            <v>0</v>
          </cell>
          <cell r="X45">
            <v>250000</v>
          </cell>
          <cell r="Y45">
            <v>625000</v>
          </cell>
          <cell r="Z45">
            <v>41606722</v>
          </cell>
          <cell r="AA45">
            <v>800000</v>
          </cell>
          <cell r="AC45">
            <v>86</v>
          </cell>
          <cell r="AD45">
            <v>4</v>
          </cell>
          <cell r="AE45">
            <v>0</v>
          </cell>
          <cell r="AF45">
            <v>0</v>
          </cell>
          <cell r="AG45">
            <v>142</v>
          </cell>
          <cell r="AH45">
            <v>31</v>
          </cell>
          <cell r="AI45">
            <v>6</v>
          </cell>
          <cell r="AJ45">
            <v>0</v>
          </cell>
          <cell r="AK45">
            <v>0</v>
          </cell>
          <cell r="AL45">
            <v>0</v>
          </cell>
          <cell r="AM45">
            <v>0</v>
          </cell>
          <cell r="AN45">
            <v>0</v>
          </cell>
          <cell r="AO45">
            <v>1200</v>
          </cell>
          <cell r="AP45">
            <v>659</v>
          </cell>
          <cell r="AQ45">
            <v>309</v>
          </cell>
          <cell r="AR45">
            <v>350</v>
          </cell>
          <cell r="AS45">
            <v>328</v>
          </cell>
          <cell r="AT45">
            <v>2259</v>
          </cell>
        </row>
        <row r="46">
          <cell r="A46">
            <v>39</v>
          </cell>
          <cell r="B46" t="str">
            <v>Broxtowe</v>
          </cell>
          <cell r="C46" t="str">
            <v>E3033</v>
          </cell>
          <cell r="D46">
            <v>107754</v>
          </cell>
          <cell r="E46">
            <v>60140303</v>
          </cell>
          <cell r="F46">
            <v>28226811</v>
          </cell>
          <cell r="G46">
            <v>1502673.78</v>
          </cell>
          <cell r="H46">
            <v>565223.41</v>
          </cell>
          <cell r="I46">
            <v>937450.37</v>
          </cell>
          <cell r="J46">
            <v>965741.03</v>
          </cell>
          <cell r="K46">
            <v>0</v>
          </cell>
          <cell r="L46">
            <v>2760.66</v>
          </cell>
          <cell r="M46">
            <v>0</v>
          </cell>
          <cell r="N46">
            <v>506479</v>
          </cell>
          <cell r="O46">
            <v>32669</v>
          </cell>
          <cell r="P46">
            <v>66055</v>
          </cell>
          <cell r="Q46">
            <v>0</v>
          </cell>
          <cell r="R46">
            <v>2760.66</v>
          </cell>
          <cell r="S46">
            <v>0</v>
          </cell>
          <cell r="T46">
            <v>0</v>
          </cell>
          <cell r="U46">
            <v>0</v>
          </cell>
          <cell r="V46">
            <v>0</v>
          </cell>
          <cell r="W46">
            <v>0</v>
          </cell>
          <cell r="X46">
            <v>0</v>
          </cell>
          <cell r="Y46">
            <v>250000</v>
          </cell>
          <cell r="Z46">
            <v>25475845.100000001</v>
          </cell>
          <cell r="AA46">
            <v>502449</v>
          </cell>
          <cell r="AC46">
            <v>97</v>
          </cell>
          <cell r="AD46">
            <v>0</v>
          </cell>
          <cell r="AE46">
            <v>5</v>
          </cell>
          <cell r="AF46">
            <v>0</v>
          </cell>
          <cell r="AG46">
            <v>217</v>
          </cell>
          <cell r="AH46">
            <v>46</v>
          </cell>
          <cell r="AI46">
            <v>20</v>
          </cell>
          <cell r="AJ46">
            <v>0</v>
          </cell>
          <cell r="AK46">
            <v>5</v>
          </cell>
          <cell r="AL46">
            <v>0</v>
          </cell>
          <cell r="AM46">
            <v>0</v>
          </cell>
          <cell r="AN46">
            <v>0</v>
          </cell>
          <cell r="AO46">
            <v>866</v>
          </cell>
          <cell r="AP46">
            <v>888</v>
          </cell>
          <cell r="AQ46">
            <v>707</v>
          </cell>
          <cell r="AR46">
            <v>187</v>
          </cell>
          <cell r="AS46">
            <v>806</v>
          </cell>
          <cell r="AT46">
            <v>2571</v>
          </cell>
        </row>
        <row r="47">
          <cell r="A47">
            <v>40</v>
          </cell>
          <cell r="B47" t="str">
            <v>Burnley</v>
          </cell>
          <cell r="C47" t="str">
            <v>E2333</v>
          </cell>
          <cell r="D47">
            <v>149071</v>
          </cell>
          <cell r="E47">
            <v>71962275</v>
          </cell>
          <cell r="F47">
            <v>34388378</v>
          </cell>
          <cell r="G47">
            <v>2450005</v>
          </cell>
          <cell r="H47">
            <v>661143</v>
          </cell>
          <cell r="I47">
            <v>1788862</v>
          </cell>
          <cell r="J47">
            <v>2223684</v>
          </cell>
          <cell r="K47">
            <v>28162</v>
          </cell>
          <cell r="L47">
            <v>3565</v>
          </cell>
          <cell r="M47">
            <v>40489</v>
          </cell>
          <cell r="N47">
            <v>1323826</v>
          </cell>
          <cell r="O47">
            <v>87636</v>
          </cell>
          <cell r="P47">
            <v>79074</v>
          </cell>
          <cell r="Q47">
            <v>0</v>
          </cell>
          <cell r="R47">
            <v>0</v>
          </cell>
          <cell r="S47">
            <v>0</v>
          </cell>
          <cell r="T47">
            <v>0</v>
          </cell>
          <cell r="U47">
            <v>0</v>
          </cell>
          <cell r="V47">
            <v>0</v>
          </cell>
          <cell r="W47">
            <v>66695</v>
          </cell>
          <cell r="X47">
            <v>6063</v>
          </cell>
          <cell r="Y47">
            <v>424424</v>
          </cell>
          <cell r="Z47">
            <v>28313849</v>
          </cell>
          <cell r="AA47">
            <v>1112027</v>
          </cell>
          <cell r="AC47">
            <v>132</v>
          </cell>
          <cell r="AD47">
            <v>2</v>
          </cell>
          <cell r="AE47">
            <v>2</v>
          </cell>
          <cell r="AF47">
            <v>1</v>
          </cell>
          <cell r="AG47">
            <v>638</v>
          </cell>
          <cell r="AH47">
            <v>45</v>
          </cell>
          <cell r="AI47">
            <v>40</v>
          </cell>
          <cell r="AJ47">
            <v>0</v>
          </cell>
          <cell r="AK47">
            <v>0</v>
          </cell>
          <cell r="AL47">
            <v>0</v>
          </cell>
          <cell r="AM47">
            <v>0</v>
          </cell>
          <cell r="AN47">
            <v>0</v>
          </cell>
          <cell r="AO47">
            <v>1318</v>
          </cell>
          <cell r="AP47">
            <v>1525</v>
          </cell>
          <cell r="AQ47">
            <v>1182</v>
          </cell>
          <cell r="AR47">
            <v>343</v>
          </cell>
          <cell r="AS47">
            <v>762</v>
          </cell>
          <cell r="AT47">
            <v>3719</v>
          </cell>
        </row>
        <row r="48">
          <cell r="A48">
            <v>41</v>
          </cell>
          <cell r="B48" t="str">
            <v>Bury</v>
          </cell>
          <cell r="C48" t="str">
            <v>E4202</v>
          </cell>
          <cell r="D48">
            <v>239407</v>
          </cell>
          <cell r="E48">
            <v>128389223</v>
          </cell>
          <cell r="F48">
            <v>60316543</v>
          </cell>
          <cell r="G48">
            <v>4344796</v>
          </cell>
          <cell r="H48">
            <v>1151200</v>
          </cell>
          <cell r="I48">
            <v>3193596</v>
          </cell>
          <cell r="J48">
            <v>2188636</v>
          </cell>
          <cell r="K48">
            <v>89377</v>
          </cell>
          <cell r="L48">
            <v>1512</v>
          </cell>
          <cell r="M48">
            <v>0</v>
          </cell>
          <cell r="N48">
            <v>746477</v>
          </cell>
          <cell r="O48">
            <v>272259</v>
          </cell>
          <cell r="P48">
            <v>60322.85</v>
          </cell>
          <cell r="Q48">
            <v>22344</v>
          </cell>
          <cell r="R48">
            <v>1512</v>
          </cell>
          <cell r="S48">
            <v>0</v>
          </cell>
          <cell r="T48">
            <v>0</v>
          </cell>
          <cell r="U48">
            <v>0</v>
          </cell>
          <cell r="V48">
            <v>0</v>
          </cell>
          <cell r="W48">
            <v>0</v>
          </cell>
          <cell r="X48">
            <v>220280.83</v>
          </cell>
          <cell r="Y48">
            <v>1074000</v>
          </cell>
          <cell r="Z48">
            <v>52397120.299999997</v>
          </cell>
          <cell r="AA48">
            <v>2607894</v>
          </cell>
          <cell r="AC48">
            <v>175</v>
          </cell>
          <cell r="AD48">
            <v>9</v>
          </cell>
          <cell r="AE48">
            <v>1</v>
          </cell>
          <cell r="AF48">
            <v>0</v>
          </cell>
          <cell r="AG48">
            <v>385</v>
          </cell>
          <cell r="AH48">
            <v>120</v>
          </cell>
          <cell r="AI48">
            <v>27</v>
          </cell>
          <cell r="AJ48">
            <v>9</v>
          </cell>
          <cell r="AK48">
            <v>1</v>
          </cell>
          <cell r="AL48">
            <v>0</v>
          </cell>
          <cell r="AM48">
            <v>0</v>
          </cell>
          <cell r="AN48">
            <v>0</v>
          </cell>
          <cell r="AO48">
            <v>1848</v>
          </cell>
          <cell r="AP48">
            <v>2204</v>
          </cell>
          <cell r="AQ48">
            <v>1398</v>
          </cell>
          <cell r="AR48">
            <v>806</v>
          </cell>
          <cell r="AS48">
            <v>1593</v>
          </cell>
          <cell r="AT48">
            <v>5730</v>
          </cell>
        </row>
        <row r="49">
          <cell r="A49">
            <v>42</v>
          </cell>
          <cell r="B49" t="str">
            <v>Calderdale</v>
          </cell>
          <cell r="C49" t="str">
            <v>E4702</v>
          </cell>
          <cell r="D49">
            <v>354527</v>
          </cell>
          <cell r="E49">
            <v>157603437</v>
          </cell>
          <cell r="F49">
            <v>73933499</v>
          </cell>
          <cell r="G49">
            <v>6165974</v>
          </cell>
          <cell r="H49">
            <v>1367281</v>
          </cell>
          <cell r="I49">
            <v>4798693</v>
          </cell>
          <cell r="J49">
            <v>3422178</v>
          </cell>
          <cell r="K49">
            <v>174565</v>
          </cell>
          <cell r="L49">
            <v>9416</v>
          </cell>
          <cell r="M49">
            <v>163477</v>
          </cell>
          <cell r="N49">
            <v>2896371</v>
          </cell>
          <cell r="O49">
            <v>255334</v>
          </cell>
          <cell r="P49">
            <v>258163</v>
          </cell>
          <cell r="Q49">
            <v>0</v>
          </cell>
          <cell r="R49">
            <v>0</v>
          </cell>
          <cell r="S49">
            <v>0</v>
          </cell>
          <cell r="T49">
            <v>0</v>
          </cell>
          <cell r="U49">
            <v>0</v>
          </cell>
          <cell r="V49">
            <v>0</v>
          </cell>
          <cell r="W49">
            <v>0</v>
          </cell>
          <cell r="X49">
            <v>0</v>
          </cell>
          <cell r="Y49">
            <v>1000000</v>
          </cell>
          <cell r="Z49">
            <v>60399394</v>
          </cell>
          <cell r="AA49">
            <v>670653</v>
          </cell>
          <cell r="AC49">
            <v>343</v>
          </cell>
          <cell r="AD49">
            <v>30</v>
          </cell>
          <cell r="AE49">
            <v>11</v>
          </cell>
          <cell r="AF49">
            <v>3</v>
          </cell>
          <cell r="AG49">
            <v>889</v>
          </cell>
          <cell r="AH49">
            <v>194</v>
          </cell>
          <cell r="AI49">
            <v>119</v>
          </cell>
          <cell r="AJ49">
            <v>0</v>
          </cell>
          <cell r="AK49">
            <v>0</v>
          </cell>
          <cell r="AL49">
            <v>0</v>
          </cell>
          <cell r="AM49">
            <v>0</v>
          </cell>
          <cell r="AN49">
            <v>0</v>
          </cell>
          <cell r="AO49">
            <v>3013</v>
          </cell>
          <cell r="AP49">
            <v>3620</v>
          </cell>
          <cell r="AQ49">
            <v>2697</v>
          </cell>
          <cell r="AR49">
            <v>923</v>
          </cell>
          <cell r="AS49">
            <v>2176</v>
          </cell>
          <cell r="AT49">
            <v>8919</v>
          </cell>
        </row>
        <row r="50">
          <cell r="A50">
            <v>43</v>
          </cell>
          <cell r="B50" t="str">
            <v>Cambridge</v>
          </cell>
          <cell r="C50" t="str">
            <v>E0531</v>
          </cell>
          <cell r="D50">
            <v>227835</v>
          </cell>
          <cell r="E50">
            <v>254405026</v>
          </cell>
          <cell r="F50">
            <v>122399917</v>
          </cell>
          <cell r="G50">
            <v>1282350</v>
          </cell>
          <cell r="H50">
            <v>2707167</v>
          </cell>
          <cell r="I50">
            <v>-1424817</v>
          </cell>
          <cell r="J50">
            <v>21720871</v>
          </cell>
          <cell r="K50">
            <v>14016</v>
          </cell>
          <cell r="L50">
            <v>0</v>
          </cell>
          <cell r="M50">
            <v>20000</v>
          </cell>
          <cell r="N50">
            <v>1929908</v>
          </cell>
          <cell r="O50">
            <v>169983</v>
          </cell>
          <cell r="P50">
            <v>7900</v>
          </cell>
          <cell r="Q50">
            <v>0</v>
          </cell>
          <cell r="R50">
            <v>0</v>
          </cell>
          <cell r="S50">
            <v>0</v>
          </cell>
          <cell r="T50">
            <v>0</v>
          </cell>
          <cell r="U50">
            <v>0</v>
          </cell>
          <cell r="V50">
            <v>0</v>
          </cell>
          <cell r="W50">
            <v>89000</v>
          </cell>
          <cell r="X50">
            <v>0</v>
          </cell>
          <cell r="Y50">
            <v>780000</v>
          </cell>
          <cell r="Z50">
            <v>98985302</v>
          </cell>
          <cell r="AA50">
            <v>1548930</v>
          </cell>
          <cell r="AC50">
            <v>442</v>
          </cell>
          <cell r="AD50">
            <v>3</v>
          </cell>
          <cell r="AE50">
            <v>0</v>
          </cell>
          <cell r="AF50">
            <v>3</v>
          </cell>
          <cell r="AG50">
            <v>374</v>
          </cell>
          <cell r="AH50">
            <v>67</v>
          </cell>
          <cell r="AI50">
            <v>4</v>
          </cell>
          <cell r="AJ50">
            <v>0</v>
          </cell>
          <cell r="AK50">
            <v>0</v>
          </cell>
          <cell r="AL50">
            <v>0</v>
          </cell>
          <cell r="AM50">
            <v>0</v>
          </cell>
          <cell r="AN50">
            <v>0</v>
          </cell>
          <cell r="AO50">
            <v>2412</v>
          </cell>
          <cell r="AP50">
            <v>672</v>
          </cell>
          <cell r="AQ50">
            <v>263</v>
          </cell>
          <cell r="AR50">
            <v>409</v>
          </cell>
          <cell r="AS50">
            <v>945</v>
          </cell>
          <cell r="AT50">
            <v>4057</v>
          </cell>
        </row>
        <row r="51">
          <cell r="A51">
            <v>44</v>
          </cell>
          <cell r="B51" t="str">
            <v>Camden</v>
          </cell>
          <cell r="C51" t="str">
            <v>E5011</v>
          </cell>
          <cell r="D51">
            <v>1185753</v>
          </cell>
          <cell r="E51">
            <v>1247289870</v>
          </cell>
          <cell r="F51">
            <v>570356527</v>
          </cell>
          <cell r="G51">
            <v>2879883</v>
          </cell>
          <cell r="H51">
            <v>12608046</v>
          </cell>
          <cell r="I51">
            <v>-9728163</v>
          </cell>
          <cell r="J51">
            <v>54767408</v>
          </cell>
          <cell r="K51">
            <v>13785</v>
          </cell>
          <cell r="L51">
            <v>0</v>
          </cell>
          <cell r="M51">
            <v>551278</v>
          </cell>
          <cell r="N51">
            <v>13258492</v>
          </cell>
          <cell r="O51">
            <v>180260</v>
          </cell>
          <cell r="P51">
            <v>0</v>
          </cell>
          <cell r="Q51">
            <v>0</v>
          </cell>
          <cell r="R51">
            <v>0</v>
          </cell>
          <cell r="S51">
            <v>0</v>
          </cell>
          <cell r="T51">
            <v>0</v>
          </cell>
          <cell r="U51">
            <v>0</v>
          </cell>
          <cell r="V51">
            <v>0</v>
          </cell>
          <cell r="W51">
            <v>0</v>
          </cell>
          <cell r="X51">
            <v>740000</v>
          </cell>
          <cell r="Y51">
            <v>2280000</v>
          </cell>
          <cell r="Z51">
            <v>507310790</v>
          </cell>
          <cell r="AA51">
            <v>4773038</v>
          </cell>
          <cell r="AC51">
            <v>878</v>
          </cell>
          <cell r="AD51">
            <v>1</v>
          </cell>
          <cell r="AE51">
            <v>0</v>
          </cell>
          <cell r="AF51">
            <v>4</v>
          </cell>
          <cell r="AG51">
            <v>1127</v>
          </cell>
          <cell r="AH51">
            <v>32</v>
          </cell>
          <cell r="AI51">
            <v>0</v>
          </cell>
          <cell r="AJ51">
            <v>0</v>
          </cell>
          <cell r="AK51">
            <v>0</v>
          </cell>
          <cell r="AL51">
            <v>0</v>
          </cell>
          <cell r="AM51">
            <v>0</v>
          </cell>
          <cell r="AN51">
            <v>0</v>
          </cell>
          <cell r="AO51">
            <v>8007</v>
          </cell>
          <cell r="AP51">
            <v>1457</v>
          </cell>
          <cell r="AQ51">
            <v>566</v>
          </cell>
          <cell r="AR51">
            <v>891</v>
          </cell>
          <cell r="AS51">
            <v>6913</v>
          </cell>
          <cell r="AT51">
            <v>16656</v>
          </cell>
        </row>
        <row r="52">
          <cell r="A52">
            <v>45</v>
          </cell>
          <cell r="B52" t="str">
            <v>Cannock Chase</v>
          </cell>
          <cell r="C52" t="str">
            <v>E3431</v>
          </cell>
          <cell r="D52">
            <v>138207</v>
          </cell>
          <cell r="E52">
            <v>87986370</v>
          </cell>
          <cell r="F52">
            <v>40890668</v>
          </cell>
          <cell r="G52">
            <v>2228508.2999999998</v>
          </cell>
          <cell r="H52">
            <v>804715.34</v>
          </cell>
          <cell r="I52">
            <v>1423792.96</v>
          </cell>
          <cell r="J52">
            <v>1344460.31</v>
          </cell>
          <cell r="K52">
            <v>1446</v>
          </cell>
          <cell r="L52">
            <v>0</v>
          </cell>
          <cell r="M52">
            <v>0</v>
          </cell>
          <cell r="N52">
            <v>877477.67</v>
          </cell>
          <cell r="O52">
            <v>46845.05</v>
          </cell>
          <cell r="P52">
            <v>10515.44</v>
          </cell>
          <cell r="Q52">
            <v>90.38</v>
          </cell>
          <cell r="R52">
            <v>0</v>
          </cell>
          <cell r="S52">
            <v>0</v>
          </cell>
          <cell r="T52">
            <v>0</v>
          </cell>
          <cell r="U52">
            <v>0</v>
          </cell>
          <cell r="V52">
            <v>0</v>
          </cell>
          <cell r="W52">
            <v>0</v>
          </cell>
          <cell r="X52">
            <v>0</v>
          </cell>
          <cell r="Y52">
            <v>475764</v>
          </cell>
          <cell r="Z52">
            <v>36417234.5</v>
          </cell>
          <cell r="AA52">
            <v>1119619</v>
          </cell>
          <cell r="AC52">
            <v>94</v>
          </cell>
          <cell r="AD52">
            <v>2</v>
          </cell>
          <cell r="AE52">
            <v>0</v>
          </cell>
          <cell r="AF52">
            <v>0</v>
          </cell>
          <cell r="AG52">
            <v>444</v>
          </cell>
          <cell r="AH52">
            <v>57</v>
          </cell>
          <cell r="AI52">
            <v>14</v>
          </cell>
          <cell r="AJ52">
            <v>2</v>
          </cell>
          <cell r="AK52">
            <v>0</v>
          </cell>
          <cell r="AL52">
            <v>0</v>
          </cell>
          <cell r="AM52">
            <v>0</v>
          </cell>
          <cell r="AN52">
            <v>0</v>
          </cell>
          <cell r="AO52">
            <v>1169</v>
          </cell>
          <cell r="AP52">
            <v>1177</v>
          </cell>
          <cell r="AQ52">
            <v>754</v>
          </cell>
          <cell r="AR52">
            <v>423</v>
          </cell>
          <cell r="AS52">
            <v>906</v>
          </cell>
          <cell r="AT52">
            <v>3241</v>
          </cell>
        </row>
        <row r="53">
          <cell r="A53">
            <v>46</v>
          </cell>
          <cell r="B53" t="str">
            <v>Canterbury</v>
          </cell>
          <cell r="C53" t="str">
            <v>E2232</v>
          </cell>
          <cell r="D53">
            <v>232038</v>
          </cell>
          <cell r="E53">
            <v>135893792</v>
          </cell>
          <cell r="F53">
            <v>64283143</v>
          </cell>
          <cell r="G53">
            <v>3089233.62</v>
          </cell>
          <cell r="H53">
            <v>1292026.51</v>
          </cell>
          <cell r="I53">
            <v>1797207.11</v>
          </cell>
          <cell r="J53">
            <v>6788888.1100000003</v>
          </cell>
          <cell r="K53">
            <v>100350.47</v>
          </cell>
          <cell r="L53">
            <v>16689.25</v>
          </cell>
          <cell r="M53">
            <v>0</v>
          </cell>
          <cell r="N53">
            <v>1051118</v>
          </cell>
          <cell r="O53">
            <v>251328</v>
          </cell>
          <cell r="P53">
            <v>66966.67</v>
          </cell>
          <cell r="Q53">
            <v>4545.26</v>
          </cell>
          <cell r="R53">
            <v>0</v>
          </cell>
          <cell r="S53">
            <v>8836</v>
          </cell>
          <cell r="T53">
            <v>0</v>
          </cell>
          <cell r="U53">
            <v>0</v>
          </cell>
          <cell r="V53">
            <v>0</v>
          </cell>
          <cell r="W53">
            <v>0</v>
          </cell>
          <cell r="X53">
            <v>100000</v>
          </cell>
          <cell r="Y53">
            <v>891500</v>
          </cell>
          <cell r="Z53">
            <v>52649138.399999999</v>
          </cell>
          <cell r="AA53">
            <v>1000000</v>
          </cell>
          <cell r="AC53">
            <v>329</v>
          </cell>
          <cell r="AD53">
            <v>22</v>
          </cell>
          <cell r="AE53">
            <v>8</v>
          </cell>
          <cell r="AF53">
            <v>0</v>
          </cell>
          <cell r="AG53">
            <v>342</v>
          </cell>
          <cell r="AH53">
            <v>154</v>
          </cell>
          <cell r="AI53">
            <v>28</v>
          </cell>
          <cell r="AJ53">
            <v>3</v>
          </cell>
          <cell r="AK53">
            <v>0</v>
          </cell>
          <cell r="AL53">
            <v>0</v>
          </cell>
          <cell r="AM53">
            <v>0</v>
          </cell>
          <cell r="AN53">
            <v>0</v>
          </cell>
          <cell r="AO53">
            <v>1703</v>
          </cell>
          <cell r="AP53">
            <v>2274</v>
          </cell>
          <cell r="AQ53">
            <v>1671</v>
          </cell>
          <cell r="AR53">
            <v>603</v>
          </cell>
          <cell r="AS53">
            <v>1445</v>
          </cell>
          <cell r="AT53">
            <v>5510</v>
          </cell>
        </row>
        <row r="54">
          <cell r="A54">
            <v>47</v>
          </cell>
          <cell r="B54" t="str">
            <v>Carlisle</v>
          </cell>
          <cell r="C54" t="str">
            <v>E0933</v>
          </cell>
          <cell r="D54">
            <v>180894</v>
          </cell>
          <cell r="E54">
            <v>105400601</v>
          </cell>
          <cell r="F54">
            <v>49883407</v>
          </cell>
          <cell r="G54">
            <v>2374943</v>
          </cell>
          <cell r="H54">
            <v>992434</v>
          </cell>
          <cell r="I54">
            <v>1382509</v>
          </cell>
          <cell r="J54">
            <v>3084416</v>
          </cell>
          <cell r="K54">
            <v>87322</v>
          </cell>
          <cell r="L54">
            <v>33027</v>
          </cell>
          <cell r="M54">
            <v>0</v>
          </cell>
          <cell r="N54">
            <v>1943739</v>
          </cell>
          <cell r="O54">
            <v>58140</v>
          </cell>
          <cell r="P54">
            <v>29731</v>
          </cell>
          <cell r="Q54">
            <v>3261</v>
          </cell>
          <cell r="R54">
            <v>0</v>
          </cell>
          <cell r="S54">
            <v>3684</v>
          </cell>
          <cell r="T54">
            <v>0</v>
          </cell>
          <cell r="U54">
            <v>0</v>
          </cell>
          <cell r="V54">
            <v>0</v>
          </cell>
          <cell r="W54">
            <v>0</v>
          </cell>
          <cell r="X54">
            <v>36328</v>
          </cell>
          <cell r="Y54">
            <v>623180</v>
          </cell>
          <cell r="Z54">
            <v>42574779</v>
          </cell>
          <cell r="AA54">
            <v>601517</v>
          </cell>
          <cell r="AC54">
            <v>248</v>
          </cell>
          <cell r="AD54">
            <v>9</v>
          </cell>
          <cell r="AE54">
            <v>28</v>
          </cell>
          <cell r="AF54">
            <v>0</v>
          </cell>
          <cell r="AG54">
            <v>380</v>
          </cell>
          <cell r="AH54">
            <v>93</v>
          </cell>
          <cell r="AI54">
            <v>12</v>
          </cell>
          <cell r="AJ54">
            <v>4</v>
          </cell>
          <cell r="AK54">
            <v>0</v>
          </cell>
          <cell r="AL54">
            <v>6</v>
          </cell>
          <cell r="AM54">
            <v>0</v>
          </cell>
          <cell r="AN54">
            <v>0</v>
          </cell>
          <cell r="AO54">
            <v>1635</v>
          </cell>
          <cell r="AP54">
            <v>1420</v>
          </cell>
          <cell r="AQ54">
            <v>1044</v>
          </cell>
          <cell r="AR54">
            <v>376</v>
          </cell>
          <cell r="AS54">
            <v>1233</v>
          </cell>
          <cell r="AT54">
            <v>4337</v>
          </cell>
        </row>
        <row r="55">
          <cell r="A55">
            <v>48</v>
          </cell>
          <cell r="B55" t="str">
            <v>Castle Point</v>
          </cell>
          <cell r="C55" t="str">
            <v>E1534</v>
          </cell>
          <cell r="D55">
            <v>81980</v>
          </cell>
          <cell r="E55">
            <v>39682889</v>
          </cell>
          <cell r="F55">
            <v>18701752</v>
          </cell>
          <cell r="G55">
            <v>1695483</v>
          </cell>
          <cell r="H55">
            <v>333200</v>
          </cell>
          <cell r="I55">
            <v>1362283</v>
          </cell>
          <cell r="J55">
            <v>1304071</v>
          </cell>
          <cell r="K55">
            <v>9139</v>
          </cell>
          <cell r="L55">
            <v>0</v>
          </cell>
          <cell r="M55">
            <v>1000</v>
          </cell>
          <cell r="N55">
            <v>137349</v>
          </cell>
          <cell r="O55">
            <v>57129</v>
          </cell>
          <cell r="P55">
            <v>34115</v>
          </cell>
          <cell r="Q55">
            <v>2300</v>
          </cell>
          <cell r="R55">
            <v>0</v>
          </cell>
          <cell r="S55">
            <v>0</v>
          </cell>
          <cell r="T55">
            <v>0</v>
          </cell>
          <cell r="U55">
            <v>0</v>
          </cell>
          <cell r="V55">
            <v>0</v>
          </cell>
          <cell r="W55">
            <v>7500</v>
          </cell>
          <cell r="X55">
            <v>39240</v>
          </cell>
          <cell r="Y55">
            <v>429500</v>
          </cell>
          <cell r="Z55">
            <v>15210341</v>
          </cell>
          <cell r="AA55">
            <v>138600</v>
          </cell>
          <cell r="AC55">
            <v>69</v>
          </cell>
          <cell r="AD55">
            <v>6</v>
          </cell>
          <cell r="AE55">
            <v>0</v>
          </cell>
          <cell r="AF55">
            <v>0</v>
          </cell>
          <cell r="AG55">
            <v>77</v>
          </cell>
          <cell r="AH55">
            <v>47</v>
          </cell>
          <cell r="AI55">
            <v>11</v>
          </cell>
          <cell r="AJ55">
            <v>6</v>
          </cell>
          <cell r="AK55">
            <v>0</v>
          </cell>
          <cell r="AL55">
            <v>0</v>
          </cell>
          <cell r="AM55">
            <v>0</v>
          </cell>
          <cell r="AN55">
            <v>0</v>
          </cell>
          <cell r="AO55">
            <v>592</v>
          </cell>
          <cell r="AP55">
            <v>829</v>
          </cell>
          <cell r="AQ55">
            <v>471</v>
          </cell>
          <cell r="AR55">
            <v>358</v>
          </cell>
          <cell r="AS55">
            <v>609</v>
          </cell>
          <cell r="AT55">
            <v>2013</v>
          </cell>
        </row>
        <row r="56">
          <cell r="A56">
            <v>49</v>
          </cell>
          <cell r="B56" t="str">
            <v>Central Bedfordshire UA</v>
          </cell>
          <cell r="C56" t="str">
            <v>E0203</v>
          </cell>
          <cell r="D56">
            <v>314105</v>
          </cell>
          <cell r="E56">
            <v>203019617</v>
          </cell>
          <cell r="F56">
            <v>91287453</v>
          </cell>
          <cell r="G56">
            <v>4255707</v>
          </cell>
          <cell r="H56">
            <v>1827215</v>
          </cell>
          <cell r="I56">
            <v>2428492</v>
          </cell>
          <cell r="J56">
            <v>5901483</v>
          </cell>
          <cell r="K56">
            <v>111882</v>
          </cell>
          <cell r="L56">
            <v>49965</v>
          </cell>
          <cell r="M56">
            <v>310794</v>
          </cell>
          <cell r="N56">
            <v>2275648</v>
          </cell>
          <cell r="O56">
            <v>333509</v>
          </cell>
          <cell r="P56">
            <v>255514</v>
          </cell>
          <cell r="Q56">
            <v>0</v>
          </cell>
          <cell r="R56">
            <v>30999</v>
          </cell>
          <cell r="S56">
            <v>13188</v>
          </cell>
          <cell r="T56">
            <v>0</v>
          </cell>
          <cell r="U56">
            <v>0</v>
          </cell>
          <cell r="V56">
            <v>0</v>
          </cell>
          <cell r="W56">
            <v>0</v>
          </cell>
          <cell r="X56">
            <v>300000</v>
          </cell>
          <cell r="Y56">
            <v>1072625</v>
          </cell>
          <cell r="Z56">
            <v>78188073</v>
          </cell>
          <cell r="AA56">
            <v>325000</v>
          </cell>
          <cell r="AC56">
            <v>376</v>
          </cell>
          <cell r="AD56">
            <v>10</v>
          </cell>
          <cell r="AE56">
            <v>33</v>
          </cell>
          <cell r="AF56">
            <v>8</v>
          </cell>
          <cell r="AG56">
            <v>461</v>
          </cell>
          <cell r="AH56">
            <v>209</v>
          </cell>
          <cell r="AI56">
            <v>65</v>
          </cell>
          <cell r="AJ56">
            <v>0</v>
          </cell>
          <cell r="AK56">
            <v>23</v>
          </cell>
          <cell r="AL56">
            <v>13</v>
          </cell>
          <cell r="AM56">
            <v>0</v>
          </cell>
          <cell r="AN56">
            <v>0</v>
          </cell>
          <cell r="AO56">
            <v>2738</v>
          </cell>
          <cell r="AP56">
            <v>2283</v>
          </cell>
          <cell r="AQ56">
            <v>1313</v>
          </cell>
          <cell r="AR56">
            <v>970</v>
          </cell>
          <cell r="AS56">
            <v>1895</v>
          </cell>
          <cell r="AT56">
            <v>6984</v>
          </cell>
        </row>
        <row r="57">
          <cell r="A57">
            <v>50</v>
          </cell>
          <cell r="B57" t="str">
            <v>Charnwood</v>
          </cell>
          <cell r="C57" t="str">
            <v>E2432</v>
          </cell>
          <cell r="D57">
            <v>191528</v>
          </cell>
          <cell r="E57">
            <v>113440895</v>
          </cell>
          <cell r="F57">
            <v>50680674</v>
          </cell>
          <cell r="G57">
            <v>2958523.55</v>
          </cell>
          <cell r="H57">
            <v>1042948.21</v>
          </cell>
          <cell r="I57">
            <v>1915575.34</v>
          </cell>
          <cell r="J57">
            <v>5374274.9500000002</v>
          </cell>
          <cell r="K57">
            <v>14737.73</v>
          </cell>
          <cell r="L57">
            <v>1534.9</v>
          </cell>
          <cell r="M57">
            <v>50000</v>
          </cell>
          <cell r="N57">
            <v>947586.74</v>
          </cell>
          <cell r="O57">
            <v>64216.37</v>
          </cell>
          <cell r="P57">
            <v>183480</v>
          </cell>
          <cell r="Q57">
            <v>412.11</v>
          </cell>
          <cell r="R57">
            <v>0</v>
          </cell>
          <cell r="S57">
            <v>406.61</v>
          </cell>
          <cell r="T57">
            <v>26799</v>
          </cell>
          <cell r="U57">
            <v>0</v>
          </cell>
          <cell r="V57">
            <v>0</v>
          </cell>
          <cell r="W57">
            <v>0</v>
          </cell>
          <cell r="X57">
            <v>40811</v>
          </cell>
          <cell r="Y57">
            <v>582150</v>
          </cell>
          <cell r="Z57">
            <v>40424266.700000003</v>
          </cell>
          <cell r="AA57">
            <v>0</v>
          </cell>
          <cell r="AC57">
            <v>214</v>
          </cell>
          <cell r="AD57">
            <v>9</v>
          </cell>
          <cell r="AE57">
            <v>1</v>
          </cell>
          <cell r="AF57">
            <v>0</v>
          </cell>
          <cell r="AG57">
            <v>478</v>
          </cell>
          <cell r="AH57">
            <v>79</v>
          </cell>
          <cell r="AI57">
            <v>33</v>
          </cell>
          <cell r="AJ57">
            <v>2</v>
          </cell>
          <cell r="AK57">
            <v>0</v>
          </cell>
          <cell r="AL57">
            <v>1</v>
          </cell>
          <cell r="AM57">
            <v>0</v>
          </cell>
          <cell r="AN57">
            <v>0</v>
          </cell>
          <cell r="AO57">
            <v>1643</v>
          </cell>
          <cell r="AP57">
            <v>1734</v>
          </cell>
          <cell r="AQ57">
            <v>1204</v>
          </cell>
          <cell r="AR57">
            <v>530</v>
          </cell>
          <cell r="AS57">
            <v>1152</v>
          </cell>
          <cell r="AT57">
            <v>4574</v>
          </cell>
        </row>
        <row r="58">
          <cell r="A58">
            <v>51</v>
          </cell>
          <cell r="B58" t="str">
            <v>Chelmsford</v>
          </cell>
          <cell r="C58" t="str">
            <v>E1535</v>
          </cell>
          <cell r="D58">
            <v>222481</v>
          </cell>
          <cell r="E58">
            <v>186395333</v>
          </cell>
          <cell r="F58">
            <v>87552214</v>
          </cell>
          <cell r="G58">
            <v>2353029.4300000002</v>
          </cell>
          <cell r="H58">
            <v>1860472.81</v>
          </cell>
          <cell r="I58">
            <v>492556.62</v>
          </cell>
          <cell r="J58">
            <v>4376922.46</v>
          </cell>
          <cell r="K58">
            <v>32776</v>
          </cell>
          <cell r="L58">
            <v>8447.0499999999993</v>
          </cell>
          <cell r="M58">
            <v>0</v>
          </cell>
          <cell r="N58">
            <v>2002445</v>
          </cell>
          <cell r="O58">
            <v>7524.98</v>
          </cell>
          <cell r="P58">
            <v>103420.92</v>
          </cell>
          <cell r="Q58">
            <v>0</v>
          </cell>
          <cell r="R58">
            <v>1539.99</v>
          </cell>
          <cell r="S58">
            <v>8084.79</v>
          </cell>
          <cell r="T58">
            <v>0</v>
          </cell>
          <cell r="U58">
            <v>0</v>
          </cell>
          <cell r="V58">
            <v>0</v>
          </cell>
          <cell r="W58">
            <v>0</v>
          </cell>
          <cell r="X58">
            <v>150000</v>
          </cell>
          <cell r="Y58">
            <v>810000</v>
          </cell>
          <cell r="Z58">
            <v>79014493</v>
          </cell>
          <cell r="AA58">
            <v>100000</v>
          </cell>
          <cell r="AC58">
            <v>236</v>
          </cell>
          <cell r="AD58">
            <v>9</v>
          </cell>
          <cell r="AE58">
            <v>6</v>
          </cell>
          <cell r="AF58">
            <v>0</v>
          </cell>
          <cell r="AG58">
            <v>569</v>
          </cell>
          <cell r="AH58">
            <v>18</v>
          </cell>
          <cell r="AI58">
            <v>18</v>
          </cell>
          <cell r="AJ58">
            <v>0</v>
          </cell>
          <cell r="AK58">
            <v>2</v>
          </cell>
          <cell r="AL58">
            <v>2</v>
          </cell>
          <cell r="AM58">
            <v>0</v>
          </cell>
          <cell r="AN58">
            <v>0</v>
          </cell>
          <cell r="AO58">
            <v>2235</v>
          </cell>
          <cell r="AP58">
            <v>1262</v>
          </cell>
          <cell r="AQ58">
            <v>699</v>
          </cell>
          <cell r="AR58">
            <v>563</v>
          </cell>
          <cell r="AS58">
            <v>1151</v>
          </cell>
          <cell r="AT58">
            <v>4697</v>
          </cell>
        </row>
        <row r="59">
          <cell r="A59">
            <v>52</v>
          </cell>
          <cell r="B59" t="str">
            <v>Cheltenham</v>
          </cell>
          <cell r="C59" t="str">
            <v>E1631</v>
          </cell>
          <cell r="D59">
            <v>183262</v>
          </cell>
          <cell r="E59">
            <v>133681040</v>
          </cell>
          <cell r="F59">
            <v>62830260</v>
          </cell>
          <cell r="G59">
            <v>2128096</v>
          </cell>
          <cell r="H59">
            <v>1314916</v>
          </cell>
          <cell r="I59">
            <v>813180</v>
          </cell>
          <cell r="J59">
            <v>3560000</v>
          </cell>
          <cell r="K59">
            <v>28171</v>
          </cell>
          <cell r="L59">
            <v>0</v>
          </cell>
          <cell r="M59">
            <v>15000</v>
          </cell>
          <cell r="N59">
            <v>1928000</v>
          </cell>
          <cell r="O59">
            <v>15000</v>
          </cell>
          <cell r="P59">
            <v>15000</v>
          </cell>
          <cell r="Q59">
            <v>0</v>
          </cell>
          <cell r="R59">
            <v>0</v>
          </cell>
          <cell r="S59">
            <v>0</v>
          </cell>
          <cell r="T59">
            <v>0</v>
          </cell>
          <cell r="U59">
            <v>0</v>
          </cell>
          <cell r="V59">
            <v>0</v>
          </cell>
          <cell r="W59">
            <v>30000</v>
          </cell>
          <cell r="X59">
            <v>75000</v>
          </cell>
          <cell r="Y59">
            <v>750000</v>
          </cell>
          <cell r="Z59">
            <v>55328770</v>
          </cell>
          <cell r="AA59">
            <v>660000</v>
          </cell>
          <cell r="AC59">
            <v>190</v>
          </cell>
          <cell r="AD59">
            <v>8</v>
          </cell>
          <cell r="AE59">
            <v>0</v>
          </cell>
          <cell r="AF59">
            <v>2</v>
          </cell>
          <cell r="AG59">
            <v>353</v>
          </cell>
          <cell r="AH59">
            <v>14</v>
          </cell>
          <cell r="AI59">
            <v>3</v>
          </cell>
          <cell r="AJ59">
            <v>0</v>
          </cell>
          <cell r="AK59">
            <v>0</v>
          </cell>
          <cell r="AL59">
            <v>0</v>
          </cell>
          <cell r="AM59">
            <v>0</v>
          </cell>
          <cell r="AN59">
            <v>0</v>
          </cell>
          <cell r="AO59">
            <v>1805</v>
          </cell>
          <cell r="AP59">
            <v>1157</v>
          </cell>
          <cell r="AQ59">
            <v>737</v>
          </cell>
          <cell r="AR59">
            <v>420</v>
          </cell>
          <cell r="AS59">
            <v>1085</v>
          </cell>
          <cell r="AT59">
            <v>4027</v>
          </cell>
        </row>
        <row r="60">
          <cell r="A60">
            <v>53</v>
          </cell>
          <cell r="B60" t="str">
            <v>Cherwell</v>
          </cell>
          <cell r="C60" t="str">
            <v>E3131</v>
          </cell>
          <cell r="D60">
            <v>223387</v>
          </cell>
          <cell r="E60">
            <v>166952872</v>
          </cell>
          <cell r="F60">
            <v>80360140</v>
          </cell>
          <cell r="G60">
            <v>1909193</v>
          </cell>
          <cell r="H60">
            <v>1380324</v>
          </cell>
          <cell r="I60">
            <v>528869</v>
          </cell>
          <cell r="J60">
            <v>2380975</v>
          </cell>
          <cell r="K60">
            <v>50680</v>
          </cell>
          <cell r="L60">
            <v>50417</v>
          </cell>
          <cell r="M60">
            <v>245000</v>
          </cell>
          <cell r="N60">
            <v>2441366</v>
          </cell>
          <cell r="O60">
            <v>60163</v>
          </cell>
          <cell r="P60">
            <v>318717</v>
          </cell>
          <cell r="Q60">
            <v>0</v>
          </cell>
          <cell r="R60">
            <v>46343</v>
          </cell>
          <cell r="S60">
            <v>18499</v>
          </cell>
          <cell r="T60">
            <v>0</v>
          </cell>
          <cell r="U60">
            <v>0</v>
          </cell>
          <cell r="V60">
            <v>0</v>
          </cell>
          <cell r="W60">
            <v>404000</v>
          </cell>
          <cell r="X60">
            <v>338000</v>
          </cell>
          <cell r="Y60">
            <v>427000</v>
          </cell>
          <cell r="Z60">
            <v>72561573</v>
          </cell>
          <cell r="AA60">
            <v>1460326</v>
          </cell>
          <cell r="AC60">
            <v>232</v>
          </cell>
          <cell r="AD60">
            <v>4</v>
          </cell>
          <cell r="AE60">
            <v>35</v>
          </cell>
          <cell r="AF60">
            <v>0</v>
          </cell>
          <cell r="AG60">
            <v>616</v>
          </cell>
          <cell r="AH60">
            <v>91</v>
          </cell>
          <cell r="AI60">
            <v>64</v>
          </cell>
          <cell r="AJ60">
            <v>0</v>
          </cell>
          <cell r="AK60">
            <v>34</v>
          </cell>
          <cell r="AL60">
            <v>5</v>
          </cell>
          <cell r="AM60">
            <v>0</v>
          </cell>
          <cell r="AN60">
            <v>0</v>
          </cell>
          <cell r="AO60">
            <v>2187</v>
          </cell>
          <cell r="AP60">
            <v>1075</v>
          </cell>
          <cell r="AQ60">
            <v>646</v>
          </cell>
          <cell r="AR60">
            <v>429</v>
          </cell>
          <cell r="AS60">
            <v>1244</v>
          </cell>
          <cell r="AT60">
            <v>4662</v>
          </cell>
        </row>
        <row r="61">
          <cell r="A61">
            <v>54</v>
          </cell>
          <cell r="B61" t="str">
            <v>Cheshire East UA</v>
          </cell>
          <cell r="C61" t="str">
            <v>E0603</v>
          </cell>
          <cell r="D61">
            <v>558893</v>
          </cell>
          <cell r="E61">
            <v>341477231</v>
          </cell>
          <cell r="F61">
            <v>159765132</v>
          </cell>
          <cell r="G61">
            <v>8083112</v>
          </cell>
          <cell r="H61">
            <v>3158439</v>
          </cell>
          <cell r="I61">
            <v>4924673</v>
          </cell>
          <cell r="J61">
            <v>5855690</v>
          </cell>
          <cell r="K61">
            <v>88027</v>
          </cell>
          <cell r="L61">
            <v>24672</v>
          </cell>
          <cell r="M61">
            <v>316653</v>
          </cell>
          <cell r="N61">
            <v>4875135</v>
          </cell>
          <cell r="O61">
            <v>188494</v>
          </cell>
          <cell r="P61">
            <v>41501</v>
          </cell>
          <cell r="Q61">
            <v>8211</v>
          </cell>
          <cell r="R61">
            <v>24672</v>
          </cell>
          <cell r="S61">
            <v>13061</v>
          </cell>
          <cell r="T61">
            <v>0</v>
          </cell>
          <cell r="U61">
            <v>0</v>
          </cell>
          <cell r="V61">
            <v>0</v>
          </cell>
          <cell r="W61">
            <v>0</v>
          </cell>
          <cell r="X61">
            <v>155996</v>
          </cell>
          <cell r="Y61">
            <v>3252365</v>
          </cell>
          <cell r="Z61">
            <v>139030059</v>
          </cell>
          <cell r="AA61">
            <v>1878302</v>
          </cell>
          <cell r="AC61">
            <v>526</v>
          </cell>
          <cell r="AD61">
            <v>32</v>
          </cell>
          <cell r="AE61">
            <v>21</v>
          </cell>
          <cell r="AF61">
            <v>1</v>
          </cell>
          <cell r="AG61">
            <v>1529</v>
          </cell>
          <cell r="AH61">
            <v>280</v>
          </cell>
          <cell r="AI61">
            <v>26</v>
          </cell>
          <cell r="AJ61">
            <v>30</v>
          </cell>
          <cell r="AK61">
            <v>21</v>
          </cell>
          <cell r="AL61">
            <v>11</v>
          </cell>
          <cell r="AM61">
            <v>0</v>
          </cell>
          <cell r="AN61">
            <v>0</v>
          </cell>
          <cell r="AO61">
            <v>5038</v>
          </cell>
          <cell r="AP61">
            <v>4366</v>
          </cell>
          <cell r="AQ61">
            <v>2923</v>
          </cell>
          <cell r="AR61">
            <v>1443</v>
          </cell>
          <cell r="AS61">
            <v>3525</v>
          </cell>
          <cell r="AT61">
            <v>13033</v>
          </cell>
        </row>
        <row r="62">
          <cell r="A62">
            <v>55</v>
          </cell>
          <cell r="B62" t="str">
            <v>Cheshire West &amp; Chester UA</v>
          </cell>
          <cell r="C62" t="str">
            <v>E0604</v>
          </cell>
          <cell r="D62">
            <v>500025</v>
          </cell>
          <cell r="E62">
            <v>386398404</v>
          </cell>
          <cell r="F62">
            <v>178523254</v>
          </cell>
          <cell r="G62">
            <v>5887134</v>
          </cell>
          <cell r="H62">
            <v>3761090</v>
          </cell>
          <cell r="I62">
            <v>2126044</v>
          </cell>
          <cell r="J62">
            <v>7361331</v>
          </cell>
          <cell r="K62">
            <v>64214</v>
          </cell>
          <cell r="L62">
            <v>63647</v>
          </cell>
          <cell r="M62">
            <v>500000</v>
          </cell>
          <cell r="N62">
            <v>7700000</v>
          </cell>
          <cell r="O62">
            <v>764856</v>
          </cell>
          <cell r="P62">
            <v>835803</v>
          </cell>
          <cell r="Q62">
            <v>13134</v>
          </cell>
          <cell r="R62">
            <v>63467</v>
          </cell>
          <cell r="S62">
            <v>24457</v>
          </cell>
          <cell r="T62">
            <v>0</v>
          </cell>
          <cell r="U62">
            <v>0</v>
          </cell>
          <cell r="V62">
            <v>0</v>
          </cell>
          <cell r="W62">
            <v>20000</v>
          </cell>
          <cell r="X62">
            <v>310000</v>
          </cell>
          <cell r="Y62">
            <v>1750000</v>
          </cell>
          <cell r="Z62">
            <v>156976727</v>
          </cell>
          <cell r="AA62">
            <v>5000000</v>
          </cell>
          <cell r="AC62">
            <v>532</v>
          </cell>
          <cell r="AD62">
            <v>15</v>
          </cell>
          <cell r="AE62">
            <v>40</v>
          </cell>
          <cell r="AF62">
            <v>0</v>
          </cell>
          <cell r="AG62">
            <v>1566</v>
          </cell>
          <cell r="AH62">
            <v>414</v>
          </cell>
          <cell r="AI62">
            <v>51</v>
          </cell>
          <cell r="AJ62">
            <v>15</v>
          </cell>
          <cell r="AK62">
            <v>44</v>
          </cell>
          <cell r="AL62">
            <v>0</v>
          </cell>
          <cell r="AM62">
            <v>0</v>
          </cell>
          <cell r="AN62">
            <v>13</v>
          </cell>
          <cell r="AO62">
            <v>4776</v>
          </cell>
          <cell r="AP62">
            <v>3253</v>
          </cell>
          <cell r="AQ62">
            <v>2225</v>
          </cell>
          <cell r="AR62">
            <v>1028</v>
          </cell>
          <cell r="AS62">
            <v>2756</v>
          </cell>
          <cell r="AT62">
            <v>10873</v>
          </cell>
        </row>
        <row r="63">
          <cell r="A63">
            <v>56</v>
          </cell>
          <cell r="B63" t="str">
            <v>Chesterfield</v>
          </cell>
          <cell r="C63" t="str">
            <v>E1033</v>
          </cell>
          <cell r="D63">
            <v>164495</v>
          </cell>
          <cell r="E63">
            <v>88637430</v>
          </cell>
          <cell r="F63">
            <v>41862498</v>
          </cell>
          <cell r="G63">
            <v>2533843</v>
          </cell>
          <cell r="H63">
            <v>796635</v>
          </cell>
          <cell r="I63">
            <v>1737208</v>
          </cell>
          <cell r="J63">
            <v>1298614</v>
          </cell>
          <cell r="K63">
            <v>20520</v>
          </cell>
          <cell r="L63">
            <v>3229</v>
          </cell>
          <cell r="M63">
            <v>0</v>
          </cell>
          <cell r="N63">
            <v>1372617</v>
          </cell>
          <cell r="O63">
            <v>30516</v>
          </cell>
          <cell r="P63">
            <v>21360</v>
          </cell>
          <cell r="Q63">
            <v>1309</v>
          </cell>
          <cell r="R63">
            <v>0</v>
          </cell>
          <cell r="S63">
            <v>0</v>
          </cell>
          <cell r="T63">
            <v>0</v>
          </cell>
          <cell r="U63">
            <v>0</v>
          </cell>
          <cell r="V63">
            <v>0</v>
          </cell>
          <cell r="W63">
            <v>0</v>
          </cell>
          <cell r="X63">
            <v>27597</v>
          </cell>
          <cell r="Y63">
            <v>583765</v>
          </cell>
          <cell r="Z63">
            <v>36743101</v>
          </cell>
          <cell r="AA63">
            <v>414611</v>
          </cell>
          <cell r="AC63">
            <v>153</v>
          </cell>
          <cell r="AD63">
            <v>5</v>
          </cell>
          <cell r="AE63">
            <v>4</v>
          </cell>
          <cell r="AF63">
            <v>0</v>
          </cell>
          <cell r="AG63">
            <v>501</v>
          </cell>
          <cell r="AH63">
            <v>41</v>
          </cell>
          <cell r="AI63">
            <v>6</v>
          </cell>
          <cell r="AJ63">
            <v>3</v>
          </cell>
          <cell r="AK63">
            <v>0</v>
          </cell>
          <cell r="AL63">
            <v>0</v>
          </cell>
          <cell r="AM63">
            <v>0</v>
          </cell>
          <cell r="AN63">
            <v>0</v>
          </cell>
          <cell r="AO63">
            <v>1433</v>
          </cell>
          <cell r="AP63">
            <v>1451</v>
          </cell>
          <cell r="AQ63">
            <v>1060</v>
          </cell>
          <cell r="AR63">
            <v>391</v>
          </cell>
          <cell r="AS63">
            <v>1093</v>
          </cell>
          <cell r="AT63">
            <v>4014</v>
          </cell>
        </row>
        <row r="64">
          <cell r="A64">
            <v>57</v>
          </cell>
          <cell r="B64" t="str">
            <v>Chichester</v>
          </cell>
          <cell r="C64" t="str">
            <v>E3833</v>
          </cell>
          <cell r="D64">
            <v>197722</v>
          </cell>
          <cell r="E64">
            <v>109500392</v>
          </cell>
          <cell r="F64">
            <v>50324367</v>
          </cell>
          <cell r="G64">
            <v>2836470.46</v>
          </cell>
          <cell r="H64">
            <v>1000046</v>
          </cell>
          <cell r="I64">
            <v>1836424.46</v>
          </cell>
          <cell r="J64">
            <v>3307393.45</v>
          </cell>
          <cell r="K64">
            <v>31125.05</v>
          </cell>
          <cell r="L64">
            <v>44829.46</v>
          </cell>
          <cell r="M64">
            <v>50000</v>
          </cell>
          <cell r="N64">
            <v>606768.68999999994</v>
          </cell>
          <cell r="O64">
            <v>15000</v>
          </cell>
          <cell r="P64">
            <v>15000</v>
          </cell>
          <cell r="Q64">
            <v>0</v>
          </cell>
          <cell r="R64">
            <v>46040.29</v>
          </cell>
          <cell r="S64">
            <v>8303.1299999999992</v>
          </cell>
          <cell r="T64">
            <v>5000</v>
          </cell>
          <cell r="U64">
            <v>0</v>
          </cell>
          <cell r="V64">
            <v>0</v>
          </cell>
          <cell r="W64">
            <v>50000</v>
          </cell>
          <cell r="X64">
            <v>50000</v>
          </cell>
          <cell r="Y64">
            <v>650000</v>
          </cell>
          <cell r="Z64">
            <v>43564409.200000003</v>
          </cell>
          <cell r="AA64">
            <v>500000</v>
          </cell>
          <cell r="AC64">
            <v>245</v>
          </cell>
          <cell r="AD64">
            <v>19</v>
          </cell>
          <cell r="AE64">
            <v>32</v>
          </cell>
          <cell r="AF64">
            <v>0</v>
          </cell>
          <cell r="AG64">
            <v>171</v>
          </cell>
          <cell r="AH64">
            <v>2</v>
          </cell>
          <cell r="AI64">
            <v>2</v>
          </cell>
          <cell r="AJ64">
            <v>0</v>
          </cell>
          <cell r="AK64">
            <v>31</v>
          </cell>
          <cell r="AL64">
            <v>2</v>
          </cell>
          <cell r="AM64">
            <v>0</v>
          </cell>
          <cell r="AN64">
            <v>0</v>
          </cell>
          <cell r="AO64">
            <v>1574</v>
          </cell>
          <cell r="AP64">
            <v>1815</v>
          </cell>
          <cell r="AQ64">
            <v>1297</v>
          </cell>
          <cell r="AR64">
            <v>518</v>
          </cell>
          <cell r="AS64">
            <v>1321</v>
          </cell>
          <cell r="AT64">
            <v>4796</v>
          </cell>
        </row>
        <row r="65">
          <cell r="A65">
            <v>58</v>
          </cell>
          <cell r="B65" t="str">
            <v>Chiltern</v>
          </cell>
          <cell r="C65" t="str">
            <v>E0432</v>
          </cell>
          <cell r="D65">
            <v>115526</v>
          </cell>
          <cell r="E65">
            <v>54200690</v>
          </cell>
          <cell r="F65">
            <v>25658440</v>
          </cell>
          <cell r="G65">
            <v>1343105.07</v>
          </cell>
          <cell r="H65">
            <v>469119.2</v>
          </cell>
          <cell r="I65">
            <v>873985.87</v>
          </cell>
          <cell r="J65">
            <v>2273459.96</v>
          </cell>
          <cell r="K65">
            <v>33691.81</v>
          </cell>
          <cell r="L65">
            <v>18454.59</v>
          </cell>
          <cell r="M65">
            <v>0</v>
          </cell>
          <cell r="N65">
            <v>615972.41</v>
          </cell>
          <cell r="O65">
            <v>105880.94</v>
          </cell>
          <cell r="P65">
            <v>43305.99</v>
          </cell>
          <cell r="Q65">
            <v>4846.51</v>
          </cell>
          <cell r="R65">
            <v>5351.94</v>
          </cell>
          <cell r="S65">
            <v>0</v>
          </cell>
          <cell r="T65">
            <v>0</v>
          </cell>
          <cell r="U65">
            <v>0</v>
          </cell>
          <cell r="V65">
            <v>0</v>
          </cell>
          <cell r="W65">
            <v>0</v>
          </cell>
          <cell r="X65">
            <v>0</v>
          </cell>
          <cell r="Y65">
            <v>598000</v>
          </cell>
          <cell r="Z65">
            <v>21145901.899999999</v>
          </cell>
          <cell r="AA65">
            <v>48422</v>
          </cell>
          <cell r="AC65">
            <v>189</v>
          </cell>
          <cell r="AD65">
            <v>7</v>
          </cell>
          <cell r="AE65">
            <v>14</v>
          </cell>
          <cell r="AF65">
            <v>0</v>
          </cell>
          <cell r="AG65">
            <v>147</v>
          </cell>
          <cell r="AH65">
            <v>38</v>
          </cell>
          <cell r="AI65">
            <v>26</v>
          </cell>
          <cell r="AJ65">
            <v>5</v>
          </cell>
          <cell r="AK65">
            <v>5</v>
          </cell>
          <cell r="AL65">
            <v>0</v>
          </cell>
          <cell r="AM65">
            <v>0</v>
          </cell>
          <cell r="AN65">
            <v>0</v>
          </cell>
          <cell r="AO65">
            <v>1023</v>
          </cell>
          <cell r="AP65">
            <v>722</v>
          </cell>
          <cell r="AQ65">
            <v>423</v>
          </cell>
          <cell r="AR65">
            <v>299</v>
          </cell>
          <cell r="AS65">
            <v>877</v>
          </cell>
          <cell r="AT65">
            <v>2639</v>
          </cell>
        </row>
        <row r="66">
          <cell r="A66">
            <v>59</v>
          </cell>
          <cell r="B66" t="str">
            <v>Chorley</v>
          </cell>
          <cell r="C66" t="str">
            <v>E2334</v>
          </cell>
          <cell r="D66">
            <v>133997</v>
          </cell>
          <cell r="E66">
            <v>69304683</v>
          </cell>
          <cell r="F66">
            <v>32701732</v>
          </cell>
          <cell r="G66">
            <v>2381873</v>
          </cell>
          <cell r="H66">
            <v>627036</v>
          </cell>
          <cell r="I66">
            <v>1754837</v>
          </cell>
          <cell r="J66">
            <v>1961733</v>
          </cell>
          <cell r="K66">
            <v>29890</v>
          </cell>
          <cell r="L66">
            <v>6489</v>
          </cell>
          <cell r="M66">
            <v>5500</v>
          </cell>
          <cell r="N66">
            <v>377417</v>
          </cell>
          <cell r="O66">
            <v>8396</v>
          </cell>
          <cell r="P66">
            <v>3880</v>
          </cell>
          <cell r="Q66">
            <v>0</v>
          </cell>
          <cell r="R66">
            <v>0</v>
          </cell>
          <cell r="S66">
            <v>0</v>
          </cell>
          <cell r="T66">
            <v>0</v>
          </cell>
          <cell r="U66">
            <v>0</v>
          </cell>
          <cell r="V66">
            <v>0</v>
          </cell>
          <cell r="W66">
            <v>50000</v>
          </cell>
          <cell r="X66">
            <v>36592</v>
          </cell>
          <cell r="Y66">
            <v>491000</v>
          </cell>
          <cell r="Z66">
            <v>27812903</v>
          </cell>
          <cell r="AA66">
            <v>325000</v>
          </cell>
          <cell r="AC66">
            <v>180</v>
          </cell>
          <cell r="AD66">
            <v>19</v>
          </cell>
          <cell r="AE66">
            <v>8</v>
          </cell>
          <cell r="AF66">
            <v>0</v>
          </cell>
          <cell r="AG66">
            <v>277</v>
          </cell>
          <cell r="AH66">
            <v>13</v>
          </cell>
          <cell r="AI66">
            <v>1</v>
          </cell>
          <cell r="AJ66">
            <v>0</v>
          </cell>
          <cell r="AK66">
            <v>0</v>
          </cell>
          <cell r="AL66">
            <v>0</v>
          </cell>
          <cell r="AM66">
            <v>0</v>
          </cell>
          <cell r="AN66">
            <v>0</v>
          </cell>
          <cell r="AO66">
            <v>1170</v>
          </cell>
          <cell r="AP66">
            <v>1282</v>
          </cell>
          <cell r="AQ66">
            <v>940</v>
          </cell>
          <cell r="AR66">
            <v>342</v>
          </cell>
          <cell r="AS66">
            <v>781</v>
          </cell>
          <cell r="AT66">
            <v>3298</v>
          </cell>
        </row>
        <row r="67">
          <cell r="A67">
            <v>60</v>
          </cell>
          <cell r="B67" t="str">
            <v>Christchurch</v>
          </cell>
          <cell r="C67" t="str">
            <v>E1232</v>
          </cell>
          <cell r="D67">
            <v>75005</v>
          </cell>
          <cell r="E67">
            <v>43319981</v>
          </cell>
          <cell r="F67">
            <v>20124537</v>
          </cell>
          <cell r="G67">
            <v>1095784</v>
          </cell>
          <cell r="H67">
            <v>405025</v>
          </cell>
          <cell r="I67">
            <v>690759</v>
          </cell>
          <cell r="J67">
            <v>584039</v>
          </cell>
          <cell r="K67">
            <v>32120</v>
          </cell>
          <cell r="L67">
            <v>1711</v>
          </cell>
          <cell r="M67">
            <v>0</v>
          </cell>
          <cell r="N67">
            <v>710484</v>
          </cell>
          <cell r="O67">
            <v>4267</v>
          </cell>
          <cell r="P67">
            <v>0</v>
          </cell>
          <cell r="Q67">
            <v>1542</v>
          </cell>
          <cell r="R67">
            <v>0</v>
          </cell>
          <cell r="S67">
            <v>0</v>
          </cell>
          <cell r="T67">
            <v>0</v>
          </cell>
          <cell r="U67">
            <v>0</v>
          </cell>
          <cell r="V67">
            <v>0</v>
          </cell>
          <cell r="W67">
            <v>0</v>
          </cell>
          <cell r="X67">
            <v>1217</v>
          </cell>
          <cell r="Y67">
            <v>332288</v>
          </cell>
          <cell r="Z67">
            <v>17755864</v>
          </cell>
          <cell r="AA67">
            <v>452000</v>
          </cell>
          <cell r="AC67">
            <v>67</v>
          </cell>
          <cell r="AD67">
            <v>7</v>
          </cell>
          <cell r="AE67">
            <v>1</v>
          </cell>
          <cell r="AF67">
            <v>0</v>
          </cell>
          <cell r="AG67">
            <v>126</v>
          </cell>
          <cell r="AH67">
            <v>18</v>
          </cell>
          <cell r="AI67">
            <v>0</v>
          </cell>
          <cell r="AJ67">
            <v>1</v>
          </cell>
          <cell r="AK67">
            <v>0</v>
          </cell>
          <cell r="AL67">
            <v>0</v>
          </cell>
          <cell r="AM67">
            <v>0</v>
          </cell>
          <cell r="AN67">
            <v>0</v>
          </cell>
          <cell r="AO67">
            <v>622</v>
          </cell>
          <cell r="AP67">
            <v>678</v>
          </cell>
          <cell r="AQ67">
            <v>464</v>
          </cell>
          <cell r="AR67">
            <v>214</v>
          </cell>
          <cell r="AS67">
            <v>474</v>
          </cell>
          <cell r="AT67">
            <v>1802</v>
          </cell>
        </row>
        <row r="68">
          <cell r="A68">
            <v>61</v>
          </cell>
          <cell r="B68" t="str">
            <v>City of London</v>
          </cell>
          <cell r="C68" t="str">
            <v>E5010</v>
          </cell>
          <cell r="D68">
            <v>1695542</v>
          </cell>
          <cell r="E68">
            <v>1872397249</v>
          </cell>
          <cell r="F68">
            <v>798480960</v>
          </cell>
          <cell r="G68">
            <v>373738</v>
          </cell>
          <cell r="H68">
            <v>19544529</v>
          </cell>
          <cell r="I68">
            <v>-19170791</v>
          </cell>
          <cell r="J68">
            <v>10415059</v>
          </cell>
          <cell r="K68">
            <v>0</v>
          </cell>
          <cell r="L68">
            <v>0</v>
          </cell>
          <cell r="M68">
            <v>2894041</v>
          </cell>
          <cell r="N68">
            <v>39626398</v>
          </cell>
          <cell r="O68">
            <v>135111</v>
          </cell>
          <cell r="P68">
            <v>199726</v>
          </cell>
          <cell r="Q68">
            <v>0</v>
          </cell>
          <cell r="R68">
            <v>0</v>
          </cell>
          <cell r="S68">
            <v>0</v>
          </cell>
          <cell r="T68">
            <v>0</v>
          </cell>
          <cell r="U68">
            <v>0</v>
          </cell>
          <cell r="V68">
            <v>0</v>
          </cell>
          <cell r="W68">
            <v>0</v>
          </cell>
          <cell r="X68">
            <v>148446</v>
          </cell>
          <cell r="Y68">
            <v>614000</v>
          </cell>
          <cell r="Z68">
            <v>766245535</v>
          </cell>
          <cell r="AA68">
            <v>13604040</v>
          </cell>
          <cell r="AC68">
            <v>199</v>
          </cell>
          <cell r="AD68">
            <v>0</v>
          </cell>
          <cell r="AE68">
            <v>0</v>
          </cell>
          <cell r="AF68">
            <v>0</v>
          </cell>
          <cell r="AG68">
            <v>1073</v>
          </cell>
          <cell r="AH68">
            <v>23</v>
          </cell>
          <cell r="AI68">
            <v>5</v>
          </cell>
          <cell r="AJ68">
            <v>0</v>
          </cell>
          <cell r="AK68">
            <v>0</v>
          </cell>
          <cell r="AL68">
            <v>0</v>
          </cell>
          <cell r="AM68">
            <v>0</v>
          </cell>
          <cell r="AN68">
            <v>0</v>
          </cell>
          <cell r="AO68">
            <v>8770</v>
          </cell>
          <cell r="AP68">
            <v>200</v>
          </cell>
          <cell r="AQ68">
            <v>78</v>
          </cell>
          <cell r="AR68">
            <v>122</v>
          </cell>
          <cell r="AS68">
            <v>7883</v>
          </cell>
          <cell r="AT68">
            <v>17531</v>
          </cell>
        </row>
        <row r="69">
          <cell r="A69">
            <v>62</v>
          </cell>
          <cell r="B69" t="str">
            <v>Colchester</v>
          </cell>
          <cell r="C69" t="str">
            <v>E1536</v>
          </cell>
          <cell r="D69">
            <v>238245</v>
          </cell>
          <cell r="E69">
            <v>153959643</v>
          </cell>
          <cell r="F69">
            <v>72259827</v>
          </cell>
          <cell r="G69">
            <v>2730261</v>
          </cell>
          <cell r="H69">
            <v>1484983</v>
          </cell>
          <cell r="I69">
            <v>1245278</v>
          </cell>
          <cell r="J69">
            <v>4452732</v>
          </cell>
          <cell r="K69">
            <v>59093</v>
          </cell>
          <cell r="L69">
            <v>18129</v>
          </cell>
          <cell r="M69">
            <v>5874</v>
          </cell>
          <cell r="N69">
            <v>2946204</v>
          </cell>
          <cell r="O69">
            <v>151634</v>
          </cell>
          <cell r="P69">
            <v>38463</v>
          </cell>
          <cell r="Q69">
            <v>14426</v>
          </cell>
          <cell r="R69">
            <v>18129</v>
          </cell>
          <cell r="S69">
            <v>0</v>
          </cell>
          <cell r="T69">
            <v>0</v>
          </cell>
          <cell r="U69">
            <v>0</v>
          </cell>
          <cell r="V69">
            <v>0</v>
          </cell>
          <cell r="W69">
            <v>100000</v>
          </cell>
          <cell r="X69">
            <v>257430</v>
          </cell>
          <cell r="Y69">
            <v>825953</v>
          </cell>
          <cell r="Z69">
            <v>62109573</v>
          </cell>
          <cell r="AA69">
            <v>1097000</v>
          </cell>
          <cell r="AC69">
            <v>348</v>
          </cell>
          <cell r="AD69">
            <v>19</v>
          </cell>
          <cell r="AE69">
            <v>15</v>
          </cell>
          <cell r="AF69">
            <v>2</v>
          </cell>
          <cell r="AG69">
            <v>694</v>
          </cell>
          <cell r="AH69">
            <v>203</v>
          </cell>
          <cell r="AI69">
            <v>18</v>
          </cell>
          <cell r="AJ69">
            <v>20</v>
          </cell>
          <cell r="AK69">
            <v>16</v>
          </cell>
          <cell r="AL69">
            <v>0</v>
          </cell>
          <cell r="AM69">
            <v>0</v>
          </cell>
          <cell r="AN69">
            <v>0</v>
          </cell>
          <cell r="AO69">
            <v>2300</v>
          </cell>
          <cell r="AP69">
            <v>1846</v>
          </cell>
          <cell r="AQ69">
            <v>1268</v>
          </cell>
          <cell r="AR69">
            <v>578</v>
          </cell>
          <cell r="AS69">
            <v>1252</v>
          </cell>
          <cell r="AT69">
            <v>5474</v>
          </cell>
        </row>
        <row r="70">
          <cell r="A70">
            <v>63</v>
          </cell>
          <cell r="B70" t="str">
            <v>Copeland</v>
          </cell>
          <cell r="C70" t="str">
            <v>E0934</v>
          </cell>
          <cell r="D70">
            <v>111659</v>
          </cell>
          <cell r="E70">
            <v>97946577</v>
          </cell>
          <cell r="F70">
            <v>46138626</v>
          </cell>
          <cell r="G70">
            <v>1345822</v>
          </cell>
          <cell r="H70">
            <v>968837</v>
          </cell>
          <cell r="I70">
            <v>376985</v>
          </cell>
          <cell r="J70">
            <v>1163446</v>
          </cell>
          <cell r="K70">
            <v>62468</v>
          </cell>
          <cell r="L70">
            <v>24179</v>
          </cell>
          <cell r="M70">
            <v>0</v>
          </cell>
          <cell r="N70">
            <v>289226</v>
          </cell>
          <cell r="O70">
            <v>0</v>
          </cell>
          <cell r="P70">
            <v>0</v>
          </cell>
          <cell r="Q70">
            <v>0</v>
          </cell>
          <cell r="R70">
            <v>111</v>
          </cell>
          <cell r="S70">
            <v>0</v>
          </cell>
          <cell r="T70">
            <v>0</v>
          </cell>
          <cell r="U70">
            <v>0</v>
          </cell>
          <cell r="V70">
            <v>0</v>
          </cell>
          <cell r="W70">
            <v>0</v>
          </cell>
          <cell r="X70">
            <v>5000</v>
          </cell>
          <cell r="Y70">
            <v>331198</v>
          </cell>
          <cell r="Z70">
            <v>43820961</v>
          </cell>
          <cell r="AA70">
            <v>3363464</v>
          </cell>
          <cell r="AC70">
            <v>166</v>
          </cell>
          <cell r="AD70">
            <v>17</v>
          </cell>
          <cell r="AE70">
            <v>26</v>
          </cell>
          <cell r="AF70">
            <v>1</v>
          </cell>
          <cell r="AG70">
            <v>124</v>
          </cell>
          <cell r="AH70">
            <v>0</v>
          </cell>
          <cell r="AI70">
            <v>0</v>
          </cell>
          <cell r="AJ70">
            <v>0</v>
          </cell>
          <cell r="AK70">
            <v>1</v>
          </cell>
          <cell r="AL70">
            <v>0</v>
          </cell>
          <cell r="AM70">
            <v>0</v>
          </cell>
          <cell r="AN70">
            <v>0</v>
          </cell>
          <cell r="AO70">
            <v>742</v>
          </cell>
          <cell r="AP70">
            <v>852</v>
          </cell>
          <cell r="AQ70">
            <v>698</v>
          </cell>
          <cell r="AR70">
            <v>154</v>
          </cell>
          <cell r="AS70">
            <v>752</v>
          </cell>
          <cell r="AT70">
            <v>2357</v>
          </cell>
        </row>
        <row r="71">
          <cell r="A71">
            <v>64</v>
          </cell>
          <cell r="B71" t="str">
            <v>Corby</v>
          </cell>
          <cell r="C71" t="str">
            <v>E2831</v>
          </cell>
          <cell r="D71">
            <v>88686</v>
          </cell>
          <cell r="E71">
            <v>81476310</v>
          </cell>
          <cell r="F71">
            <v>38079738</v>
          </cell>
          <cell r="G71">
            <v>492981</v>
          </cell>
          <cell r="H71">
            <v>680737</v>
          </cell>
          <cell r="I71">
            <v>-187756</v>
          </cell>
          <cell r="J71">
            <v>1707412</v>
          </cell>
          <cell r="K71">
            <v>0</v>
          </cell>
          <cell r="L71">
            <v>2590</v>
          </cell>
          <cell r="M71">
            <v>90326</v>
          </cell>
          <cell r="N71">
            <v>729209</v>
          </cell>
          <cell r="O71">
            <v>0</v>
          </cell>
          <cell r="P71">
            <v>12099</v>
          </cell>
          <cell r="Q71">
            <v>0</v>
          </cell>
          <cell r="R71">
            <v>518</v>
          </cell>
          <cell r="S71">
            <v>0</v>
          </cell>
          <cell r="T71">
            <v>0</v>
          </cell>
          <cell r="U71">
            <v>0</v>
          </cell>
          <cell r="V71">
            <v>0</v>
          </cell>
          <cell r="W71">
            <v>0</v>
          </cell>
          <cell r="X71">
            <v>47807</v>
          </cell>
          <cell r="Y71">
            <v>6000</v>
          </cell>
          <cell r="Z71">
            <v>35478968.600000001</v>
          </cell>
          <cell r="AA71">
            <v>150000</v>
          </cell>
          <cell r="AC71">
            <v>84</v>
          </cell>
          <cell r="AD71">
            <v>0</v>
          </cell>
          <cell r="AE71">
            <v>5</v>
          </cell>
          <cell r="AF71">
            <v>0</v>
          </cell>
          <cell r="AG71">
            <v>100</v>
          </cell>
          <cell r="AH71">
            <v>0</v>
          </cell>
          <cell r="AI71">
            <v>1</v>
          </cell>
          <cell r="AJ71">
            <v>0</v>
          </cell>
          <cell r="AK71">
            <v>1</v>
          </cell>
          <cell r="AL71">
            <v>0</v>
          </cell>
          <cell r="AM71">
            <v>0</v>
          </cell>
          <cell r="AN71">
            <v>0</v>
          </cell>
          <cell r="AO71">
            <v>794</v>
          </cell>
          <cell r="AP71">
            <v>556</v>
          </cell>
          <cell r="AQ71">
            <v>387</v>
          </cell>
          <cell r="AR71">
            <v>169</v>
          </cell>
          <cell r="AS71">
            <v>332</v>
          </cell>
          <cell r="AT71">
            <v>1802</v>
          </cell>
        </row>
        <row r="72">
          <cell r="A72">
            <v>65</v>
          </cell>
          <cell r="B72" t="str">
            <v>Cornwall UA</v>
          </cell>
          <cell r="C72" t="str">
            <v>E0801</v>
          </cell>
          <cell r="D72">
            <v>1112614</v>
          </cell>
          <cell r="E72">
            <v>423912011</v>
          </cell>
          <cell r="F72">
            <v>198652945</v>
          </cell>
          <cell r="G72">
            <v>21013637.100000001</v>
          </cell>
          <cell r="H72">
            <v>3405891.9</v>
          </cell>
          <cell r="I72">
            <v>17607745.199999999</v>
          </cell>
          <cell r="J72">
            <v>14793084.1</v>
          </cell>
          <cell r="K72">
            <v>202921.45</v>
          </cell>
          <cell r="L72">
            <v>247394.73</v>
          </cell>
          <cell r="M72">
            <v>71000</v>
          </cell>
          <cell r="N72">
            <v>3756692</v>
          </cell>
          <cell r="O72">
            <v>1015819.45</v>
          </cell>
          <cell r="P72">
            <v>495282.35</v>
          </cell>
          <cell r="Q72">
            <v>7469.93</v>
          </cell>
          <cell r="R72">
            <v>127852.91</v>
          </cell>
          <cell r="S72">
            <v>46389.38</v>
          </cell>
          <cell r="T72">
            <v>172053</v>
          </cell>
          <cell r="U72">
            <v>139268</v>
          </cell>
          <cell r="V72">
            <v>0</v>
          </cell>
          <cell r="W72">
            <v>0</v>
          </cell>
          <cell r="X72">
            <v>190443</v>
          </cell>
          <cell r="Y72">
            <v>3914419</v>
          </cell>
          <cell r="Z72">
            <v>152517492</v>
          </cell>
          <cell r="AA72">
            <v>7946118</v>
          </cell>
          <cell r="AC72">
            <v>2085</v>
          </cell>
          <cell r="AD72">
            <v>57</v>
          </cell>
          <cell r="AE72">
            <v>215</v>
          </cell>
          <cell r="AF72">
            <v>9</v>
          </cell>
          <cell r="AG72">
            <v>1669</v>
          </cell>
          <cell r="AH72">
            <v>1141</v>
          </cell>
          <cell r="AI72">
            <v>166</v>
          </cell>
          <cell r="AJ72">
            <v>24</v>
          </cell>
          <cell r="AK72">
            <v>127</v>
          </cell>
          <cell r="AL72">
            <v>11</v>
          </cell>
          <cell r="AM72">
            <v>5</v>
          </cell>
          <cell r="AN72">
            <v>0</v>
          </cell>
          <cell r="AO72">
            <v>7324</v>
          </cell>
          <cell r="AP72">
            <v>12731</v>
          </cell>
          <cell r="AQ72">
            <v>9920</v>
          </cell>
          <cell r="AR72">
            <v>2811</v>
          </cell>
          <cell r="AS72">
            <v>8353</v>
          </cell>
          <cell r="AT72">
            <v>28859</v>
          </cell>
        </row>
        <row r="73">
          <cell r="A73">
            <v>66</v>
          </cell>
          <cell r="B73" t="str">
            <v>Cotswold</v>
          </cell>
          <cell r="C73" t="str">
            <v>E1632</v>
          </cell>
          <cell r="D73">
            <v>178723</v>
          </cell>
          <cell r="E73">
            <v>75222477</v>
          </cell>
          <cell r="F73">
            <v>35079925</v>
          </cell>
          <cell r="G73">
            <v>2524112</v>
          </cell>
          <cell r="H73">
            <v>614225</v>
          </cell>
          <cell r="I73">
            <v>1909887</v>
          </cell>
          <cell r="J73">
            <v>2027111</v>
          </cell>
          <cell r="K73">
            <v>112423</v>
          </cell>
          <cell r="L73">
            <v>35456</v>
          </cell>
          <cell r="M73">
            <v>0</v>
          </cell>
          <cell r="N73">
            <v>787291</v>
          </cell>
          <cell r="O73">
            <v>85050</v>
          </cell>
          <cell r="P73">
            <v>6311</v>
          </cell>
          <cell r="Q73">
            <v>76</v>
          </cell>
          <cell r="R73">
            <v>1500</v>
          </cell>
          <cell r="S73">
            <v>0</v>
          </cell>
          <cell r="T73">
            <v>0</v>
          </cell>
          <cell r="U73">
            <v>0</v>
          </cell>
          <cell r="V73">
            <v>0</v>
          </cell>
          <cell r="W73">
            <v>0</v>
          </cell>
          <cell r="X73">
            <v>4802</v>
          </cell>
          <cell r="Y73">
            <v>338174</v>
          </cell>
          <cell r="Z73">
            <v>29587936</v>
          </cell>
          <cell r="AA73">
            <v>366763</v>
          </cell>
          <cell r="AC73">
            <v>281</v>
          </cell>
          <cell r="AD73">
            <v>20</v>
          </cell>
          <cell r="AE73">
            <v>32</v>
          </cell>
          <cell r="AF73">
            <v>0</v>
          </cell>
          <cell r="AG73">
            <v>224</v>
          </cell>
          <cell r="AH73">
            <v>90</v>
          </cell>
          <cell r="AI73">
            <v>22</v>
          </cell>
          <cell r="AJ73">
            <v>1</v>
          </cell>
          <cell r="AK73">
            <v>4</v>
          </cell>
          <cell r="AL73">
            <v>0</v>
          </cell>
          <cell r="AM73">
            <v>0</v>
          </cell>
          <cell r="AN73">
            <v>0</v>
          </cell>
          <cell r="AO73">
            <v>1527</v>
          </cell>
          <cell r="AP73">
            <v>1502</v>
          </cell>
          <cell r="AQ73">
            <v>1004</v>
          </cell>
          <cell r="AR73">
            <v>498</v>
          </cell>
          <cell r="AS73">
            <v>1405</v>
          </cell>
          <cell r="AT73">
            <v>4464</v>
          </cell>
        </row>
        <row r="74">
          <cell r="A74">
            <v>67</v>
          </cell>
          <cell r="B74" t="str">
            <v>Coventry</v>
          </cell>
          <cell r="C74" t="str">
            <v>E4602</v>
          </cell>
          <cell r="D74">
            <v>381387</v>
          </cell>
          <cell r="E74">
            <v>299428648</v>
          </cell>
          <cell r="F74">
            <v>141335512</v>
          </cell>
          <cell r="G74">
            <v>4912307</v>
          </cell>
          <cell r="H74">
            <v>2980210</v>
          </cell>
          <cell r="I74">
            <v>1932097</v>
          </cell>
          <cell r="J74">
            <v>11522189</v>
          </cell>
          <cell r="K74">
            <v>26992</v>
          </cell>
          <cell r="L74">
            <v>0</v>
          </cell>
          <cell r="M74">
            <v>0</v>
          </cell>
          <cell r="N74">
            <v>1434827</v>
          </cell>
          <cell r="O74">
            <v>729549</v>
          </cell>
          <cell r="P74">
            <v>312982</v>
          </cell>
          <cell r="Q74">
            <v>6748</v>
          </cell>
          <cell r="R74">
            <v>0</v>
          </cell>
          <cell r="S74">
            <v>0</v>
          </cell>
          <cell r="T74">
            <v>0</v>
          </cell>
          <cell r="U74">
            <v>0</v>
          </cell>
          <cell r="V74">
            <v>0</v>
          </cell>
          <cell r="W74">
            <v>0</v>
          </cell>
          <cell r="X74">
            <v>192000</v>
          </cell>
          <cell r="Y74">
            <v>1100000</v>
          </cell>
          <cell r="Z74">
            <v>124069917</v>
          </cell>
          <cell r="AA74">
            <v>7279740</v>
          </cell>
          <cell r="AC74">
            <v>403</v>
          </cell>
          <cell r="AD74">
            <v>4</v>
          </cell>
          <cell r="AE74">
            <v>0</v>
          </cell>
          <cell r="AF74">
            <v>0</v>
          </cell>
          <cell r="AG74">
            <v>960</v>
          </cell>
          <cell r="AH74">
            <v>197</v>
          </cell>
          <cell r="AI74">
            <v>40</v>
          </cell>
          <cell r="AJ74">
            <v>4</v>
          </cell>
          <cell r="AK74">
            <v>0</v>
          </cell>
          <cell r="AL74">
            <v>0</v>
          </cell>
          <cell r="AM74">
            <v>0</v>
          </cell>
          <cell r="AN74">
            <v>0</v>
          </cell>
          <cell r="AO74">
            <v>3226</v>
          </cell>
          <cell r="AP74">
            <v>2731</v>
          </cell>
          <cell r="AQ74">
            <v>1942</v>
          </cell>
          <cell r="AR74">
            <v>789</v>
          </cell>
          <cell r="AS74">
            <v>2077</v>
          </cell>
          <cell r="AT74">
            <v>8243</v>
          </cell>
        </row>
        <row r="75">
          <cell r="A75">
            <v>68</v>
          </cell>
          <cell r="B75" t="str">
            <v>Craven</v>
          </cell>
          <cell r="C75" t="str">
            <v>E2731</v>
          </cell>
          <cell r="D75">
            <v>120581</v>
          </cell>
          <cell r="E75">
            <v>47343718</v>
          </cell>
          <cell r="F75">
            <v>21815717</v>
          </cell>
          <cell r="G75">
            <v>1030290</v>
          </cell>
          <cell r="H75">
            <v>380015</v>
          </cell>
          <cell r="I75">
            <v>650275</v>
          </cell>
          <cell r="J75">
            <v>1116076</v>
          </cell>
          <cell r="K75">
            <v>27734</v>
          </cell>
          <cell r="L75">
            <v>37566</v>
          </cell>
          <cell r="M75">
            <v>45000</v>
          </cell>
          <cell r="N75">
            <v>524679</v>
          </cell>
          <cell r="O75">
            <v>21856</v>
          </cell>
          <cell r="P75">
            <v>21393</v>
          </cell>
          <cell r="Q75">
            <v>0</v>
          </cell>
          <cell r="R75">
            <v>51429</v>
          </cell>
          <cell r="S75">
            <v>0</v>
          </cell>
          <cell r="T75">
            <v>0</v>
          </cell>
          <cell r="U75">
            <v>0</v>
          </cell>
          <cell r="V75">
            <v>0</v>
          </cell>
          <cell r="W75">
            <v>60000</v>
          </cell>
          <cell r="X75">
            <v>30000</v>
          </cell>
          <cell r="Y75">
            <v>720000</v>
          </cell>
          <cell r="Z75">
            <v>18486079</v>
          </cell>
          <cell r="AA75">
            <v>35000</v>
          </cell>
          <cell r="AC75">
            <v>181</v>
          </cell>
          <cell r="AD75">
            <v>7</v>
          </cell>
          <cell r="AE75">
            <v>30</v>
          </cell>
          <cell r="AF75">
            <v>4</v>
          </cell>
          <cell r="AG75">
            <v>191</v>
          </cell>
          <cell r="AH75">
            <v>57</v>
          </cell>
          <cell r="AI75">
            <v>46</v>
          </cell>
          <cell r="AJ75">
            <v>0</v>
          </cell>
          <cell r="AK75">
            <v>36</v>
          </cell>
          <cell r="AL75">
            <v>0</v>
          </cell>
          <cell r="AM75">
            <v>0</v>
          </cell>
          <cell r="AN75">
            <v>0</v>
          </cell>
          <cell r="AO75">
            <v>905</v>
          </cell>
          <cell r="AP75">
            <v>1213</v>
          </cell>
          <cell r="AQ75">
            <v>900</v>
          </cell>
          <cell r="AR75">
            <v>313</v>
          </cell>
          <cell r="AS75">
            <v>915</v>
          </cell>
          <cell r="AT75">
            <v>3114</v>
          </cell>
        </row>
        <row r="76">
          <cell r="A76">
            <v>69</v>
          </cell>
          <cell r="B76" t="str">
            <v>Crawley</v>
          </cell>
          <cell r="C76" t="str">
            <v>E3834</v>
          </cell>
          <cell r="D76">
            <v>208046</v>
          </cell>
          <cell r="E76">
            <v>257620020</v>
          </cell>
          <cell r="F76">
            <v>122639352</v>
          </cell>
          <cell r="G76">
            <v>754941</v>
          </cell>
          <cell r="H76">
            <v>2732665</v>
          </cell>
          <cell r="I76">
            <v>-1977724</v>
          </cell>
          <cell r="J76">
            <v>2637631</v>
          </cell>
          <cell r="K76">
            <v>28376</v>
          </cell>
          <cell r="L76">
            <v>0</v>
          </cell>
          <cell r="M76">
            <v>218878</v>
          </cell>
          <cell r="N76">
            <v>3823214</v>
          </cell>
          <cell r="O76">
            <v>280069</v>
          </cell>
          <cell r="P76">
            <v>103686</v>
          </cell>
          <cell r="Q76">
            <v>1645</v>
          </cell>
          <cell r="R76">
            <v>0</v>
          </cell>
          <cell r="S76">
            <v>0</v>
          </cell>
          <cell r="T76">
            <v>0</v>
          </cell>
          <cell r="U76">
            <v>0</v>
          </cell>
          <cell r="V76">
            <v>0</v>
          </cell>
          <cell r="W76">
            <v>30000</v>
          </cell>
          <cell r="X76">
            <v>173681</v>
          </cell>
          <cell r="Y76">
            <v>430000</v>
          </cell>
          <cell r="Z76">
            <v>116282720</v>
          </cell>
          <cell r="AA76">
            <v>4671562</v>
          </cell>
          <cell r="AC76">
            <v>107</v>
          </cell>
          <cell r="AD76">
            <v>14</v>
          </cell>
          <cell r="AE76">
            <v>0</v>
          </cell>
          <cell r="AF76">
            <v>0</v>
          </cell>
          <cell r="AG76">
            <v>443</v>
          </cell>
          <cell r="AH76">
            <v>69</v>
          </cell>
          <cell r="AI76">
            <v>11</v>
          </cell>
          <cell r="AJ76">
            <v>9</v>
          </cell>
          <cell r="AK76">
            <v>0</v>
          </cell>
          <cell r="AL76">
            <v>0</v>
          </cell>
          <cell r="AM76">
            <v>0</v>
          </cell>
          <cell r="AN76">
            <v>0</v>
          </cell>
          <cell r="AO76">
            <v>1892</v>
          </cell>
          <cell r="AP76">
            <v>399</v>
          </cell>
          <cell r="AQ76">
            <v>181</v>
          </cell>
          <cell r="AR76">
            <v>218</v>
          </cell>
          <cell r="AS76">
            <v>935</v>
          </cell>
          <cell r="AT76">
            <v>3080</v>
          </cell>
        </row>
        <row r="77">
          <cell r="A77">
            <v>70</v>
          </cell>
          <cell r="B77" t="str">
            <v>Croydon</v>
          </cell>
          <cell r="C77" t="str">
            <v>E5035</v>
          </cell>
          <cell r="D77">
            <v>427611</v>
          </cell>
          <cell r="E77">
            <v>282829884</v>
          </cell>
          <cell r="F77">
            <v>137986751</v>
          </cell>
          <cell r="G77">
            <v>5703000</v>
          </cell>
          <cell r="H77">
            <v>2233629</v>
          </cell>
          <cell r="I77">
            <v>3469371</v>
          </cell>
          <cell r="J77">
            <v>7759353</v>
          </cell>
          <cell r="K77">
            <v>127756</v>
          </cell>
          <cell r="L77">
            <v>0</v>
          </cell>
          <cell r="M77">
            <v>195062</v>
          </cell>
          <cell r="N77">
            <v>7818411</v>
          </cell>
          <cell r="O77">
            <v>25923</v>
          </cell>
          <cell r="P77">
            <v>78961</v>
          </cell>
          <cell r="Q77">
            <v>0</v>
          </cell>
          <cell r="R77">
            <v>0</v>
          </cell>
          <cell r="S77">
            <v>0</v>
          </cell>
          <cell r="T77">
            <v>0</v>
          </cell>
          <cell r="U77">
            <v>0</v>
          </cell>
          <cell r="V77">
            <v>0</v>
          </cell>
          <cell r="W77">
            <v>0</v>
          </cell>
          <cell r="X77">
            <v>334463</v>
          </cell>
          <cell r="Y77">
            <v>596000</v>
          </cell>
          <cell r="Z77">
            <v>117332907</v>
          </cell>
          <cell r="AA77">
            <v>4047700</v>
          </cell>
          <cell r="AC77">
            <v>393</v>
          </cell>
          <cell r="AD77">
            <v>27</v>
          </cell>
          <cell r="AE77">
            <v>0</v>
          </cell>
          <cell r="AF77">
            <v>3</v>
          </cell>
          <cell r="AG77">
            <v>1293</v>
          </cell>
          <cell r="AH77">
            <v>12</v>
          </cell>
          <cell r="AI77">
            <v>55</v>
          </cell>
          <cell r="AJ77">
            <v>27</v>
          </cell>
          <cell r="AK77">
            <v>0</v>
          </cell>
          <cell r="AL77">
            <v>0</v>
          </cell>
          <cell r="AM77">
            <v>0</v>
          </cell>
          <cell r="AN77">
            <v>0</v>
          </cell>
          <cell r="AO77">
            <v>1770</v>
          </cell>
          <cell r="AP77">
            <v>2794</v>
          </cell>
          <cell r="AQ77">
            <v>1572</v>
          </cell>
          <cell r="AR77">
            <v>1222</v>
          </cell>
          <cell r="AS77">
            <v>4496</v>
          </cell>
          <cell r="AT77">
            <v>9029</v>
          </cell>
        </row>
        <row r="78">
          <cell r="A78">
            <v>71</v>
          </cell>
          <cell r="B78" t="str">
            <v>Dacorum</v>
          </cell>
          <cell r="C78" t="str">
            <v>E1932</v>
          </cell>
          <cell r="D78">
            <v>218200</v>
          </cell>
          <cell r="E78">
            <v>151427963</v>
          </cell>
          <cell r="F78">
            <v>70290219</v>
          </cell>
          <cell r="G78">
            <v>2016503.21</v>
          </cell>
          <cell r="H78">
            <v>1093345.18</v>
          </cell>
          <cell r="I78">
            <v>923158.03</v>
          </cell>
          <cell r="J78">
            <v>3603355.74</v>
          </cell>
          <cell r="K78">
            <v>73948.679999999993</v>
          </cell>
          <cell r="L78">
            <v>3801.4</v>
          </cell>
          <cell r="M78">
            <v>0</v>
          </cell>
          <cell r="N78">
            <v>1937740.35</v>
          </cell>
          <cell r="O78">
            <v>194602.85</v>
          </cell>
          <cell r="P78">
            <v>18508.810000000001</v>
          </cell>
          <cell r="Q78">
            <v>978.52</v>
          </cell>
          <cell r="R78">
            <v>0</v>
          </cell>
          <cell r="S78">
            <v>217.87</v>
          </cell>
          <cell r="T78">
            <v>0</v>
          </cell>
          <cell r="U78">
            <v>0</v>
          </cell>
          <cell r="V78">
            <v>0</v>
          </cell>
          <cell r="W78">
            <v>0</v>
          </cell>
          <cell r="X78">
            <v>8555.65</v>
          </cell>
          <cell r="Y78">
            <v>1126000</v>
          </cell>
          <cell r="Z78">
            <v>62467827.899999999</v>
          </cell>
          <cell r="AA78">
            <v>3100000</v>
          </cell>
          <cell r="AC78">
            <v>240</v>
          </cell>
          <cell r="AD78">
            <v>20</v>
          </cell>
          <cell r="AE78">
            <v>2</v>
          </cell>
          <cell r="AF78">
            <v>0</v>
          </cell>
          <cell r="AG78">
            <v>565</v>
          </cell>
          <cell r="AH78">
            <v>109</v>
          </cell>
          <cell r="AI78">
            <v>28</v>
          </cell>
          <cell r="AJ78">
            <v>6</v>
          </cell>
          <cell r="AK78">
            <v>0</v>
          </cell>
          <cell r="AL78">
            <v>1</v>
          </cell>
          <cell r="AM78">
            <v>0</v>
          </cell>
          <cell r="AN78">
            <v>0</v>
          </cell>
          <cell r="AO78">
            <v>2072</v>
          </cell>
          <cell r="AP78">
            <v>1159</v>
          </cell>
          <cell r="AQ78">
            <v>617</v>
          </cell>
          <cell r="AR78">
            <v>542</v>
          </cell>
          <cell r="AS78">
            <v>1220</v>
          </cell>
          <cell r="AT78">
            <v>4507</v>
          </cell>
        </row>
        <row r="79">
          <cell r="A79">
            <v>72</v>
          </cell>
          <cell r="B79" t="str">
            <v>Darlington</v>
          </cell>
          <cell r="C79" t="str">
            <v>E1301</v>
          </cell>
          <cell r="D79">
            <v>145025</v>
          </cell>
          <cell r="E79">
            <v>85530860</v>
          </cell>
          <cell r="F79">
            <v>40673224</v>
          </cell>
          <cell r="G79">
            <v>2090307</v>
          </cell>
          <cell r="H79">
            <v>803697</v>
          </cell>
          <cell r="I79">
            <v>1286610</v>
          </cell>
          <cell r="J79">
            <v>2632435</v>
          </cell>
          <cell r="K79">
            <v>38853</v>
          </cell>
          <cell r="L79">
            <v>4121</v>
          </cell>
          <cell r="M79">
            <v>0</v>
          </cell>
          <cell r="N79">
            <v>1038848</v>
          </cell>
          <cell r="O79">
            <v>27873</v>
          </cell>
          <cell r="P79">
            <v>0</v>
          </cell>
          <cell r="Q79">
            <v>0</v>
          </cell>
          <cell r="R79">
            <v>0</v>
          </cell>
          <cell r="S79">
            <v>0</v>
          </cell>
          <cell r="T79">
            <v>0</v>
          </cell>
          <cell r="U79">
            <v>0</v>
          </cell>
          <cell r="V79">
            <v>0</v>
          </cell>
          <cell r="W79">
            <v>0</v>
          </cell>
          <cell r="X79">
            <v>0</v>
          </cell>
          <cell r="Y79">
            <v>0</v>
          </cell>
          <cell r="Z79">
            <v>35764730</v>
          </cell>
          <cell r="AA79">
            <v>310000</v>
          </cell>
          <cell r="AC79">
            <v>164</v>
          </cell>
          <cell r="AD79">
            <v>8</v>
          </cell>
          <cell r="AE79">
            <v>4</v>
          </cell>
          <cell r="AF79">
            <v>0</v>
          </cell>
          <cell r="AG79">
            <v>450</v>
          </cell>
          <cell r="AH79">
            <v>40</v>
          </cell>
          <cell r="AI79">
            <v>0</v>
          </cell>
          <cell r="AJ79">
            <v>0</v>
          </cell>
          <cell r="AK79">
            <v>0</v>
          </cell>
          <cell r="AL79">
            <v>0</v>
          </cell>
          <cell r="AM79">
            <v>0</v>
          </cell>
          <cell r="AN79">
            <v>0</v>
          </cell>
          <cell r="AO79">
            <v>2246</v>
          </cell>
          <cell r="AP79">
            <v>1173</v>
          </cell>
          <cell r="AQ79">
            <v>825</v>
          </cell>
          <cell r="AR79">
            <v>348</v>
          </cell>
          <cell r="AS79">
            <v>53</v>
          </cell>
          <cell r="AT79">
            <v>3467</v>
          </cell>
        </row>
        <row r="80">
          <cell r="A80">
            <v>73</v>
          </cell>
          <cell r="B80" t="str">
            <v>Dartford</v>
          </cell>
          <cell r="C80" t="str">
            <v>E2233</v>
          </cell>
          <cell r="D80">
            <v>175686</v>
          </cell>
          <cell r="E80">
            <v>195663975</v>
          </cell>
          <cell r="F80">
            <v>89030963</v>
          </cell>
          <cell r="G80">
            <v>1345575</v>
          </cell>
          <cell r="H80">
            <v>2014832</v>
          </cell>
          <cell r="I80">
            <v>-669257</v>
          </cell>
          <cell r="J80">
            <v>2319414</v>
          </cell>
          <cell r="K80">
            <v>50679</v>
          </cell>
          <cell r="L80">
            <v>663</v>
          </cell>
          <cell r="M80">
            <v>165037</v>
          </cell>
          <cell r="N80">
            <v>2324220</v>
          </cell>
          <cell r="O80">
            <v>43291</v>
          </cell>
          <cell r="P80">
            <v>1912</v>
          </cell>
          <cell r="Q80">
            <v>7808</v>
          </cell>
          <cell r="R80">
            <v>0</v>
          </cell>
          <cell r="S80">
            <v>2257</v>
          </cell>
          <cell r="T80">
            <v>35000</v>
          </cell>
          <cell r="U80">
            <v>0</v>
          </cell>
          <cell r="V80">
            <v>0</v>
          </cell>
          <cell r="W80">
            <v>147637</v>
          </cell>
          <cell r="X80">
            <v>90225</v>
          </cell>
          <cell r="Y80">
            <v>417683</v>
          </cell>
          <cell r="Z80">
            <v>84054548</v>
          </cell>
          <cell r="AA80">
            <v>5000000</v>
          </cell>
          <cell r="AC80">
            <v>112</v>
          </cell>
          <cell r="AD80">
            <v>6</v>
          </cell>
          <cell r="AE80">
            <v>1</v>
          </cell>
          <cell r="AF80">
            <v>2</v>
          </cell>
          <cell r="AG80">
            <v>363</v>
          </cell>
          <cell r="AH80">
            <v>52</v>
          </cell>
          <cell r="AI80">
            <v>3</v>
          </cell>
          <cell r="AJ80">
            <v>1</v>
          </cell>
          <cell r="AK80">
            <v>0</v>
          </cell>
          <cell r="AL80">
            <v>1</v>
          </cell>
          <cell r="AM80">
            <v>0</v>
          </cell>
          <cell r="AN80">
            <v>0</v>
          </cell>
          <cell r="AO80">
            <v>1437</v>
          </cell>
          <cell r="AP80">
            <v>680</v>
          </cell>
          <cell r="AQ80">
            <v>402</v>
          </cell>
          <cell r="AR80">
            <v>278</v>
          </cell>
          <cell r="AS80">
            <v>831</v>
          </cell>
          <cell r="AT80">
            <v>3001</v>
          </cell>
        </row>
        <row r="81">
          <cell r="A81">
            <v>74</v>
          </cell>
          <cell r="B81" t="str">
            <v>Daventry</v>
          </cell>
          <cell r="C81" t="str">
            <v>E2832</v>
          </cell>
          <cell r="D81">
            <v>116858</v>
          </cell>
          <cell r="E81">
            <v>94555377</v>
          </cell>
          <cell r="F81">
            <v>44375842</v>
          </cell>
          <cell r="G81">
            <v>1419194.71</v>
          </cell>
          <cell r="H81">
            <v>918324.92</v>
          </cell>
          <cell r="I81">
            <v>500869.79</v>
          </cell>
          <cell r="J81">
            <v>1444706.31</v>
          </cell>
          <cell r="K81">
            <v>22948.98</v>
          </cell>
          <cell r="L81">
            <v>39789.11</v>
          </cell>
          <cell r="M81">
            <v>0</v>
          </cell>
          <cell r="N81">
            <v>1359506.69</v>
          </cell>
          <cell r="O81">
            <v>46068.3</v>
          </cell>
          <cell r="P81">
            <v>16400.580000000002</v>
          </cell>
          <cell r="Q81">
            <v>364.14</v>
          </cell>
          <cell r="R81">
            <v>1060.4000000000001</v>
          </cell>
          <cell r="S81">
            <v>0</v>
          </cell>
          <cell r="T81">
            <v>0</v>
          </cell>
          <cell r="U81">
            <v>0</v>
          </cell>
          <cell r="V81">
            <v>0</v>
          </cell>
          <cell r="W81">
            <v>0</v>
          </cell>
          <cell r="X81">
            <v>66000</v>
          </cell>
          <cell r="Y81">
            <v>330000</v>
          </cell>
          <cell r="Z81">
            <v>40510537.5</v>
          </cell>
          <cell r="AA81">
            <v>637065</v>
          </cell>
          <cell r="AC81">
            <v>165</v>
          </cell>
          <cell r="AD81">
            <v>4</v>
          </cell>
          <cell r="AE81">
            <v>30</v>
          </cell>
          <cell r="AF81">
            <v>0</v>
          </cell>
          <cell r="AG81">
            <v>303</v>
          </cell>
          <cell r="AH81">
            <v>72</v>
          </cell>
          <cell r="AI81">
            <v>4</v>
          </cell>
          <cell r="AJ81">
            <v>2</v>
          </cell>
          <cell r="AK81">
            <v>1</v>
          </cell>
          <cell r="AL81">
            <v>0</v>
          </cell>
          <cell r="AM81">
            <v>0</v>
          </cell>
          <cell r="AN81">
            <v>0</v>
          </cell>
          <cell r="AO81">
            <v>1029</v>
          </cell>
          <cell r="AP81">
            <v>754</v>
          </cell>
          <cell r="AQ81">
            <v>462</v>
          </cell>
          <cell r="AR81">
            <v>292</v>
          </cell>
          <cell r="AS81">
            <v>664</v>
          </cell>
          <cell r="AT81">
            <v>2499</v>
          </cell>
        </row>
        <row r="82">
          <cell r="A82">
            <v>75</v>
          </cell>
          <cell r="B82" t="str">
            <v>Derby</v>
          </cell>
          <cell r="C82" t="str">
            <v>E1001</v>
          </cell>
          <cell r="D82">
            <v>314969</v>
          </cell>
          <cell r="E82">
            <v>214400114</v>
          </cell>
          <cell r="F82">
            <v>99625449</v>
          </cell>
          <cell r="G82">
            <v>3779469</v>
          </cell>
          <cell r="H82">
            <v>2052487</v>
          </cell>
          <cell r="I82">
            <v>1726982</v>
          </cell>
          <cell r="J82">
            <v>5367050</v>
          </cell>
          <cell r="K82">
            <v>33740</v>
          </cell>
          <cell r="L82">
            <v>0</v>
          </cell>
          <cell r="M82">
            <v>0</v>
          </cell>
          <cell r="N82">
            <v>2332399</v>
          </cell>
          <cell r="O82">
            <v>66350</v>
          </cell>
          <cell r="P82">
            <v>197774</v>
          </cell>
          <cell r="Q82">
            <v>8435</v>
          </cell>
          <cell r="R82">
            <v>0</v>
          </cell>
          <cell r="S82">
            <v>0</v>
          </cell>
          <cell r="T82">
            <v>0</v>
          </cell>
          <cell r="U82">
            <v>0</v>
          </cell>
          <cell r="V82">
            <v>0</v>
          </cell>
          <cell r="W82">
            <v>0</v>
          </cell>
          <cell r="X82">
            <v>58054</v>
          </cell>
          <cell r="Y82">
            <v>1000217</v>
          </cell>
          <cell r="Z82">
            <v>88801995</v>
          </cell>
          <cell r="AA82">
            <v>2876413</v>
          </cell>
          <cell r="AC82">
            <v>359</v>
          </cell>
          <cell r="AD82">
            <v>3</v>
          </cell>
          <cell r="AE82">
            <v>0</v>
          </cell>
          <cell r="AF82">
            <v>0</v>
          </cell>
          <cell r="AG82">
            <v>1208</v>
          </cell>
          <cell r="AH82">
            <v>67</v>
          </cell>
          <cell r="AI82">
            <v>37</v>
          </cell>
          <cell r="AJ82">
            <v>3</v>
          </cell>
          <cell r="AK82">
            <v>0</v>
          </cell>
          <cell r="AL82">
            <v>0</v>
          </cell>
          <cell r="AM82">
            <v>0</v>
          </cell>
          <cell r="AN82">
            <v>0</v>
          </cell>
          <cell r="AO82">
            <v>3222</v>
          </cell>
          <cell r="AP82">
            <v>2222</v>
          </cell>
          <cell r="AQ82">
            <v>1627</v>
          </cell>
          <cell r="AR82">
            <v>595</v>
          </cell>
          <cell r="AS82">
            <v>1720</v>
          </cell>
          <cell r="AT82">
            <v>7251</v>
          </cell>
        </row>
        <row r="83">
          <cell r="A83">
            <v>76</v>
          </cell>
          <cell r="B83" t="str">
            <v>Derbyshire Dales</v>
          </cell>
          <cell r="C83" t="str">
            <v>E1035</v>
          </cell>
          <cell r="D83">
            <v>146857</v>
          </cell>
          <cell r="E83">
            <v>46725705</v>
          </cell>
          <cell r="F83">
            <v>21940740</v>
          </cell>
          <cell r="G83">
            <v>2493240</v>
          </cell>
          <cell r="H83">
            <v>342739</v>
          </cell>
          <cell r="I83">
            <v>2150501</v>
          </cell>
          <cell r="J83">
            <v>1028938</v>
          </cell>
          <cell r="K83">
            <v>43920</v>
          </cell>
          <cell r="L83">
            <v>59796</v>
          </cell>
          <cell r="M83">
            <v>0</v>
          </cell>
          <cell r="N83">
            <v>527507</v>
          </cell>
          <cell r="O83">
            <v>109497</v>
          </cell>
          <cell r="P83">
            <v>129118</v>
          </cell>
          <cell r="Q83">
            <v>3943</v>
          </cell>
          <cell r="R83">
            <v>59796</v>
          </cell>
          <cell r="S83">
            <v>9161</v>
          </cell>
          <cell r="T83">
            <v>0</v>
          </cell>
          <cell r="U83">
            <v>0</v>
          </cell>
          <cell r="V83">
            <v>0</v>
          </cell>
          <cell r="W83">
            <v>0</v>
          </cell>
          <cell r="X83">
            <v>24114</v>
          </cell>
          <cell r="Y83">
            <v>574225</v>
          </cell>
          <cell r="Z83">
            <v>17162093</v>
          </cell>
          <cell r="AA83">
            <v>169733</v>
          </cell>
          <cell r="AC83">
            <v>208</v>
          </cell>
          <cell r="AD83">
            <v>5</v>
          </cell>
          <cell r="AE83">
            <v>59</v>
          </cell>
          <cell r="AF83">
            <v>0</v>
          </cell>
          <cell r="AG83">
            <v>289</v>
          </cell>
          <cell r="AH83">
            <v>150</v>
          </cell>
          <cell r="AI83">
            <v>68</v>
          </cell>
          <cell r="AJ83">
            <v>3</v>
          </cell>
          <cell r="AK83">
            <v>56</v>
          </cell>
          <cell r="AL83">
            <v>3</v>
          </cell>
          <cell r="AM83">
            <v>0</v>
          </cell>
          <cell r="AN83">
            <v>0</v>
          </cell>
          <cell r="AO83">
            <v>999</v>
          </cell>
          <cell r="AP83">
            <v>1631</v>
          </cell>
          <cell r="AQ83">
            <v>1262</v>
          </cell>
          <cell r="AR83">
            <v>369</v>
          </cell>
          <cell r="AS83">
            <v>1235</v>
          </cell>
          <cell r="AT83">
            <v>3899</v>
          </cell>
        </row>
        <row r="84">
          <cell r="A84">
            <v>77</v>
          </cell>
          <cell r="B84" t="str">
            <v>Doncaster</v>
          </cell>
          <cell r="C84" t="str">
            <v>E4402</v>
          </cell>
          <cell r="D84">
            <v>374362</v>
          </cell>
          <cell r="E84">
            <v>228246001</v>
          </cell>
          <cell r="F84">
            <v>107217804</v>
          </cell>
          <cell r="G84">
            <v>5495319.4800000004</v>
          </cell>
          <cell r="H84">
            <v>2164728</v>
          </cell>
          <cell r="I84">
            <v>3330591.48</v>
          </cell>
          <cell r="J84">
            <v>5269729.18</v>
          </cell>
          <cell r="K84">
            <v>29094</v>
          </cell>
          <cell r="L84">
            <v>9206</v>
          </cell>
          <cell r="M84">
            <v>100000</v>
          </cell>
          <cell r="N84">
            <v>2577965</v>
          </cell>
          <cell r="O84">
            <v>260663.74</v>
          </cell>
          <cell r="P84">
            <v>91759.54</v>
          </cell>
          <cell r="Q84">
            <v>0</v>
          </cell>
          <cell r="R84">
            <v>0</v>
          </cell>
          <cell r="S84">
            <v>0</v>
          </cell>
          <cell r="T84">
            <v>0</v>
          </cell>
          <cell r="U84">
            <v>0</v>
          </cell>
          <cell r="V84">
            <v>0</v>
          </cell>
          <cell r="W84">
            <v>0</v>
          </cell>
          <cell r="X84">
            <v>245191</v>
          </cell>
          <cell r="Y84">
            <v>1148726</v>
          </cell>
          <cell r="Z84">
            <v>94078268.400000006</v>
          </cell>
          <cell r="AA84">
            <v>2025215</v>
          </cell>
          <cell r="AC84">
            <v>363</v>
          </cell>
          <cell r="AD84">
            <v>11</v>
          </cell>
          <cell r="AE84">
            <v>11</v>
          </cell>
          <cell r="AF84">
            <v>0</v>
          </cell>
          <cell r="AG84">
            <v>1210</v>
          </cell>
          <cell r="AH84">
            <v>88</v>
          </cell>
          <cell r="AI84">
            <v>22</v>
          </cell>
          <cell r="AJ84">
            <v>0</v>
          </cell>
          <cell r="AK84">
            <v>0</v>
          </cell>
          <cell r="AL84">
            <v>0</v>
          </cell>
          <cell r="AM84">
            <v>0</v>
          </cell>
          <cell r="AN84">
            <v>0</v>
          </cell>
          <cell r="AO84">
            <v>3169</v>
          </cell>
          <cell r="AP84">
            <v>3265</v>
          </cell>
          <cell r="AQ84">
            <v>2489</v>
          </cell>
          <cell r="AR84">
            <v>776</v>
          </cell>
          <cell r="AS84">
            <v>2229</v>
          </cell>
          <cell r="AT84">
            <v>8877</v>
          </cell>
        </row>
        <row r="85">
          <cell r="A85">
            <v>78</v>
          </cell>
          <cell r="B85" t="str">
            <v>Dover</v>
          </cell>
          <cell r="C85" t="str">
            <v>E2234</v>
          </cell>
          <cell r="D85">
            <v>156088</v>
          </cell>
          <cell r="E85">
            <v>89921456</v>
          </cell>
          <cell r="F85">
            <v>42366538</v>
          </cell>
          <cell r="G85">
            <v>2100172</v>
          </cell>
          <cell r="H85">
            <v>828912</v>
          </cell>
          <cell r="I85">
            <v>1271260</v>
          </cell>
          <cell r="J85">
            <v>2144771</v>
          </cell>
          <cell r="K85">
            <v>60636</v>
          </cell>
          <cell r="L85">
            <v>25603.95</v>
          </cell>
          <cell r="M85">
            <v>0</v>
          </cell>
          <cell r="N85">
            <v>1589292</v>
          </cell>
          <cell r="O85">
            <v>146602</v>
          </cell>
          <cell r="P85">
            <v>46758</v>
          </cell>
          <cell r="Q85">
            <v>0</v>
          </cell>
          <cell r="R85">
            <v>0</v>
          </cell>
          <cell r="S85">
            <v>0</v>
          </cell>
          <cell r="T85">
            <v>559376</v>
          </cell>
          <cell r="U85">
            <v>0</v>
          </cell>
          <cell r="V85">
            <v>1741479.88</v>
          </cell>
          <cell r="W85">
            <v>100000</v>
          </cell>
          <cell r="X85">
            <v>90000</v>
          </cell>
          <cell r="Y85">
            <v>582447</v>
          </cell>
          <cell r="Z85">
            <v>34279945.100000001</v>
          </cell>
          <cell r="AA85">
            <v>1712321</v>
          </cell>
          <cell r="AC85">
            <v>214</v>
          </cell>
          <cell r="AD85">
            <v>10</v>
          </cell>
          <cell r="AE85">
            <v>17</v>
          </cell>
          <cell r="AF85">
            <v>0</v>
          </cell>
          <cell r="AG85">
            <v>266</v>
          </cell>
          <cell r="AH85">
            <v>110</v>
          </cell>
          <cell r="AI85">
            <v>43</v>
          </cell>
          <cell r="AJ85">
            <v>0</v>
          </cell>
          <cell r="AK85">
            <v>0</v>
          </cell>
          <cell r="AL85">
            <v>0</v>
          </cell>
          <cell r="AM85">
            <v>48</v>
          </cell>
          <cell r="AN85">
            <v>0</v>
          </cell>
          <cell r="AO85">
            <v>1176</v>
          </cell>
          <cell r="AP85">
            <v>1257</v>
          </cell>
          <cell r="AQ85">
            <v>921</v>
          </cell>
          <cell r="AR85">
            <v>336</v>
          </cell>
          <cell r="AS85">
            <v>1211</v>
          </cell>
          <cell r="AT85">
            <v>3721</v>
          </cell>
        </row>
        <row r="86">
          <cell r="A86">
            <v>79</v>
          </cell>
          <cell r="B86" t="str">
            <v>Dudley</v>
          </cell>
          <cell r="C86" t="str">
            <v>E4603</v>
          </cell>
          <cell r="D86">
            <v>429762</v>
          </cell>
          <cell r="E86">
            <v>242212304</v>
          </cell>
          <cell r="F86">
            <v>114518233</v>
          </cell>
          <cell r="G86">
            <v>6210576</v>
          </cell>
          <cell r="H86">
            <v>2238823</v>
          </cell>
          <cell r="I86">
            <v>3971753</v>
          </cell>
          <cell r="J86">
            <v>4492944</v>
          </cell>
          <cell r="K86">
            <v>28438</v>
          </cell>
          <cell r="L86">
            <v>0</v>
          </cell>
          <cell r="M86">
            <v>100000</v>
          </cell>
          <cell r="N86">
            <v>5425430</v>
          </cell>
          <cell r="O86">
            <v>447450</v>
          </cell>
          <cell r="P86">
            <v>66980</v>
          </cell>
          <cell r="Q86">
            <v>7110</v>
          </cell>
          <cell r="R86">
            <v>0</v>
          </cell>
          <cell r="S86">
            <v>0</v>
          </cell>
          <cell r="T86">
            <v>63000</v>
          </cell>
          <cell r="U86">
            <v>0</v>
          </cell>
          <cell r="V86">
            <v>0</v>
          </cell>
          <cell r="W86">
            <v>100000</v>
          </cell>
          <cell r="X86">
            <v>250000</v>
          </cell>
          <cell r="Y86">
            <v>1000000</v>
          </cell>
          <cell r="Z86">
            <v>98108778</v>
          </cell>
          <cell r="AA86">
            <v>3000000</v>
          </cell>
          <cell r="AC86">
            <v>364</v>
          </cell>
          <cell r="AD86">
            <v>12</v>
          </cell>
          <cell r="AE86">
            <v>0</v>
          </cell>
          <cell r="AF86">
            <v>20</v>
          </cell>
          <cell r="AG86">
            <v>1724</v>
          </cell>
          <cell r="AH86">
            <v>312</v>
          </cell>
          <cell r="AI86">
            <v>24</v>
          </cell>
          <cell r="AJ86">
            <v>12</v>
          </cell>
          <cell r="AK86">
            <v>0</v>
          </cell>
          <cell r="AL86">
            <v>0</v>
          </cell>
          <cell r="AM86">
            <v>0</v>
          </cell>
          <cell r="AN86">
            <v>0</v>
          </cell>
          <cell r="AO86">
            <v>3927</v>
          </cell>
          <cell r="AP86">
            <v>3396</v>
          </cell>
          <cell r="AQ86">
            <v>2298</v>
          </cell>
          <cell r="AR86">
            <v>1098</v>
          </cell>
          <cell r="AS86">
            <v>2872</v>
          </cell>
          <cell r="AT86">
            <v>10215</v>
          </cell>
        </row>
        <row r="87">
          <cell r="A87">
            <v>80</v>
          </cell>
          <cell r="B87" t="str">
            <v>Durham UA</v>
          </cell>
          <cell r="C87" t="str">
            <v>E1302</v>
          </cell>
          <cell r="D87">
            <v>601017</v>
          </cell>
          <cell r="E87">
            <v>303812965</v>
          </cell>
          <cell r="F87">
            <v>140299143</v>
          </cell>
          <cell r="G87">
            <v>9080409</v>
          </cell>
          <cell r="H87">
            <v>2730511</v>
          </cell>
          <cell r="I87">
            <v>6349898</v>
          </cell>
          <cell r="J87">
            <v>9398595</v>
          </cell>
          <cell r="K87">
            <v>208606</v>
          </cell>
          <cell r="L87">
            <v>89803</v>
          </cell>
          <cell r="M87">
            <v>0</v>
          </cell>
          <cell r="N87">
            <v>3443045</v>
          </cell>
          <cell r="O87">
            <v>432844</v>
          </cell>
          <cell r="P87">
            <v>51218</v>
          </cell>
          <cell r="Q87">
            <v>0</v>
          </cell>
          <cell r="R87">
            <v>20195</v>
          </cell>
          <cell r="S87">
            <v>4266</v>
          </cell>
          <cell r="T87">
            <v>0</v>
          </cell>
          <cell r="U87">
            <v>0</v>
          </cell>
          <cell r="V87">
            <v>0</v>
          </cell>
          <cell r="W87">
            <v>197887</v>
          </cell>
          <cell r="X87">
            <v>1131759</v>
          </cell>
          <cell r="Y87">
            <v>2077507</v>
          </cell>
          <cell r="Z87">
            <v>114026427</v>
          </cell>
          <cell r="AA87">
            <v>1779420</v>
          </cell>
          <cell r="AC87">
            <v>817</v>
          </cell>
          <cell r="AD87">
            <v>52</v>
          </cell>
          <cell r="AE87">
            <v>100</v>
          </cell>
          <cell r="AF87">
            <v>0</v>
          </cell>
          <cell r="AG87">
            <v>1129</v>
          </cell>
          <cell r="AH87">
            <v>443</v>
          </cell>
          <cell r="AI87">
            <v>21</v>
          </cell>
          <cell r="AJ87">
            <v>0</v>
          </cell>
          <cell r="AK87">
            <v>31</v>
          </cell>
          <cell r="AL87">
            <v>5</v>
          </cell>
          <cell r="AM87">
            <v>0</v>
          </cell>
          <cell r="AN87">
            <v>0</v>
          </cell>
          <cell r="AO87">
            <v>4891</v>
          </cell>
          <cell r="AP87">
            <v>5761</v>
          </cell>
          <cell r="AQ87">
            <v>4517</v>
          </cell>
          <cell r="AR87">
            <v>1244</v>
          </cell>
          <cell r="AS87">
            <v>4188</v>
          </cell>
          <cell r="AT87">
            <v>14861</v>
          </cell>
        </row>
        <row r="88">
          <cell r="A88">
            <v>81</v>
          </cell>
          <cell r="B88" t="str">
            <v>Ealing</v>
          </cell>
          <cell r="C88" t="str">
            <v>E5036</v>
          </cell>
          <cell r="D88">
            <v>492431</v>
          </cell>
          <cell r="E88">
            <v>351567656</v>
          </cell>
          <cell r="F88">
            <v>154894001</v>
          </cell>
          <cell r="G88">
            <v>4138660</v>
          </cell>
          <cell r="H88">
            <v>2377152</v>
          </cell>
          <cell r="I88">
            <v>1761508</v>
          </cell>
          <cell r="J88">
            <v>7554377</v>
          </cell>
          <cell r="K88">
            <v>75537</v>
          </cell>
          <cell r="L88">
            <v>0</v>
          </cell>
          <cell r="M88">
            <v>500000</v>
          </cell>
          <cell r="N88">
            <v>6436360</v>
          </cell>
          <cell r="O88">
            <v>76557</v>
          </cell>
          <cell r="P88">
            <v>292607</v>
          </cell>
          <cell r="Q88">
            <v>0</v>
          </cell>
          <cell r="R88">
            <v>0</v>
          </cell>
          <cell r="S88">
            <v>0</v>
          </cell>
          <cell r="T88">
            <v>20000</v>
          </cell>
          <cell r="U88">
            <v>0</v>
          </cell>
          <cell r="V88">
            <v>0</v>
          </cell>
          <cell r="W88">
            <v>4710000</v>
          </cell>
          <cell r="X88">
            <v>2524063</v>
          </cell>
          <cell r="Y88">
            <v>2441600</v>
          </cell>
          <cell r="Z88">
            <v>128388122</v>
          </cell>
          <cell r="AA88">
            <v>0</v>
          </cell>
          <cell r="AC88">
            <v>351</v>
          </cell>
          <cell r="AD88">
            <v>9</v>
          </cell>
          <cell r="AE88">
            <v>0</v>
          </cell>
          <cell r="AF88">
            <v>2</v>
          </cell>
          <cell r="AG88">
            <v>423</v>
          </cell>
          <cell r="AH88">
            <v>42</v>
          </cell>
          <cell r="AI88">
            <v>31</v>
          </cell>
          <cell r="AJ88">
            <v>0</v>
          </cell>
          <cell r="AK88">
            <v>0</v>
          </cell>
          <cell r="AL88">
            <v>0</v>
          </cell>
          <cell r="AM88">
            <v>0</v>
          </cell>
          <cell r="AN88">
            <v>0</v>
          </cell>
          <cell r="AO88">
            <v>6415</v>
          </cell>
          <cell r="AP88">
            <v>2932</v>
          </cell>
          <cell r="AQ88">
            <v>1962</v>
          </cell>
          <cell r="AR88">
            <v>970</v>
          </cell>
          <cell r="AS88">
            <v>641</v>
          </cell>
          <cell r="AT88">
            <v>9715</v>
          </cell>
        </row>
        <row r="89">
          <cell r="A89">
            <v>82</v>
          </cell>
          <cell r="B89" t="str">
            <v>East Cambridgeshire</v>
          </cell>
          <cell r="C89" t="str">
            <v>E0532</v>
          </cell>
          <cell r="D89">
            <v>92995</v>
          </cell>
          <cell r="E89">
            <v>46396225</v>
          </cell>
          <cell r="F89">
            <v>21635534</v>
          </cell>
          <cell r="G89">
            <v>1507711</v>
          </cell>
          <cell r="H89">
            <v>400391</v>
          </cell>
          <cell r="I89">
            <v>1107320</v>
          </cell>
          <cell r="J89">
            <v>1452580</v>
          </cell>
          <cell r="K89">
            <v>48721</v>
          </cell>
          <cell r="L89">
            <v>35807</v>
          </cell>
          <cell r="M89">
            <v>6209</v>
          </cell>
          <cell r="N89">
            <v>591040</v>
          </cell>
          <cell r="O89">
            <v>44624</v>
          </cell>
          <cell r="P89">
            <v>14037</v>
          </cell>
          <cell r="Q89">
            <v>4805</v>
          </cell>
          <cell r="R89">
            <v>13177</v>
          </cell>
          <cell r="S89">
            <v>0</v>
          </cell>
          <cell r="T89">
            <v>13473</v>
          </cell>
          <cell r="U89">
            <v>0</v>
          </cell>
          <cell r="V89">
            <v>0</v>
          </cell>
          <cell r="W89">
            <v>0</v>
          </cell>
          <cell r="X89">
            <v>20000</v>
          </cell>
          <cell r="Y89">
            <v>275000</v>
          </cell>
          <cell r="Z89">
            <v>17988788</v>
          </cell>
          <cell r="AA89">
            <v>438586</v>
          </cell>
          <cell r="AC89">
            <v>137</v>
          </cell>
          <cell r="AD89">
            <v>8</v>
          </cell>
          <cell r="AE89">
            <v>20</v>
          </cell>
          <cell r="AF89">
            <v>0</v>
          </cell>
          <cell r="AG89">
            <v>160</v>
          </cell>
          <cell r="AH89">
            <v>61</v>
          </cell>
          <cell r="AI89">
            <v>4</v>
          </cell>
          <cell r="AJ89">
            <v>7</v>
          </cell>
          <cell r="AK89">
            <v>10</v>
          </cell>
          <cell r="AL89">
            <v>0</v>
          </cell>
          <cell r="AM89">
            <v>2</v>
          </cell>
          <cell r="AN89">
            <v>0</v>
          </cell>
          <cell r="AO89">
            <v>782</v>
          </cell>
          <cell r="AP89">
            <v>847</v>
          </cell>
          <cell r="AQ89">
            <v>556</v>
          </cell>
          <cell r="AR89">
            <v>291</v>
          </cell>
          <cell r="AS89">
            <v>515</v>
          </cell>
          <cell r="AT89">
            <v>2215</v>
          </cell>
        </row>
        <row r="90">
          <cell r="A90">
            <v>83</v>
          </cell>
          <cell r="B90" t="str">
            <v>East Devon</v>
          </cell>
          <cell r="C90" t="str">
            <v>E1131</v>
          </cell>
          <cell r="D90">
            <v>226929</v>
          </cell>
          <cell r="E90">
            <v>85341657</v>
          </cell>
          <cell r="F90">
            <v>40313161</v>
          </cell>
          <cell r="G90">
            <v>3959378</v>
          </cell>
          <cell r="H90">
            <v>683543</v>
          </cell>
          <cell r="I90">
            <v>3275835</v>
          </cell>
          <cell r="J90">
            <v>2134832</v>
          </cell>
          <cell r="K90">
            <v>117671</v>
          </cell>
          <cell r="L90">
            <v>50572</v>
          </cell>
          <cell r="M90">
            <v>0</v>
          </cell>
          <cell r="N90">
            <v>1024722</v>
          </cell>
          <cell r="O90">
            <v>137650</v>
          </cell>
          <cell r="P90">
            <v>8596</v>
          </cell>
          <cell r="Q90">
            <v>17034</v>
          </cell>
          <cell r="R90">
            <v>15912</v>
          </cell>
          <cell r="S90">
            <v>3199</v>
          </cell>
          <cell r="T90">
            <v>77500</v>
          </cell>
          <cell r="U90">
            <v>0</v>
          </cell>
          <cell r="V90">
            <v>0</v>
          </cell>
          <cell r="W90">
            <v>0</v>
          </cell>
          <cell r="X90">
            <v>0</v>
          </cell>
          <cell r="Y90">
            <v>856000</v>
          </cell>
          <cell r="Z90">
            <v>32221684</v>
          </cell>
          <cell r="AA90">
            <v>392836</v>
          </cell>
          <cell r="AC90">
            <v>373</v>
          </cell>
          <cell r="AD90">
            <v>31</v>
          </cell>
          <cell r="AE90">
            <v>37</v>
          </cell>
          <cell r="AF90">
            <v>0</v>
          </cell>
          <cell r="AG90">
            <v>383</v>
          </cell>
          <cell r="AH90">
            <v>220</v>
          </cell>
          <cell r="AI90">
            <v>5</v>
          </cell>
          <cell r="AJ90">
            <v>26</v>
          </cell>
          <cell r="AK90">
            <v>21</v>
          </cell>
          <cell r="AL90">
            <v>0</v>
          </cell>
          <cell r="AM90">
            <v>0</v>
          </cell>
          <cell r="AN90">
            <v>0</v>
          </cell>
          <cell r="AO90">
            <v>1650</v>
          </cell>
          <cell r="AP90">
            <v>2423</v>
          </cell>
          <cell r="AQ90">
            <v>1748</v>
          </cell>
          <cell r="AR90">
            <v>675</v>
          </cell>
          <cell r="AS90">
            <v>1750</v>
          </cell>
          <cell r="AT90">
            <v>5897</v>
          </cell>
        </row>
        <row r="91">
          <cell r="A91">
            <v>84</v>
          </cell>
          <cell r="B91" t="str">
            <v>East Dorset</v>
          </cell>
          <cell r="C91" t="str">
            <v>E1233</v>
          </cell>
          <cell r="D91">
            <v>108361</v>
          </cell>
          <cell r="E91">
            <v>52863931</v>
          </cell>
          <cell r="F91">
            <v>24521391</v>
          </cell>
          <cell r="G91">
            <v>1888969</v>
          </cell>
          <cell r="H91">
            <v>454054</v>
          </cell>
          <cell r="I91">
            <v>1434915</v>
          </cell>
          <cell r="J91">
            <v>758174</v>
          </cell>
          <cell r="K91">
            <v>33850</v>
          </cell>
          <cell r="L91">
            <v>14418</v>
          </cell>
          <cell r="M91">
            <v>0</v>
          </cell>
          <cell r="N91">
            <v>607836</v>
          </cell>
          <cell r="O91">
            <v>28426</v>
          </cell>
          <cell r="P91">
            <v>2303</v>
          </cell>
          <cell r="Q91">
            <v>0</v>
          </cell>
          <cell r="R91">
            <v>7536</v>
          </cell>
          <cell r="S91">
            <v>0</v>
          </cell>
          <cell r="T91">
            <v>0</v>
          </cell>
          <cell r="U91">
            <v>0</v>
          </cell>
          <cell r="V91">
            <v>0</v>
          </cell>
          <cell r="W91">
            <v>0</v>
          </cell>
          <cell r="X91">
            <v>14823</v>
          </cell>
          <cell r="Y91">
            <v>403020</v>
          </cell>
          <cell r="Z91">
            <v>21198674</v>
          </cell>
          <cell r="AA91">
            <v>570000</v>
          </cell>
          <cell r="AC91">
            <v>142</v>
          </cell>
          <cell r="AD91">
            <v>13</v>
          </cell>
          <cell r="AE91">
            <v>12</v>
          </cell>
          <cell r="AF91">
            <v>0</v>
          </cell>
          <cell r="AG91">
            <v>189</v>
          </cell>
          <cell r="AH91">
            <v>59</v>
          </cell>
          <cell r="AI91">
            <v>1</v>
          </cell>
          <cell r="AJ91">
            <v>0</v>
          </cell>
          <cell r="AK91">
            <v>7</v>
          </cell>
          <cell r="AL91">
            <v>0</v>
          </cell>
          <cell r="AM91">
            <v>0</v>
          </cell>
          <cell r="AN91">
            <v>0</v>
          </cell>
          <cell r="AO91">
            <v>925</v>
          </cell>
          <cell r="AP91">
            <v>1023</v>
          </cell>
          <cell r="AQ91">
            <v>626</v>
          </cell>
          <cell r="AR91">
            <v>397</v>
          </cell>
          <cell r="AS91">
            <v>741</v>
          </cell>
          <cell r="AT91">
            <v>2698</v>
          </cell>
        </row>
        <row r="92">
          <cell r="A92">
            <v>85</v>
          </cell>
          <cell r="B92" t="str">
            <v>East Hampshire</v>
          </cell>
          <cell r="C92" t="str">
            <v>E1732</v>
          </cell>
          <cell r="D92">
            <v>152268</v>
          </cell>
          <cell r="E92">
            <v>74522380</v>
          </cell>
          <cell r="F92">
            <v>33361327</v>
          </cell>
          <cell r="G92">
            <v>2349171</v>
          </cell>
          <cell r="H92">
            <v>656165</v>
          </cell>
          <cell r="I92">
            <v>1693006</v>
          </cell>
          <cell r="J92">
            <v>2227907</v>
          </cell>
          <cell r="K92">
            <v>62843</v>
          </cell>
          <cell r="L92">
            <v>25162</v>
          </cell>
          <cell r="M92">
            <v>20000</v>
          </cell>
          <cell r="N92">
            <v>876342</v>
          </cell>
          <cell r="O92">
            <v>123789</v>
          </cell>
          <cell r="P92">
            <v>2216</v>
          </cell>
          <cell r="Q92">
            <v>9991</v>
          </cell>
          <cell r="R92">
            <v>25162</v>
          </cell>
          <cell r="S92">
            <v>0</v>
          </cell>
          <cell r="T92">
            <v>0</v>
          </cell>
          <cell r="U92">
            <v>0</v>
          </cell>
          <cell r="V92">
            <v>0</v>
          </cell>
          <cell r="W92">
            <v>50000</v>
          </cell>
          <cell r="X92">
            <v>75000</v>
          </cell>
          <cell r="Y92">
            <v>500000</v>
          </cell>
          <cell r="Z92">
            <v>27645596</v>
          </cell>
          <cell r="AA92">
            <v>250000</v>
          </cell>
          <cell r="AC92">
            <v>245</v>
          </cell>
          <cell r="AD92">
            <v>12</v>
          </cell>
          <cell r="AE92">
            <v>18</v>
          </cell>
          <cell r="AF92">
            <v>0</v>
          </cell>
          <cell r="AG92">
            <v>242</v>
          </cell>
          <cell r="AH92">
            <v>120</v>
          </cell>
          <cell r="AI92">
            <v>13</v>
          </cell>
          <cell r="AJ92">
            <v>11</v>
          </cell>
          <cell r="AK92">
            <v>18</v>
          </cell>
          <cell r="AL92">
            <v>0</v>
          </cell>
          <cell r="AM92">
            <v>0</v>
          </cell>
          <cell r="AN92">
            <v>0</v>
          </cell>
          <cell r="AO92">
            <v>1398</v>
          </cell>
          <cell r="AP92">
            <v>1295</v>
          </cell>
          <cell r="AQ92">
            <v>819</v>
          </cell>
          <cell r="AR92">
            <v>476</v>
          </cell>
          <cell r="AS92">
            <v>867</v>
          </cell>
          <cell r="AT92">
            <v>3632</v>
          </cell>
        </row>
        <row r="93">
          <cell r="A93">
            <v>86</v>
          </cell>
          <cell r="B93" t="str">
            <v>East Hertfordshire</v>
          </cell>
          <cell r="C93" t="str">
            <v>E1933</v>
          </cell>
          <cell r="D93">
            <v>194976</v>
          </cell>
          <cell r="E93">
            <v>113662314</v>
          </cell>
          <cell r="F93">
            <v>53670968</v>
          </cell>
          <cell r="G93">
            <v>2429965</v>
          </cell>
          <cell r="H93">
            <v>1064885</v>
          </cell>
          <cell r="I93">
            <v>1365080</v>
          </cell>
          <cell r="J93">
            <v>3801980</v>
          </cell>
          <cell r="K93">
            <v>96217</v>
          </cell>
          <cell r="L93">
            <v>52658</v>
          </cell>
          <cell r="M93">
            <v>36070</v>
          </cell>
          <cell r="N93">
            <v>2365297</v>
          </cell>
          <cell r="O93">
            <v>159092</v>
          </cell>
          <cell r="P93">
            <v>35626</v>
          </cell>
          <cell r="Q93">
            <v>260</v>
          </cell>
          <cell r="R93">
            <v>21727</v>
          </cell>
          <cell r="S93">
            <v>0</v>
          </cell>
          <cell r="T93">
            <v>0</v>
          </cell>
          <cell r="U93">
            <v>0</v>
          </cell>
          <cell r="V93">
            <v>0</v>
          </cell>
          <cell r="W93">
            <v>381816</v>
          </cell>
          <cell r="X93">
            <v>473059</v>
          </cell>
          <cell r="Y93">
            <v>820215</v>
          </cell>
          <cell r="Z93">
            <v>43955662</v>
          </cell>
          <cell r="AA93">
            <v>382855</v>
          </cell>
          <cell r="AC93">
            <v>258</v>
          </cell>
          <cell r="AD93">
            <v>17</v>
          </cell>
          <cell r="AE93">
            <v>37</v>
          </cell>
          <cell r="AF93">
            <v>6</v>
          </cell>
          <cell r="AG93">
            <v>391</v>
          </cell>
          <cell r="AH93">
            <v>132</v>
          </cell>
          <cell r="AI93">
            <v>6</v>
          </cell>
          <cell r="AJ93">
            <v>1</v>
          </cell>
          <cell r="AK93">
            <v>21</v>
          </cell>
          <cell r="AL93">
            <v>0</v>
          </cell>
          <cell r="AM93">
            <v>0</v>
          </cell>
          <cell r="AN93">
            <v>0</v>
          </cell>
          <cell r="AO93">
            <v>1738</v>
          </cell>
          <cell r="AP93">
            <v>1238</v>
          </cell>
          <cell r="AQ93">
            <v>636</v>
          </cell>
          <cell r="AR93">
            <v>602</v>
          </cell>
          <cell r="AS93">
            <v>1166</v>
          </cell>
          <cell r="AT93">
            <v>4238</v>
          </cell>
        </row>
        <row r="94">
          <cell r="A94">
            <v>87</v>
          </cell>
          <cell r="B94" t="str">
            <v>East Lindsey</v>
          </cell>
          <cell r="C94" t="str">
            <v>E2532</v>
          </cell>
          <cell r="D94">
            <v>268475</v>
          </cell>
          <cell r="E94">
            <v>87875616</v>
          </cell>
          <cell r="F94">
            <v>41405235</v>
          </cell>
          <cell r="G94">
            <v>4360338</v>
          </cell>
          <cell r="H94">
            <v>714177</v>
          </cell>
          <cell r="I94">
            <v>3646161</v>
          </cell>
          <cell r="J94">
            <v>1984027</v>
          </cell>
          <cell r="K94">
            <v>77924</v>
          </cell>
          <cell r="L94">
            <v>107440</v>
          </cell>
          <cell r="M94">
            <v>0</v>
          </cell>
          <cell r="N94">
            <v>858961</v>
          </cell>
          <cell r="O94">
            <v>64750</v>
          </cell>
          <cell r="P94">
            <v>3533</v>
          </cell>
          <cell r="Q94">
            <v>9289</v>
          </cell>
          <cell r="R94">
            <v>20756</v>
          </cell>
          <cell r="S94">
            <v>0</v>
          </cell>
          <cell r="T94">
            <v>0</v>
          </cell>
          <cell r="U94">
            <v>0</v>
          </cell>
          <cell r="V94">
            <v>0</v>
          </cell>
          <cell r="W94">
            <v>0</v>
          </cell>
          <cell r="X94">
            <v>8420</v>
          </cell>
          <cell r="Y94">
            <v>941351</v>
          </cell>
          <cell r="Z94">
            <v>33421940</v>
          </cell>
          <cell r="AA94">
            <v>500000</v>
          </cell>
          <cell r="AC94">
            <v>352</v>
          </cell>
          <cell r="AD94">
            <v>32</v>
          </cell>
          <cell r="AE94">
            <v>90</v>
          </cell>
          <cell r="AF94">
            <v>0</v>
          </cell>
          <cell r="AG94">
            <v>538</v>
          </cell>
          <cell r="AH94">
            <v>129</v>
          </cell>
          <cell r="AI94">
            <v>0</v>
          </cell>
          <cell r="AJ94">
            <v>17</v>
          </cell>
          <cell r="AK94">
            <v>27</v>
          </cell>
          <cell r="AL94">
            <v>0</v>
          </cell>
          <cell r="AM94">
            <v>0</v>
          </cell>
          <cell r="AN94">
            <v>1842</v>
          </cell>
          <cell r="AO94">
            <v>1842</v>
          </cell>
          <cell r="AP94">
            <v>3376</v>
          </cell>
          <cell r="AQ94">
            <v>2795</v>
          </cell>
          <cell r="AR94">
            <v>581</v>
          </cell>
          <cell r="AS94">
            <v>1886</v>
          </cell>
          <cell r="AT94">
            <v>7104</v>
          </cell>
        </row>
        <row r="95">
          <cell r="A95">
            <v>88</v>
          </cell>
          <cell r="B95" t="str">
            <v>East Northamptonshire</v>
          </cell>
          <cell r="C95" t="str">
            <v>E2833</v>
          </cell>
          <cell r="D95">
            <v>100730</v>
          </cell>
          <cell r="E95">
            <v>56239109</v>
          </cell>
          <cell r="F95">
            <v>25933701</v>
          </cell>
          <cell r="G95">
            <v>1772269</v>
          </cell>
          <cell r="H95">
            <v>498956</v>
          </cell>
          <cell r="I95">
            <v>1273313</v>
          </cell>
          <cell r="J95">
            <v>1521856</v>
          </cell>
          <cell r="K95">
            <v>21391</v>
          </cell>
          <cell r="L95">
            <v>33381</v>
          </cell>
          <cell r="M95">
            <v>25000</v>
          </cell>
          <cell r="N95">
            <v>602330</v>
          </cell>
          <cell r="O95">
            <v>84746</v>
          </cell>
          <cell r="P95">
            <v>89830</v>
          </cell>
          <cell r="Q95">
            <v>5348</v>
          </cell>
          <cell r="R95">
            <v>20857</v>
          </cell>
          <cell r="S95">
            <v>62737</v>
          </cell>
          <cell r="T95">
            <v>0</v>
          </cell>
          <cell r="U95">
            <v>0</v>
          </cell>
          <cell r="V95">
            <v>0</v>
          </cell>
          <cell r="W95">
            <v>25000</v>
          </cell>
          <cell r="X95">
            <v>3000</v>
          </cell>
          <cell r="Y95">
            <v>255000</v>
          </cell>
          <cell r="Z95">
            <v>21829654</v>
          </cell>
          <cell r="AA95">
            <v>75000</v>
          </cell>
          <cell r="AC95">
            <v>144</v>
          </cell>
          <cell r="AD95">
            <v>9</v>
          </cell>
          <cell r="AE95">
            <v>24</v>
          </cell>
          <cell r="AF95">
            <v>0</v>
          </cell>
          <cell r="AG95">
            <v>258</v>
          </cell>
          <cell r="AH95">
            <v>98</v>
          </cell>
          <cell r="AI95">
            <v>49</v>
          </cell>
          <cell r="AJ95">
            <v>9</v>
          </cell>
          <cell r="AK95">
            <v>20</v>
          </cell>
          <cell r="AL95">
            <v>19</v>
          </cell>
          <cell r="AM95">
            <v>0</v>
          </cell>
          <cell r="AN95">
            <v>0</v>
          </cell>
          <cell r="AO95">
            <v>808</v>
          </cell>
          <cell r="AP95">
            <v>972</v>
          </cell>
          <cell r="AQ95">
            <v>705</v>
          </cell>
          <cell r="AR95">
            <v>267</v>
          </cell>
          <cell r="AS95">
            <v>580</v>
          </cell>
          <cell r="AT95">
            <v>2400</v>
          </cell>
        </row>
        <row r="96">
          <cell r="A96">
            <v>89</v>
          </cell>
          <cell r="B96" t="str">
            <v>East Riding of Yorkshire</v>
          </cell>
          <cell r="C96" t="str">
            <v>E2001</v>
          </cell>
          <cell r="D96">
            <v>442204</v>
          </cell>
          <cell r="E96">
            <v>250466548</v>
          </cell>
          <cell r="F96">
            <v>109832685</v>
          </cell>
          <cell r="G96">
            <v>7210194</v>
          </cell>
          <cell r="H96">
            <v>2085689</v>
          </cell>
          <cell r="I96">
            <v>5124505</v>
          </cell>
          <cell r="J96">
            <v>2871176</v>
          </cell>
          <cell r="K96">
            <v>44132</v>
          </cell>
          <cell r="L96">
            <v>119700</v>
          </cell>
          <cell r="M96">
            <v>0</v>
          </cell>
          <cell r="N96">
            <v>1600658</v>
          </cell>
          <cell r="O96">
            <v>120842</v>
          </cell>
          <cell r="P96">
            <v>377596</v>
          </cell>
          <cell r="Q96">
            <v>5553</v>
          </cell>
          <cell r="R96">
            <v>46036</v>
          </cell>
          <cell r="S96">
            <v>153597</v>
          </cell>
          <cell r="T96">
            <v>0</v>
          </cell>
          <cell r="U96">
            <v>104170.94</v>
          </cell>
          <cell r="V96">
            <v>149684</v>
          </cell>
          <cell r="W96">
            <v>0</v>
          </cell>
          <cell r="X96">
            <v>88431</v>
          </cell>
          <cell r="Y96">
            <v>1709679</v>
          </cell>
          <cell r="Z96">
            <v>97319353</v>
          </cell>
          <cell r="AA96">
            <v>579243</v>
          </cell>
          <cell r="AC96">
            <v>485</v>
          </cell>
          <cell r="AD96">
            <v>7</v>
          </cell>
          <cell r="AE96">
            <v>106</v>
          </cell>
          <cell r="AF96">
            <v>0</v>
          </cell>
          <cell r="AG96">
            <v>950</v>
          </cell>
          <cell r="AH96">
            <v>260</v>
          </cell>
          <cell r="AI96">
            <v>74</v>
          </cell>
          <cell r="AJ96">
            <v>5</v>
          </cell>
          <cell r="AK96">
            <v>69</v>
          </cell>
          <cell r="AL96">
            <v>76</v>
          </cell>
          <cell r="AM96">
            <v>4</v>
          </cell>
          <cell r="AN96">
            <v>0</v>
          </cell>
          <cell r="AO96">
            <v>3405</v>
          </cell>
          <cell r="AP96">
            <v>4255</v>
          </cell>
          <cell r="AQ96">
            <v>3048</v>
          </cell>
          <cell r="AR96">
            <v>1207</v>
          </cell>
          <cell r="AS96">
            <v>2872</v>
          </cell>
          <cell r="AT96">
            <v>10672</v>
          </cell>
        </row>
        <row r="97">
          <cell r="A97">
            <v>90</v>
          </cell>
          <cell r="B97" t="str">
            <v>East Staffordshire</v>
          </cell>
          <cell r="C97" t="str">
            <v>E3432</v>
          </cell>
          <cell r="D97">
            <v>179426</v>
          </cell>
          <cell r="E97">
            <v>133090925</v>
          </cell>
          <cell r="F97">
            <v>62213987</v>
          </cell>
          <cell r="G97">
            <v>1155029.28</v>
          </cell>
          <cell r="H97">
            <v>1053701.33</v>
          </cell>
          <cell r="I97">
            <v>101327.95</v>
          </cell>
          <cell r="J97">
            <v>1843296.76</v>
          </cell>
          <cell r="K97">
            <v>53328.21</v>
          </cell>
          <cell r="L97">
            <v>7941.09</v>
          </cell>
          <cell r="M97">
            <v>0</v>
          </cell>
          <cell r="N97">
            <v>2341119.63</v>
          </cell>
          <cell r="O97">
            <v>123881.49</v>
          </cell>
          <cell r="P97">
            <v>118118.54</v>
          </cell>
          <cell r="Q97">
            <v>9747.75</v>
          </cell>
          <cell r="R97">
            <v>10919.93</v>
          </cell>
          <cell r="S97">
            <v>3705.45</v>
          </cell>
          <cell r="T97">
            <v>0</v>
          </cell>
          <cell r="U97">
            <v>0</v>
          </cell>
          <cell r="V97">
            <v>0</v>
          </cell>
          <cell r="W97">
            <v>24755.759999999998</v>
          </cell>
          <cell r="X97">
            <v>162907.13</v>
          </cell>
          <cell r="Y97">
            <v>670000</v>
          </cell>
          <cell r="Z97">
            <v>55575850.5</v>
          </cell>
          <cell r="AA97">
            <v>1618389</v>
          </cell>
          <cell r="AC97">
            <v>166</v>
          </cell>
          <cell r="AD97">
            <v>14</v>
          </cell>
          <cell r="AE97">
            <v>10</v>
          </cell>
          <cell r="AF97">
            <v>1</v>
          </cell>
          <cell r="AG97">
            <v>596</v>
          </cell>
          <cell r="AH97">
            <v>113</v>
          </cell>
          <cell r="AI97">
            <v>38</v>
          </cell>
          <cell r="AJ97">
            <v>12</v>
          </cell>
          <cell r="AK97">
            <v>12</v>
          </cell>
          <cell r="AL97">
            <v>2</v>
          </cell>
          <cell r="AM97">
            <v>0</v>
          </cell>
          <cell r="AN97">
            <v>0</v>
          </cell>
          <cell r="AO97">
            <v>1595</v>
          </cell>
          <cell r="AP97">
            <v>1296</v>
          </cell>
          <cell r="AQ97">
            <v>867</v>
          </cell>
          <cell r="AR97">
            <v>429</v>
          </cell>
          <cell r="AS97">
            <v>1100</v>
          </cell>
          <cell r="AT97">
            <v>4024</v>
          </cell>
        </row>
        <row r="98">
          <cell r="A98">
            <v>91</v>
          </cell>
          <cell r="B98" t="str">
            <v>Eastbourne</v>
          </cell>
          <cell r="C98" t="str">
            <v>E1432</v>
          </cell>
          <cell r="D98">
            <v>125494</v>
          </cell>
          <cell r="E98">
            <v>82121710</v>
          </cell>
          <cell r="F98">
            <v>38966439</v>
          </cell>
          <cell r="G98">
            <v>1934533</v>
          </cell>
          <cell r="H98">
            <v>782883</v>
          </cell>
          <cell r="I98">
            <v>1151650</v>
          </cell>
          <cell r="J98">
            <v>2318152</v>
          </cell>
          <cell r="K98">
            <v>76031</v>
          </cell>
          <cell r="L98">
            <v>0</v>
          </cell>
          <cell r="M98">
            <v>0</v>
          </cell>
          <cell r="N98">
            <v>220187</v>
          </cell>
          <cell r="O98">
            <v>39993</v>
          </cell>
          <cell r="P98">
            <v>0</v>
          </cell>
          <cell r="Q98">
            <v>0</v>
          </cell>
          <cell r="R98">
            <v>0</v>
          </cell>
          <cell r="S98">
            <v>0</v>
          </cell>
          <cell r="T98">
            <v>0</v>
          </cell>
          <cell r="U98">
            <v>0</v>
          </cell>
          <cell r="V98">
            <v>0</v>
          </cell>
          <cell r="W98">
            <v>0</v>
          </cell>
          <cell r="X98">
            <v>82987</v>
          </cell>
          <cell r="Y98">
            <v>721595</v>
          </cell>
          <cell r="Z98">
            <v>33895232</v>
          </cell>
          <cell r="AA98">
            <v>350930</v>
          </cell>
          <cell r="AC98">
            <v>160</v>
          </cell>
          <cell r="AD98">
            <v>9</v>
          </cell>
          <cell r="AE98">
            <v>0</v>
          </cell>
          <cell r="AF98">
            <v>0</v>
          </cell>
          <cell r="AG98">
            <v>68</v>
          </cell>
          <cell r="AH98">
            <v>50</v>
          </cell>
          <cell r="AI98">
            <v>1</v>
          </cell>
          <cell r="AJ98">
            <v>0</v>
          </cell>
          <cell r="AK98">
            <v>0</v>
          </cell>
          <cell r="AL98">
            <v>0</v>
          </cell>
          <cell r="AM98">
            <v>0</v>
          </cell>
          <cell r="AN98">
            <v>0</v>
          </cell>
          <cell r="AO98">
            <v>1134</v>
          </cell>
          <cell r="AP98">
            <v>976</v>
          </cell>
          <cell r="AQ98">
            <v>510</v>
          </cell>
          <cell r="AR98">
            <v>466</v>
          </cell>
          <cell r="AS98">
            <v>768</v>
          </cell>
          <cell r="AT98">
            <v>2888</v>
          </cell>
        </row>
        <row r="99">
          <cell r="A99">
            <v>92</v>
          </cell>
          <cell r="B99" t="str">
            <v>Eastleigh</v>
          </cell>
          <cell r="C99" t="str">
            <v>E1733</v>
          </cell>
          <cell r="D99">
            <v>150925</v>
          </cell>
          <cell r="E99">
            <v>131505228</v>
          </cell>
          <cell r="F99">
            <v>61395724</v>
          </cell>
          <cell r="G99">
            <v>1536254</v>
          </cell>
          <cell r="H99">
            <v>1308591</v>
          </cell>
          <cell r="I99">
            <v>227663</v>
          </cell>
          <cell r="J99">
            <v>1921971</v>
          </cell>
          <cell r="K99">
            <v>0</v>
          </cell>
          <cell r="L99">
            <v>0</v>
          </cell>
          <cell r="M99">
            <v>130000</v>
          </cell>
          <cell r="N99">
            <v>1709415</v>
          </cell>
          <cell r="O99">
            <v>46272</v>
          </cell>
          <cell r="P99">
            <v>131104</v>
          </cell>
          <cell r="Q99">
            <v>0</v>
          </cell>
          <cell r="R99">
            <v>0</v>
          </cell>
          <cell r="S99">
            <v>0</v>
          </cell>
          <cell r="T99">
            <v>0</v>
          </cell>
          <cell r="U99">
            <v>0</v>
          </cell>
          <cell r="V99">
            <v>0</v>
          </cell>
          <cell r="W99">
            <v>0</v>
          </cell>
          <cell r="X99">
            <v>100000</v>
          </cell>
          <cell r="Y99">
            <v>600000</v>
          </cell>
          <cell r="Z99">
            <v>56392899</v>
          </cell>
          <cell r="AA99">
            <v>1500000</v>
          </cell>
          <cell r="AC99">
            <v>152</v>
          </cell>
          <cell r="AD99">
            <v>0</v>
          </cell>
          <cell r="AE99">
            <v>0</v>
          </cell>
          <cell r="AF99">
            <v>0</v>
          </cell>
          <cell r="AG99">
            <v>255</v>
          </cell>
          <cell r="AH99">
            <v>60</v>
          </cell>
          <cell r="AI99">
            <v>1</v>
          </cell>
          <cell r="AJ99">
            <v>0</v>
          </cell>
          <cell r="AK99">
            <v>0</v>
          </cell>
          <cell r="AL99">
            <v>0</v>
          </cell>
          <cell r="AM99">
            <v>0</v>
          </cell>
          <cell r="AN99">
            <v>0</v>
          </cell>
          <cell r="AO99">
            <v>1402</v>
          </cell>
          <cell r="AP99">
            <v>843</v>
          </cell>
          <cell r="AQ99">
            <v>505</v>
          </cell>
          <cell r="AR99">
            <v>338</v>
          </cell>
          <cell r="AS99">
            <v>770</v>
          </cell>
          <cell r="AT99">
            <v>3039</v>
          </cell>
        </row>
        <row r="100">
          <cell r="A100">
            <v>93</v>
          </cell>
          <cell r="B100" t="str">
            <v>Eden</v>
          </cell>
          <cell r="C100" t="str">
            <v>E0935</v>
          </cell>
          <cell r="D100">
            <v>128148</v>
          </cell>
          <cell r="E100">
            <v>53335677</v>
          </cell>
          <cell r="F100">
            <v>25083447.800000001</v>
          </cell>
          <cell r="G100">
            <v>2019362.88</v>
          </cell>
          <cell r="H100">
            <v>454596.49</v>
          </cell>
          <cell r="I100">
            <v>1564766.39</v>
          </cell>
          <cell r="J100">
            <v>1270517.18</v>
          </cell>
          <cell r="K100">
            <v>74238</v>
          </cell>
          <cell r="L100">
            <v>65713.73</v>
          </cell>
          <cell r="M100">
            <v>0</v>
          </cell>
          <cell r="N100">
            <v>337158.35</v>
          </cell>
          <cell r="O100">
            <v>50990.32</v>
          </cell>
          <cell r="P100">
            <v>38014.33</v>
          </cell>
          <cell r="Q100">
            <v>2064.09</v>
          </cell>
          <cell r="R100">
            <v>45379.33</v>
          </cell>
          <cell r="S100">
            <v>3454.79</v>
          </cell>
          <cell r="T100">
            <v>0</v>
          </cell>
          <cell r="U100">
            <v>0</v>
          </cell>
          <cell r="V100">
            <v>0</v>
          </cell>
          <cell r="W100">
            <v>0</v>
          </cell>
          <cell r="X100">
            <v>70702.16</v>
          </cell>
          <cell r="Y100">
            <v>344379.9</v>
          </cell>
          <cell r="Z100">
            <v>21121893.399999999</v>
          </cell>
          <cell r="AA100">
            <v>117181.13</v>
          </cell>
          <cell r="AC100">
            <v>254</v>
          </cell>
          <cell r="AD100">
            <v>10</v>
          </cell>
          <cell r="AE100">
            <v>52</v>
          </cell>
          <cell r="AF100">
            <v>0</v>
          </cell>
          <cell r="AG100">
            <v>214</v>
          </cell>
          <cell r="AH100">
            <v>164</v>
          </cell>
          <cell r="AI100">
            <v>26</v>
          </cell>
          <cell r="AJ100">
            <v>5</v>
          </cell>
          <cell r="AK100">
            <v>50</v>
          </cell>
          <cell r="AL100">
            <v>4</v>
          </cell>
          <cell r="AM100">
            <v>0</v>
          </cell>
          <cell r="AN100">
            <v>0</v>
          </cell>
          <cell r="AO100">
            <v>974</v>
          </cell>
          <cell r="AP100">
            <v>1298</v>
          </cell>
          <cell r="AQ100">
            <v>1020</v>
          </cell>
          <cell r="AR100">
            <v>278</v>
          </cell>
          <cell r="AS100">
            <v>1014</v>
          </cell>
          <cell r="AT100">
            <v>3280</v>
          </cell>
        </row>
        <row r="101">
          <cell r="A101">
            <v>94</v>
          </cell>
          <cell r="B101" t="str">
            <v>Elmbridge</v>
          </cell>
          <cell r="C101" t="str">
            <v>E3631</v>
          </cell>
          <cell r="D101">
            <v>181697</v>
          </cell>
          <cell r="E101">
            <v>133022136</v>
          </cell>
          <cell r="F101">
            <v>61824603</v>
          </cell>
          <cell r="G101">
            <v>1780422</v>
          </cell>
          <cell r="H101">
            <v>1282773</v>
          </cell>
          <cell r="I101">
            <v>497649</v>
          </cell>
          <cell r="J101">
            <v>3089931</v>
          </cell>
          <cell r="K101">
            <v>54331</v>
          </cell>
          <cell r="L101">
            <v>0</v>
          </cell>
          <cell r="M101">
            <v>13219</v>
          </cell>
          <cell r="N101">
            <v>2962416</v>
          </cell>
          <cell r="O101">
            <v>100114</v>
          </cell>
          <cell r="P101">
            <v>339195</v>
          </cell>
          <cell r="Q101">
            <v>0</v>
          </cell>
          <cell r="R101">
            <v>0</v>
          </cell>
          <cell r="S101">
            <v>0</v>
          </cell>
          <cell r="T101">
            <v>0</v>
          </cell>
          <cell r="U101">
            <v>0</v>
          </cell>
          <cell r="V101">
            <v>0</v>
          </cell>
          <cell r="W101">
            <v>0</v>
          </cell>
          <cell r="X101">
            <v>30529</v>
          </cell>
          <cell r="Y101">
            <v>914633</v>
          </cell>
          <cell r="Z101">
            <v>53806791</v>
          </cell>
          <cell r="AA101">
            <v>198892</v>
          </cell>
          <cell r="AC101">
            <v>196</v>
          </cell>
          <cell r="AD101">
            <v>17</v>
          </cell>
          <cell r="AE101">
            <v>0</v>
          </cell>
          <cell r="AF101">
            <v>1</v>
          </cell>
          <cell r="AG101">
            <v>371</v>
          </cell>
          <cell r="AH101">
            <v>91</v>
          </cell>
          <cell r="AI101">
            <v>12</v>
          </cell>
          <cell r="AJ101">
            <v>0</v>
          </cell>
          <cell r="AK101">
            <v>0</v>
          </cell>
          <cell r="AL101">
            <v>0</v>
          </cell>
          <cell r="AM101">
            <v>0</v>
          </cell>
          <cell r="AN101">
            <v>0</v>
          </cell>
          <cell r="AO101">
            <v>1577</v>
          </cell>
          <cell r="AP101">
            <v>935</v>
          </cell>
          <cell r="AQ101">
            <v>482</v>
          </cell>
          <cell r="AR101">
            <v>453</v>
          </cell>
          <cell r="AS101">
            <v>1050</v>
          </cell>
          <cell r="AT101">
            <v>3585</v>
          </cell>
        </row>
        <row r="102">
          <cell r="A102">
            <v>95</v>
          </cell>
          <cell r="B102" t="str">
            <v>Enfield</v>
          </cell>
          <cell r="C102" t="str">
            <v>E5037</v>
          </cell>
          <cell r="D102">
            <v>346759</v>
          </cell>
          <cell r="E102">
            <v>258207337</v>
          </cell>
          <cell r="F102">
            <v>121520833</v>
          </cell>
          <cell r="G102">
            <v>3724486</v>
          </cell>
          <cell r="H102">
            <v>2366435</v>
          </cell>
          <cell r="I102">
            <v>1358051</v>
          </cell>
          <cell r="J102">
            <v>4671112</v>
          </cell>
          <cell r="K102">
            <v>102492</v>
          </cell>
          <cell r="L102">
            <v>0</v>
          </cell>
          <cell r="M102">
            <v>50000</v>
          </cell>
          <cell r="N102">
            <v>2612928</v>
          </cell>
          <cell r="O102">
            <v>307062.77</v>
          </cell>
          <cell r="P102">
            <v>195801.8</v>
          </cell>
          <cell r="Q102">
            <v>0</v>
          </cell>
          <cell r="R102">
            <v>0</v>
          </cell>
          <cell r="S102">
            <v>0</v>
          </cell>
          <cell r="T102">
            <v>0</v>
          </cell>
          <cell r="U102">
            <v>0</v>
          </cell>
          <cell r="V102">
            <v>0</v>
          </cell>
          <cell r="W102">
            <v>0</v>
          </cell>
          <cell r="X102">
            <v>130646</v>
          </cell>
          <cell r="Y102">
            <v>2064000</v>
          </cell>
          <cell r="Z102">
            <v>109445084</v>
          </cell>
          <cell r="AA102">
            <v>1776952</v>
          </cell>
          <cell r="AC102">
            <v>296</v>
          </cell>
          <cell r="AD102">
            <v>17</v>
          </cell>
          <cell r="AE102">
            <v>0</v>
          </cell>
          <cell r="AF102">
            <v>0</v>
          </cell>
          <cell r="AG102">
            <v>366</v>
          </cell>
          <cell r="AH102">
            <v>189</v>
          </cell>
          <cell r="AI102">
            <v>0</v>
          </cell>
          <cell r="AJ102">
            <v>0</v>
          </cell>
          <cell r="AK102">
            <v>0</v>
          </cell>
          <cell r="AL102">
            <v>0</v>
          </cell>
          <cell r="AM102">
            <v>0</v>
          </cell>
          <cell r="AN102">
            <v>0</v>
          </cell>
          <cell r="AO102">
            <v>2424</v>
          </cell>
          <cell r="AP102">
            <v>1930</v>
          </cell>
          <cell r="AQ102">
            <v>771</v>
          </cell>
          <cell r="AR102">
            <v>1159</v>
          </cell>
          <cell r="AS102">
            <v>2647</v>
          </cell>
          <cell r="AT102">
            <v>7041</v>
          </cell>
        </row>
        <row r="103">
          <cell r="A103">
            <v>96</v>
          </cell>
          <cell r="B103" t="str">
            <v>Epping Forest</v>
          </cell>
          <cell r="C103" t="str">
            <v>E1537</v>
          </cell>
          <cell r="D103">
            <v>170744</v>
          </cell>
          <cell r="E103">
            <v>86236749</v>
          </cell>
          <cell r="F103">
            <v>40972136</v>
          </cell>
          <cell r="G103">
            <v>2262418</v>
          </cell>
          <cell r="H103">
            <v>755584</v>
          </cell>
          <cell r="I103">
            <v>1506834</v>
          </cell>
          <cell r="J103">
            <v>2180107.9</v>
          </cell>
          <cell r="K103">
            <v>18932.96</v>
          </cell>
          <cell r="L103">
            <v>9013.4</v>
          </cell>
          <cell r="M103">
            <v>10000</v>
          </cell>
          <cell r="N103">
            <v>1292966</v>
          </cell>
          <cell r="O103">
            <v>13941.37</v>
          </cell>
          <cell r="P103">
            <v>57227.62</v>
          </cell>
          <cell r="Q103">
            <v>0</v>
          </cell>
          <cell r="R103">
            <v>5408.04</v>
          </cell>
          <cell r="S103">
            <v>11906.88</v>
          </cell>
          <cell r="T103">
            <v>0</v>
          </cell>
          <cell r="U103">
            <v>0</v>
          </cell>
          <cell r="V103">
            <v>0</v>
          </cell>
          <cell r="W103">
            <v>100000</v>
          </cell>
          <cell r="X103">
            <v>34647</v>
          </cell>
          <cell r="Y103">
            <v>749558</v>
          </cell>
          <cell r="Z103">
            <v>34860999.799999997</v>
          </cell>
          <cell r="AA103">
            <v>667168</v>
          </cell>
          <cell r="AC103">
            <v>147</v>
          </cell>
          <cell r="AD103">
            <v>4</v>
          </cell>
          <cell r="AE103">
            <v>5</v>
          </cell>
          <cell r="AF103">
            <v>0</v>
          </cell>
          <cell r="AG103">
            <v>478</v>
          </cell>
          <cell r="AH103">
            <v>14</v>
          </cell>
          <cell r="AI103">
            <v>30</v>
          </cell>
          <cell r="AJ103">
            <v>0</v>
          </cell>
          <cell r="AK103">
            <v>5</v>
          </cell>
          <cell r="AL103">
            <v>4</v>
          </cell>
          <cell r="AM103">
            <v>0</v>
          </cell>
          <cell r="AN103">
            <v>0</v>
          </cell>
          <cell r="AO103">
            <v>1524</v>
          </cell>
          <cell r="AP103">
            <v>1247</v>
          </cell>
          <cell r="AQ103">
            <v>662</v>
          </cell>
          <cell r="AR103">
            <v>585</v>
          </cell>
          <cell r="AS103">
            <v>1151</v>
          </cell>
          <cell r="AT103">
            <v>3928</v>
          </cell>
        </row>
        <row r="104">
          <cell r="A104">
            <v>97</v>
          </cell>
          <cell r="B104" t="str">
            <v>Epsom &amp; Ewell</v>
          </cell>
          <cell r="C104" t="str">
            <v>E3632</v>
          </cell>
          <cell r="D104">
            <v>86618</v>
          </cell>
          <cell r="E104">
            <v>59718333</v>
          </cell>
          <cell r="F104">
            <v>27565356</v>
          </cell>
          <cell r="G104">
            <v>955505</v>
          </cell>
          <cell r="H104">
            <v>582940</v>
          </cell>
          <cell r="I104">
            <v>372565</v>
          </cell>
          <cell r="J104">
            <v>2710995</v>
          </cell>
          <cell r="K104">
            <v>48875</v>
          </cell>
          <cell r="L104">
            <v>0</v>
          </cell>
          <cell r="M104">
            <v>0</v>
          </cell>
          <cell r="N104">
            <v>528989</v>
          </cell>
          <cell r="O104">
            <v>74318</v>
          </cell>
          <cell r="P104">
            <v>574</v>
          </cell>
          <cell r="Q104">
            <v>8570</v>
          </cell>
          <cell r="R104">
            <v>0</v>
          </cell>
          <cell r="S104">
            <v>0</v>
          </cell>
          <cell r="T104">
            <v>0</v>
          </cell>
          <cell r="U104">
            <v>0</v>
          </cell>
          <cell r="V104">
            <v>0</v>
          </cell>
          <cell r="W104">
            <v>0</v>
          </cell>
          <cell r="X104">
            <v>16000</v>
          </cell>
          <cell r="Y104">
            <v>440000</v>
          </cell>
          <cell r="Z104">
            <v>23400566</v>
          </cell>
          <cell r="AA104">
            <v>308893</v>
          </cell>
          <cell r="AC104">
            <v>88</v>
          </cell>
          <cell r="AD104">
            <v>4</v>
          </cell>
          <cell r="AE104">
            <v>0</v>
          </cell>
          <cell r="AF104">
            <v>0</v>
          </cell>
          <cell r="AG104">
            <v>207</v>
          </cell>
          <cell r="AH104">
            <v>1</v>
          </cell>
          <cell r="AI104">
            <v>4</v>
          </cell>
          <cell r="AJ104">
            <v>0</v>
          </cell>
          <cell r="AK104">
            <v>0</v>
          </cell>
          <cell r="AL104">
            <v>0</v>
          </cell>
          <cell r="AM104">
            <v>0</v>
          </cell>
          <cell r="AN104">
            <v>0</v>
          </cell>
          <cell r="AO104">
            <v>753</v>
          </cell>
          <cell r="AP104">
            <v>468</v>
          </cell>
          <cell r="AQ104">
            <v>226</v>
          </cell>
          <cell r="AR104">
            <v>242</v>
          </cell>
          <cell r="AS104">
            <v>512</v>
          </cell>
          <cell r="AT104">
            <v>1745</v>
          </cell>
        </row>
        <row r="105">
          <cell r="A105">
            <v>98</v>
          </cell>
          <cell r="B105" t="str">
            <v>Erewash</v>
          </cell>
          <cell r="C105" t="str">
            <v>E1036</v>
          </cell>
          <cell r="D105">
            <v>134058</v>
          </cell>
          <cell r="E105">
            <v>62400865</v>
          </cell>
          <cell r="F105">
            <v>29477339</v>
          </cell>
          <cell r="G105">
            <v>2362551.2400000002</v>
          </cell>
          <cell r="H105">
            <v>540978.17000000004</v>
          </cell>
          <cell r="I105">
            <v>1821573.07</v>
          </cell>
          <cell r="J105">
            <v>1620581.96</v>
          </cell>
          <cell r="K105">
            <v>83299.64</v>
          </cell>
          <cell r="L105">
            <v>1554.45</v>
          </cell>
          <cell r="M105">
            <v>0</v>
          </cell>
          <cell r="N105">
            <v>574731.96</v>
          </cell>
          <cell r="O105">
            <v>20512.13</v>
          </cell>
          <cell r="P105">
            <v>72889.83</v>
          </cell>
          <cell r="Q105">
            <v>0</v>
          </cell>
          <cell r="R105">
            <v>1192.95</v>
          </cell>
          <cell r="S105">
            <v>0</v>
          </cell>
          <cell r="T105">
            <v>0</v>
          </cell>
          <cell r="U105">
            <v>0</v>
          </cell>
          <cell r="V105">
            <v>0</v>
          </cell>
          <cell r="W105">
            <v>10000</v>
          </cell>
          <cell r="X105">
            <v>50000</v>
          </cell>
          <cell r="Y105">
            <v>800000</v>
          </cell>
          <cell r="Z105">
            <v>24425350.600000001</v>
          </cell>
          <cell r="AA105">
            <v>414000</v>
          </cell>
          <cell r="AC105">
            <v>122</v>
          </cell>
          <cell r="AD105">
            <v>16</v>
          </cell>
          <cell r="AE105">
            <v>2</v>
          </cell>
          <cell r="AF105">
            <v>0</v>
          </cell>
          <cell r="AG105">
            <v>260</v>
          </cell>
          <cell r="AH105">
            <v>20</v>
          </cell>
          <cell r="AI105">
            <v>32</v>
          </cell>
          <cell r="AJ105">
            <v>0</v>
          </cell>
          <cell r="AK105">
            <v>1</v>
          </cell>
          <cell r="AL105">
            <v>0</v>
          </cell>
          <cell r="AM105">
            <v>0</v>
          </cell>
          <cell r="AN105">
            <v>0</v>
          </cell>
          <cell r="AO105">
            <v>1086</v>
          </cell>
          <cell r="AP105">
            <v>1402</v>
          </cell>
          <cell r="AQ105">
            <v>1051</v>
          </cell>
          <cell r="AR105">
            <v>351</v>
          </cell>
          <cell r="AS105">
            <v>883</v>
          </cell>
          <cell r="AT105">
            <v>3367</v>
          </cell>
        </row>
        <row r="106">
          <cell r="A106">
            <v>99</v>
          </cell>
          <cell r="B106" t="str">
            <v>Exeter</v>
          </cell>
          <cell r="C106" t="str">
            <v>E1132</v>
          </cell>
          <cell r="D106">
            <v>220072</v>
          </cell>
          <cell r="E106">
            <v>186109342</v>
          </cell>
          <cell r="F106">
            <v>86995484</v>
          </cell>
          <cell r="G106">
            <v>1995359</v>
          </cell>
          <cell r="H106">
            <v>1876688</v>
          </cell>
          <cell r="I106">
            <v>118671</v>
          </cell>
          <cell r="J106">
            <v>5107022</v>
          </cell>
          <cell r="K106">
            <v>33416</v>
          </cell>
          <cell r="L106">
            <v>0</v>
          </cell>
          <cell r="M106">
            <v>11381</v>
          </cell>
          <cell r="N106">
            <v>2080986</v>
          </cell>
          <cell r="O106">
            <v>166938</v>
          </cell>
          <cell r="P106">
            <v>360214</v>
          </cell>
          <cell r="Q106">
            <v>2928</v>
          </cell>
          <cell r="R106">
            <v>0</v>
          </cell>
          <cell r="S106">
            <v>0</v>
          </cell>
          <cell r="T106">
            <v>0</v>
          </cell>
          <cell r="U106">
            <v>0</v>
          </cell>
          <cell r="V106">
            <v>0</v>
          </cell>
          <cell r="W106">
            <v>75000</v>
          </cell>
          <cell r="X106">
            <v>170000</v>
          </cell>
          <cell r="Y106">
            <v>1234000</v>
          </cell>
          <cell r="Z106">
            <v>77542848</v>
          </cell>
          <cell r="AA106">
            <v>800000</v>
          </cell>
          <cell r="AC106">
            <v>303</v>
          </cell>
          <cell r="AD106">
            <v>15</v>
          </cell>
          <cell r="AE106">
            <v>0</v>
          </cell>
          <cell r="AF106">
            <v>1</v>
          </cell>
          <cell r="AG106">
            <v>648</v>
          </cell>
          <cell r="AH106">
            <v>82</v>
          </cell>
          <cell r="AI106">
            <v>13</v>
          </cell>
          <cell r="AJ106">
            <v>6</v>
          </cell>
          <cell r="AK106">
            <v>0</v>
          </cell>
          <cell r="AL106">
            <v>0</v>
          </cell>
          <cell r="AM106">
            <v>0</v>
          </cell>
          <cell r="AN106">
            <v>0</v>
          </cell>
          <cell r="AO106">
            <v>2407</v>
          </cell>
          <cell r="AP106">
            <v>998</v>
          </cell>
          <cell r="AQ106">
            <v>537</v>
          </cell>
          <cell r="AR106">
            <v>461</v>
          </cell>
          <cell r="AS106">
            <v>1335</v>
          </cell>
          <cell r="AT106">
            <v>4713</v>
          </cell>
        </row>
        <row r="107">
          <cell r="A107">
            <v>100</v>
          </cell>
          <cell r="B107" t="str">
            <v>Fareham</v>
          </cell>
          <cell r="C107" t="str">
            <v>E1734</v>
          </cell>
          <cell r="D107">
            <v>142033</v>
          </cell>
          <cell r="E107">
            <v>102688962</v>
          </cell>
          <cell r="F107">
            <v>48559301</v>
          </cell>
          <cell r="G107">
            <v>1540664</v>
          </cell>
          <cell r="H107">
            <v>1063299</v>
          </cell>
          <cell r="I107">
            <v>477365</v>
          </cell>
          <cell r="J107">
            <v>2618053</v>
          </cell>
          <cell r="K107">
            <v>0</v>
          </cell>
          <cell r="L107">
            <v>0</v>
          </cell>
          <cell r="M107">
            <v>92992</v>
          </cell>
          <cell r="N107">
            <v>1390492</v>
          </cell>
          <cell r="O107">
            <v>147979</v>
          </cell>
          <cell r="P107">
            <v>380840</v>
          </cell>
          <cell r="Q107">
            <v>0</v>
          </cell>
          <cell r="R107">
            <v>0</v>
          </cell>
          <cell r="S107">
            <v>0</v>
          </cell>
          <cell r="T107">
            <v>92535</v>
          </cell>
          <cell r="U107">
            <v>86292.83</v>
          </cell>
          <cell r="V107">
            <v>0</v>
          </cell>
          <cell r="W107">
            <v>26141</v>
          </cell>
          <cell r="X107">
            <v>29932</v>
          </cell>
          <cell r="Y107">
            <v>536000</v>
          </cell>
          <cell r="Z107">
            <v>42856496</v>
          </cell>
          <cell r="AA107">
            <v>607046.79</v>
          </cell>
          <cell r="AC107">
            <v>127</v>
          </cell>
          <cell r="AD107">
            <v>0</v>
          </cell>
          <cell r="AE107">
            <v>0</v>
          </cell>
          <cell r="AF107">
            <v>16</v>
          </cell>
          <cell r="AG107">
            <v>324</v>
          </cell>
          <cell r="AH107">
            <v>103</v>
          </cell>
          <cell r="AI107">
            <v>40</v>
          </cell>
          <cell r="AJ107">
            <v>0</v>
          </cell>
          <cell r="AK107">
            <v>0</v>
          </cell>
          <cell r="AL107">
            <v>0</v>
          </cell>
          <cell r="AM107">
            <v>5</v>
          </cell>
          <cell r="AN107">
            <v>0</v>
          </cell>
          <cell r="AO107">
            <v>1305</v>
          </cell>
          <cell r="AP107">
            <v>951</v>
          </cell>
          <cell r="AQ107">
            <v>542</v>
          </cell>
          <cell r="AR107">
            <v>409</v>
          </cell>
          <cell r="AS107">
            <v>759</v>
          </cell>
          <cell r="AT107">
            <v>3065</v>
          </cell>
        </row>
        <row r="108">
          <cell r="A108">
            <v>101</v>
          </cell>
          <cell r="B108" t="str">
            <v>Fenland</v>
          </cell>
          <cell r="C108" t="str">
            <v>E0533</v>
          </cell>
          <cell r="D108">
            <v>127492</v>
          </cell>
          <cell r="E108">
            <v>64085466</v>
          </cell>
          <cell r="F108">
            <v>29860322.800000001</v>
          </cell>
          <cell r="G108">
            <v>2116777</v>
          </cell>
          <cell r="H108">
            <v>558728.01</v>
          </cell>
          <cell r="I108">
            <v>1558048.99</v>
          </cell>
          <cell r="J108">
            <v>1740653</v>
          </cell>
          <cell r="K108">
            <v>28801.34</v>
          </cell>
          <cell r="L108">
            <v>31404.74</v>
          </cell>
          <cell r="M108">
            <v>0</v>
          </cell>
          <cell r="N108">
            <v>389765.7</v>
          </cell>
          <cell r="O108">
            <v>28999.05</v>
          </cell>
          <cell r="P108">
            <v>55201.94</v>
          </cell>
          <cell r="Q108">
            <v>0</v>
          </cell>
          <cell r="R108">
            <v>31404.68</v>
          </cell>
          <cell r="S108">
            <v>25537.25</v>
          </cell>
          <cell r="T108">
            <v>0</v>
          </cell>
          <cell r="U108">
            <v>0</v>
          </cell>
          <cell r="V108">
            <v>0</v>
          </cell>
          <cell r="W108">
            <v>30000</v>
          </cell>
          <cell r="X108">
            <v>8600</v>
          </cell>
          <cell r="Y108">
            <v>471919</v>
          </cell>
          <cell r="Z108">
            <v>24456717.100000001</v>
          </cell>
          <cell r="AA108">
            <v>980000</v>
          </cell>
          <cell r="AC108">
            <v>164</v>
          </cell>
          <cell r="AD108">
            <v>11</v>
          </cell>
          <cell r="AE108">
            <v>30</v>
          </cell>
          <cell r="AF108">
            <v>0</v>
          </cell>
          <cell r="AG108">
            <v>300</v>
          </cell>
          <cell r="AH108">
            <v>115</v>
          </cell>
          <cell r="AI108">
            <v>35</v>
          </cell>
          <cell r="AJ108">
            <v>0</v>
          </cell>
          <cell r="AK108">
            <v>40</v>
          </cell>
          <cell r="AL108">
            <v>0</v>
          </cell>
          <cell r="AM108">
            <v>0</v>
          </cell>
          <cell r="AN108">
            <v>0</v>
          </cell>
          <cell r="AO108">
            <v>1029</v>
          </cell>
          <cell r="AP108">
            <v>1174</v>
          </cell>
          <cell r="AQ108">
            <v>812</v>
          </cell>
          <cell r="AR108">
            <v>362</v>
          </cell>
          <cell r="AS108">
            <v>780</v>
          </cell>
          <cell r="AT108">
            <v>3032</v>
          </cell>
        </row>
        <row r="109">
          <cell r="A109">
            <v>102</v>
          </cell>
          <cell r="B109" t="str">
            <v>Forest Heath</v>
          </cell>
          <cell r="C109" t="str">
            <v>E3532</v>
          </cell>
          <cell r="D109">
            <v>89555</v>
          </cell>
          <cell r="E109">
            <v>52884313</v>
          </cell>
          <cell r="F109">
            <v>24943411</v>
          </cell>
          <cell r="G109">
            <v>1244032</v>
          </cell>
          <cell r="H109">
            <v>490861</v>
          </cell>
          <cell r="I109">
            <v>753171</v>
          </cell>
          <cell r="J109">
            <v>988040</v>
          </cell>
          <cell r="K109">
            <v>10602</v>
          </cell>
          <cell r="L109">
            <v>19117</v>
          </cell>
          <cell r="M109">
            <v>50000</v>
          </cell>
          <cell r="N109">
            <v>600553</v>
          </cell>
          <cell r="O109">
            <v>15062</v>
          </cell>
          <cell r="P109">
            <v>619</v>
          </cell>
          <cell r="Q109">
            <v>561</v>
          </cell>
          <cell r="R109">
            <v>2537</v>
          </cell>
          <cell r="S109">
            <v>0</v>
          </cell>
          <cell r="T109">
            <v>0</v>
          </cell>
          <cell r="U109">
            <v>0</v>
          </cell>
          <cell r="V109">
            <v>0</v>
          </cell>
          <cell r="W109">
            <v>0</v>
          </cell>
          <cell r="X109">
            <v>28907</v>
          </cell>
          <cell r="Y109">
            <v>298840</v>
          </cell>
          <cell r="Z109">
            <v>22163952</v>
          </cell>
          <cell r="AA109">
            <v>472092</v>
          </cell>
          <cell r="AC109">
            <v>132</v>
          </cell>
          <cell r="AD109">
            <v>4</v>
          </cell>
          <cell r="AE109">
            <v>14</v>
          </cell>
          <cell r="AF109">
            <v>0</v>
          </cell>
          <cell r="AG109">
            <v>179</v>
          </cell>
          <cell r="AH109">
            <v>43</v>
          </cell>
          <cell r="AI109">
            <v>0</v>
          </cell>
          <cell r="AJ109">
            <v>3</v>
          </cell>
          <cell r="AK109">
            <v>4</v>
          </cell>
          <cell r="AL109">
            <v>0</v>
          </cell>
          <cell r="AM109">
            <v>0</v>
          </cell>
          <cell r="AN109">
            <v>0</v>
          </cell>
          <cell r="AO109">
            <v>829</v>
          </cell>
          <cell r="AP109">
            <v>733</v>
          </cell>
          <cell r="AQ109">
            <v>495</v>
          </cell>
          <cell r="AR109">
            <v>238</v>
          </cell>
          <cell r="AS109">
            <v>536</v>
          </cell>
          <cell r="AT109">
            <v>2126</v>
          </cell>
        </row>
        <row r="110">
          <cell r="A110">
            <v>103</v>
          </cell>
          <cell r="B110" t="str">
            <v>Forest of Dean</v>
          </cell>
          <cell r="C110" t="str">
            <v>E1633</v>
          </cell>
          <cell r="D110">
            <v>118413</v>
          </cell>
          <cell r="E110">
            <v>34694641</v>
          </cell>
          <cell r="F110">
            <v>16065875</v>
          </cell>
          <cell r="G110">
            <v>2107001</v>
          </cell>
          <cell r="H110">
            <v>262758</v>
          </cell>
          <cell r="I110">
            <v>1844243</v>
          </cell>
          <cell r="J110">
            <v>1472698</v>
          </cell>
          <cell r="K110">
            <v>2844</v>
          </cell>
          <cell r="L110">
            <v>52209</v>
          </cell>
          <cell r="M110">
            <v>36000</v>
          </cell>
          <cell r="N110">
            <v>281882</v>
          </cell>
          <cell r="O110">
            <v>65490</v>
          </cell>
          <cell r="P110">
            <v>68194</v>
          </cell>
          <cell r="Q110">
            <v>402</v>
          </cell>
          <cell r="R110">
            <v>52209</v>
          </cell>
          <cell r="S110">
            <v>0</v>
          </cell>
          <cell r="T110">
            <v>0</v>
          </cell>
          <cell r="U110">
            <v>0</v>
          </cell>
          <cell r="V110">
            <v>0</v>
          </cell>
          <cell r="W110">
            <v>0</v>
          </cell>
          <cell r="X110">
            <v>26646</v>
          </cell>
          <cell r="Y110">
            <v>274000</v>
          </cell>
          <cell r="Z110">
            <v>11627528</v>
          </cell>
          <cell r="AA110">
            <v>106722</v>
          </cell>
          <cell r="AC110">
            <v>220</v>
          </cell>
          <cell r="AD110">
            <v>3</v>
          </cell>
          <cell r="AE110">
            <v>60</v>
          </cell>
          <cell r="AF110">
            <v>0</v>
          </cell>
          <cell r="AG110">
            <v>296</v>
          </cell>
          <cell r="AH110">
            <v>160</v>
          </cell>
          <cell r="AI110">
            <v>42</v>
          </cell>
          <cell r="AJ110">
            <v>2</v>
          </cell>
          <cell r="AK110">
            <v>60</v>
          </cell>
          <cell r="AL110">
            <v>0</v>
          </cell>
          <cell r="AM110">
            <v>0</v>
          </cell>
          <cell r="AN110">
            <v>0</v>
          </cell>
          <cell r="AO110">
            <v>908</v>
          </cell>
          <cell r="AP110">
            <v>1395</v>
          </cell>
          <cell r="AQ110">
            <v>1147</v>
          </cell>
          <cell r="AR110">
            <v>248</v>
          </cell>
          <cell r="AS110">
            <v>828</v>
          </cell>
          <cell r="AT110">
            <v>3105</v>
          </cell>
        </row>
        <row r="111">
          <cell r="A111">
            <v>104</v>
          </cell>
          <cell r="B111" t="str">
            <v>Fylde</v>
          </cell>
          <cell r="C111" t="str">
            <v>E2335</v>
          </cell>
          <cell r="D111">
            <v>111852</v>
          </cell>
          <cell r="E111">
            <v>61647438</v>
          </cell>
          <cell r="F111">
            <v>27962795</v>
          </cell>
          <cell r="G111">
            <v>2007036</v>
          </cell>
          <cell r="H111">
            <v>554772</v>
          </cell>
          <cell r="I111">
            <v>1452264</v>
          </cell>
          <cell r="J111">
            <v>1122395</v>
          </cell>
          <cell r="K111">
            <v>4996</v>
          </cell>
          <cell r="L111">
            <v>3198</v>
          </cell>
          <cell r="M111">
            <v>0</v>
          </cell>
          <cell r="N111">
            <v>686735</v>
          </cell>
          <cell r="O111">
            <v>56558</v>
          </cell>
          <cell r="P111">
            <v>22480</v>
          </cell>
          <cell r="Q111">
            <v>751</v>
          </cell>
          <cell r="R111">
            <v>3061</v>
          </cell>
          <cell r="S111">
            <v>4710</v>
          </cell>
          <cell r="T111">
            <v>0</v>
          </cell>
          <cell r="U111">
            <v>0</v>
          </cell>
          <cell r="V111">
            <v>0</v>
          </cell>
          <cell r="W111">
            <v>50000</v>
          </cell>
          <cell r="X111">
            <v>25810</v>
          </cell>
          <cell r="Y111">
            <v>494205</v>
          </cell>
          <cell r="Z111">
            <v>23293134</v>
          </cell>
          <cell r="AA111">
            <v>205317</v>
          </cell>
          <cell r="AC111">
            <v>123</v>
          </cell>
          <cell r="AD111">
            <v>4</v>
          </cell>
          <cell r="AE111">
            <v>5</v>
          </cell>
          <cell r="AF111">
            <v>0</v>
          </cell>
          <cell r="AG111">
            <v>373</v>
          </cell>
          <cell r="AH111">
            <v>40</v>
          </cell>
          <cell r="AI111">
            <v>10</v>
          </cell>
          <cell r="AJ111">
            <v>4</v>
          </cell>
          <cell r="AK111">
            <v>6</v>
          </cell>
          <cell r="AL111">
            <v>0</v>
          </cell>
          <cell r="AM111">
            <v>0</v>
          </cell>
          <cell r="AN111">
            <v>0</v>
          </cell>
          <cell r="AO111">
            <v>974</v>
          </cell>
          <cell r="AP111">
            <v>1017</v>
          </cell>
          <cell r="AQ111">
            <v>687</v>
          </cell>
          <cell r="AR111">
            <v>330</v>
          </cell>
          <cell r="AS111">
            <v>677</v>
          </cell>
          <cell r="AT111">
            <v>2716</v>
          </cell>
        </row>
        <row r="112">
          <cell r="A112">
            <v>105</v>
          </cell>
          <cell r="B112" t="str">
            <v>Gateshead</v>
          </cell>
          <cell r="C112" t="str">
            <v>E4501</v>
          </cell>
          <cell r="D112">
            <v>292496</v>
          </cell>
          <cell r="E112">
            <v>216841853</v>
          </cell>
          <cell r="F112">
            <v>102727948</v>
          </cell>
          <cell r="G112">
            <v>3633619</v>
          </cell>
          <cell r="H112">
            <v>2087473</v>
          </cell>
          <cell r="I112">
            <v>1546146</v>
          </cell>
          <cell r="J112">
            <v>3582394</v>
          </cell>
          <cell r="K112">
            <v>91233</v>
          </cell>
          <cell r="L112">
            <v>11249</v>
          </cell>
          <cell r="M112">
            <v>50000</v>
          </cell>
          <cell r="N112">
            <v>3965726</v>
          </cell>
          <cell r="O112">
            <v>89901</v>
          </cell>
          <cell r="P112">
            <v>40155</v>
          </cell>
          <cell r="Q112">
            <v>0</v>
          </cell>
          <cell r="R112">
            <v>0</v>
          </cell>
          <cell r="S112">
            <v>0</v>
          </cell>
          <cell r="T112">
            <v>0</v>
          </cell>
          <cell r="U112">
            <v>0</v>
          </cell>
          <cell r="V112">
            <v>0</v>
          </cell>
          <cell r="W112">
            <v>312000</v>
          </cell>
          <cell r="X112">
            <v>83352</v>
          </cell>
          <cell r="Y112">
            <v>800000</v>
          </cell>
          <cell r="Z112">
            <v>92099858</v>
          </cell>
          <cell r="AA112">
            <v>900000</v>
          </cell>
          <cell r="AC112">
            <v>271</v>
          </cell>
          <cell r="AD112">
            <v>14</v>
          </cell>
          <cell r="AE112">
            <v>8</v>
          </cell>
          <cell r="AF112">
            <v>0</v>
          </cell>
          <cell r="AG112">
            <v>865</v>
          </cell>
          <cell r="AH112">
            <v>68</v>
          </cell>
          <cell r="AI112">
            <v>13</v>
          </cell>
          <cell r="AJ112">
            <v>0</v>
          </cell>
          <cell r="AK112">
            <v>0</v>
          </cell>
          <cell r="AL112">
            <v>0</v>
          </cell>
          <cell r="AM112">
            <v>0</v>
          </cell>
          <cell r="AN112">
            <v>0</v>
          </cell>
          <cell r="AO112">
            <v>2654</v>
          </cell>
          <cell r="AP112">
            <v>2138</v>
          </cell>
          <cell r="AQ112">
            <v>1571</v>
          </cell>
          <cell r="AR112">
            <v>567</v>
          </cell>
          <cell r="AS112">
            <v>1740</v>
          </cell>
          <cell r="AT112">
            <v>6561</v>
          </cell>
        </row>
        <row r="113">
          <cell r="A113">
            <v>106</v>
          </cell>
          <cell r="B113" t="str">
            <v>Gedling</v>
          </cell>
          <cell r="C113" t="str">
            <v>E3034</v>
          </cell>
          <cell r="D113">
            <v>101364</v>
          </cell>
          <cell r="E113">
            <v>52516933</v>
          </cell>
          <cell r="F113">
            <v>24757697</v>
          </cell>
          <cell r="G113">
            <v>1566881.94</v>
          </cell>
          <cell r="H113">
            <v>472097.32</v>
          </cell>
          <cell r="I113">
            <v>1094784.6200000001</v>
          </cell>
          <cell r="J113">
            <v>1081106.06</v>
          </cell>
          <cell r="K113">
            <v>48296.4</v>
          </cell>
          <cell r="L113">
            <v>1307.43</v>
          </cell>
          <cell r="M113">
            <v>0</v>
          </cell>
          <cell r="N113">
            <v>346307.75</v>
          </cell>
          <cell r="O113">
            <v>83256.83</v>
          </cell>
          <cell r="P113">
            <v>45243.67</v>
          </cell>
          <cell r="Q113">
            <v>5808.1</v>
          </cell>
          <cell r="R113">
            <v>6105.75</v>
          </cell>
          <cell r="S113">
            <v>0</v>
          </cell>
          <cell r="T113">
            <v>0</v>
          </cell>
          <cell r="U113">
            <v>0</v>
          </cell>
          <cell r="V113">
            <v>0</v>
          </cell>
          <cell r="W113">
            <v>0</v>
          </cell>
          <cell r="X113">
            <v>0</v>
          </cell>
          <cell r="Y113">
            <v>372515</v>
          </cell>
          <cell r="Z113">
            <v>21683300.899999999</v>
          </cell>
          <cell r="AA113">
            <v>309924</v>
          </cell>
          <cell r="AC113">
            <v>99</v>
          </cell>
          <cell r="AD113">
            <v>4</v>
          </cell>
          <cell r="AE113">
            <v>2</v>
          </cell>
          <cell r="AF113">
            <v>0</v>
          </cell>
          <cell r="AG113">
            <v>178</v>
          </cell>
          <cell r="AH113">
            <v>73</v>
          </cell>
          <cell r="AI113">
            <v>14</v>
          </cell>
          <cell r="AJ113">
            <v>2</v>
          </cell>
          <cell r="AK113">
            <v>4</v>
          </cell>
          <cell r="AL113">
            <v>0</v>
          </cell>
          <cell r="AM113">
            <v>0</v>
          </cell>
          <cell r="AN113">
            <v>0</v>
          </cell>
          <cell r="AO113">
            <v>810</v>
          </cell>
          <cell r="AP113">
            <v>942</v>
          </cell>
          <cell r="AQ113">
            <v>670</v>
          </cell>
          <cell r="AR113">
            <v>272</v>
          </cell>
          <cell r="AS113">
            <v>714</v>
          </cell>
          <cell r="AT113">
            <v>2458</v>
          </cell>
        </row>
        <row r="114">
          <cell r="A114">
            <v>107</v>
          </cell>
          <cell r="B114" t="str">
            <v>Gloucester</v>
          </cell>
          <cell r="C114" t="str">
            <v>E1634</v>
          </cell>
          <cell r="D114">
            <v>179533</v>
          </cell>
          <cell r="E114">
            <v>126960050</v>
          </cell>
          <cell r="F114">
            <v>58708820</v>
          </cell>
          <cell r="G114">
            <v>1747686</v>
          </cell>
          <cell r="H114">
            <v>1229906</v>
          </cell>
          <cell r="I114">
            <v>517780</v>
          </cell>
          <cell r="J114">
            <v>2894801</v>
          </cell>
          <cell r="K114">
            <v>38824</v>
          </cell>
          <cell r="L114">
            <v>0</v>
          </cell>
          <cell r="M114">
            <v>0</v>
          </cell>
          <cell r="N114">
            <v>1511718</v>
          </cell>
          <cell r="O114">
            <v>2338</v>
          </cell>
          <cell r="P114">
            <v>56137</v>
          </cell>
          <cell r="Q114">
            <v>0</v>
          </cell>
          <cell r="R114">
            <v>0</v>
          </cell>
          <cell r="S114">
            <v>0</v>
          </cell>
          <cell r="T114">
            <v>0</v>
          </cell>
          <cell r="U114">
            <v>0</v>
          </cell>
          <cell r="V114">
            <v>0</v>
          </cell>
          <cell r="W114">
            <v>0</v>
          </cell>
          <cell r="X114">
            <v>156136</v>
          </cell>
          <cell r="Y114">
            <v>515893</v>
          </cell>
          <cell r="Z114">
            <v>52986566</v>
          </cell>
          <cell r="AA114">
            <v>534992</v>
          </cell>
          <cell r="AC114">
            <v>218</v>
          </cell>
          <cell r="AD114">
            <v>16</v>
          </cell>
          <cell r="AE114">
            <v>0</v>
          </cell>
          <cell r="AF114">
            <v>4</v>
          </cell>
          <cell r="AG114">
            <v>379</v>
          </cell>
          <cell r="AH114">
            <v>1</v>
          </cell>
          <cell r="AI114">
            <v>6</v>
          </cell>
          <cell r="AJ114">
            <v>0</v>
          </cell>
          <cell r="AK114">
            <v>0</v>
          </cell>
          <cell r="AL114">
            <v>0</v>
          </cell>
          <cell r="AM114">
            <v>0</v>
          </cell>
          <cell r="AN114">
            <v>0</v>
          </cell>
          <cell r="AO114">
            <v>1740</v>
          </cell>
          <cell r="AP114">
            <v>1059</v>
          </cell>
          <cell r="AQ114">
            <v>795</v>
          </cell>
          <cell r="AR114">
            <v>264</v>
          </cell>
          <cell r="AS114">
            <v>1148</v>
          </cell>
          <cell r="AT114">
            <v>3984</v>
          </cell>
        </row>
        <row r="115">
          <cell r="A115">
            <v>108</v>
          </cell>
          <cell r="B115" t="str">
            <v>Gosport</v>
          </cell>
          <cell r="C115" t="str">
            <v>E1735</v>
          </cell>
          <cell r="D115">
            <v>80817</v>
          </cell>
          <cell r="E115">
            <v>40346010</v>
          </cell>
          <cell r="F115">
            <v>18856620</v>
          </cell>
          <cell r="G115">
            <v>1297359.51</v>
          </cell>
          <cell r="H115">
            <v>352129.41</v>
          </cell>
          <cell r="I115">
            <v>945230.1</v>
          </cell>
          <cell r="J115">
            <v>1045297.53</v>
          </cell>
          <cell r="K115">
            <v>15597.52</v>
          </cell>
          <cell r="L115">
            <v>0</v>
          </cell>
          <cell r="M115">
            <v>15000</v>
          </cell>
          <cell r="N115">
            <v>234850.59</v>
          </cell>
          <cell r="O115">
            <v>68526.649999999994</v>
          </cell>
          <cell r="P115">
            <v>230858.89</v>
          </cell>
          <cell r="Q115">
            <v>0</v>
          </cell>
          <cell r="R115">
            <v>0</v>
          </cell>
          <cell r="S115">
            <v>0</v>
          </cell>
          <cell r="T115">
            <v>77643.100000000006</v>
          </cell>
          <cell r="U115">
            <v>110415</v>
          </cell>
          <cell r="V115">
            <v>0</v>
          </cell>
          <cell r="W115">
            <v>47500</v>
          </cell>
          <cell r="X115">
            <v>220000</v>
          </cell>
          <cell r="Y115">
            <v>360000</v>
          </cell>
          <cell r="Z115">
            <v>14316098.699999999</v>
          </cell>
          <cell r="AA115">
            <v>1377003.83</v>
          </cell>
          <cell r="AC115">
            <v>105</v>
          </cell>
          <cell r="AD115">
            <v>4</v>
          </cell>
          <cell r="AE115">
            <v>0</v>
          </cell>
          <cell r="AF115">
            <v>0</v>
          </cell>
          <cell r="AG115">
            <v>110</v>
          </cell>
          <cell r="AH115">
            <v>42</v>
          </cell>
          <cell r="AI115">
            <v>15</v>
          </cell>
          <cell r="AJ115">
            <v>0</v>
          </cell>
          <cell r="AK115">
            <v>0</v>
          </cell>
          <cell r="AL115">
            <v>0</v>
          </cell>
          <cell r="AM115">
            <v>5</v>
          </cell>
          <cell r="AN115">
            <v>0</v>
          </cell>
          <cell r="AO115">
            <v>536</v>
          </cell>
          <cell r="AP115">
            <v>649</v>
          </cell>
          <cell r="AQ115">
            <v>421</v>
          </cell>
          <cell r="AR115">
            <v>228</v>
          </cell>
          <cell r="AS115">
            <v>732</v>
          </cell>
          <cell r="AT115">
            <v>1920</v>
          </cell>
        </row>
        <row r="116">
          <cell r="A116">
            <v>109</v>
          </cell>
          <cell r="B116" t="str">
            <v>Gravesham</v>
          </cell>
          <cell r="C116" t="str">
            <v>E2236</v>
          </cell>
          <cell r="D116">
            <v>96531</v>
          </cell>
          <cell r="E116">
            <v>58816875</v>
          </cell>
          <cell r="F116">
            <v>27958484</v>
          </cell>
          <cell r="G116">
            <v>1427979</v>
          </cell>
          <cell r="H116">
            <v>442534</v>
          </cell>
          <cell r="I116">
            <v>985445</v>
          </cell>
          <cell r="J116">
            <v>2207256</v>
          </cell>
          <cell r="K116">
            <v>37355</v>
          </cell>
          <cell r="L116">
            <v>10420</v>
          </cell>
          <cell r="M116">
            <v>50000</v>
          </cell>
          <cell r="N116">
            <v>726463</v>
          </cell>
          <cell r="O116">
            <v>100078</v>
          </cell>
          <cell r="P116">
            <v>15967</v>
          </cell>
          <cell r="Q116">
            <v>219</v>
          </cell>
          <cell r="R116">
            <v>3316</v>
          </cell>
          <cell r="S116">
            <v>0</v>
          </cell>
          <cell r="T116">
            <v>0</v>
          </cell>
          <cell r="U116">
            <v>0</v>
          </cell>
          <cell r="V116">
            <v>0</v>
          </cell>
          <cell r="W116">
            <v>0</v>
          </cell>
          <cell r="X116">
            <v>67000</v>
          </cell>
          <cell r="Y116">
            <v>423622</v>
          </cell>
          <cell r="Z116">
            <v>23219964</v>
          </cell>
          <cell r="AA116">
            <v>133000</v>
          </cell>
          <cell r="AC116">
            <v>122</v>
          </cell>
          <cell r="AD116">
            <v>13</v>
          </cell>
          <cell r="AE116">
            <v>7</v>
          </cell>
          <cell r="AF116">
            <v>0</v>
          </cell>
          <cell r="AG116">
            <v>242</v>
          </cell>
          <cell r="AH116">
            <v>30</v>
          </cell>
          <cell r="AI116">
            <v>4</v>
          </cell>
          <cell r="AJ116">
            <v>1</v>
          </cell>
          <cell r="AK116">
            <v>2</v>
          </cell>
          <cell r="AL116">
            <v>0</v>
          </cell>
          <cell r="AM116">
            <v>0</v>
          </cell>
          <cell r="AN116">
            <v>0</v>
          </cell>
          <cell r="AO116">
            <v>996</v>
          </cell>
          <cell r="AP116">
            <v>751</v>
          </cell>
          <cell r="AQ116">
            <v>462</v>
          </cell>
          <cell r="AR116">
            <v>289</v>
          </cell>
          <cell r="AS116">
            <v>522</v>
          </cell>
          <cell r="AT116">
            <v>2270</v>
          </cell>
        </row>
        <row r="117">
          <cell r="A117">
            <v>110</v>
          </cell>
          <cell r="B117" t="str">
            <v>Great Yarmouth</v>
          </cell>
          <cell r="C117" t="str">
            <v>E2633</v>
          </cell>
          <cell r="D117">
            <v>185334</v>
          </cell>
          <cell r="E117">
            <v>76797825</v>
          </cell>
          <cell r="F117">
            <v>36460729</v>
          </cell>
          <cell r="G117">
            <v>2076562.52</v>
          </cell>
          <cell r="H117">
            <v>669796.38</v>
          </cell>
          <cell r="I117">
            <v>1406766.14</v>
          </cell>
          <cell r="J117">
            <v>1554409.29</v>
          </cell>
          <cell r="K117">
            <v>19280</v>
          </cell>
          <cell r="L117">
            <v>1441.18</v>
          </cell>
          <cell r="M117">
            <v>75000</v>
          </cell>
          <cell r="N117">
            <v>2674517</v>
          </cell>
          <cell r="O117">
            <v>374333.43</v>
          </cell>
          <cell r="P117">
            <v>39263.17</v>
          </cell>
          <cell r="Q117">
            <v>0</v>
          </cell>
          <cell r="R117">
            <v>783.25</v>
          </cell>
          <cell r="S117">
            <v>0</v>
          </cell>
          <cell r="T117">
            <v>0</v>
          </cell>
          <cell r="U117">
            <v>349878</v>
          </cell>
          <cell r="V117">
            <v>0</v>
          </cell>
          <cell r="W117">
            <v>45000</v>
          </cell>
          <cell r="X117">
            <v>25000</v>
          </cell>
          <cell r="Y117">
            <v>864000</v>
          </cell>
          <cell r="Z117">
            <v>29052942.5</v>
          </cell>
          <cell r="AA117">
            <v>158695</v>
          </cell>
          <cell r="AC117">
            <v>176</v>
          </cell>
          <cell r="AD117">
            <v>1</v>
          </cell>
          <cell r="AE117">
            <v>3</v>
          </cell>
          <cell r="AF117">
            <v>0</v>
          </cell>
          <cell r="AG117">
            <v>507</v>
          </cell>
          <cell r="AH117">
            <v>116</v>
          </cell>
          <cell r="AI117">
            <v>22</v>
          </cell>
          <cell r="AJ117">
            <v>0</v>
          </cell>
          <cell r="AK117">
            <v>1</v>
          </cell>
          <cell r="AL117">
            <v>0</v>
          </cell>
          <cell r="AM117">
            <v>9</v>
          </cell>
          <cell r="AN117">
            <v>0</v>
          </cell>
          <cell r="AO117">
            <v>1232</v>
          </cell>
          <cell r="AP117">
            <v>1598</v>
          </cell>
          <cell r="AQ117">
            <v>1220</v>
          </cell>
          <cell r="AR117">
            <v>378</v>
          </cell>
          <cell r="AS117">
            <v>1840</v>
          </cell>
          <cell r="AT117">
            <v>4747</v>
          </cell>
        </row>
        <row r="118">
          <cell r="A118">
            <v>111</v>
          </cell>
          <cell r="B118" t="str">
            <v>Greenwich</v>
          </cell>
          <cell r="C118" t="str">
            <v>E5012</v>
          </cell>
          <cell r="D118">
            <v>279949</v>
          </cell>
          <cell r="E118">
            <v>177381573</v>
          </cell>
          <cell r="F118">
            <v>84845248</v>
          </cell>
          <cell r="G118">
            <v>3146600</v>
          </cell>
          <cell r="H118">
            <v>1164590</v>
          </cell>
          <cell r="I118">
            <v>1982010</v>
          </cell>
          <cell r="J118">
            <v>7312853</v>
          </cell>
          <cell r="K118">
            <v>130237</v>
          </cell>
          <cell r="L118">
            <v>0</v>
          </cell>
          <cell r="M118">
            <v>92856</v>
          </cell>
          <cell r="N118">
            <v>2699787</v>
          </cell>
          <cell r="O118">
            <v>528119</v>
          </cell>
          <cell r="P118">
            <v>63642</v>
          </cell>
          <cell r="Q118">
            <v>0</v>
          </cell>
          <cell r="R118">
            <v>0</v>
          </cell>
          <cell r="S118">
            <v>0</v>
          </cell>
          <cell r="T118">
            <v>0</v>
          </cell>
          <cell r="U118">
            <v>0</v>
          </cell>
          <cell r="V118">
            <v>0</v>
          </cell>
          <cell r="W118">
            <v>600000</v>
          </cell>
          <cell r="X118">
            <v>765191</v>
          </cell>
          <cell r="Y118">
            <v>1310000</v>
          </cell>
          <cell r="Z118">
            <v>69314675</v>
          </cell>
          <cell r="AA118">
            <v>859000</v>
          </cell>
          <cell r="AC118">
            <v>331</v>
          </cell>
          <cell r="AD118">
            <v>12</v>
          </cell>
          <cell r="AE118">
            <v>0</v>
          </cell>
          <cell r="AF118">
            <v>9</v>
          </cell>
          <cell r="AG118">
            <v>787</v>
          </cell>
          <cell r="AH118">
            <v>142</v>
          </cell>
          <cell r="AI118">
            <v>9</v>
          </cell>
          <cell r="AJ118">
            <v>0</v>
          </cell>
          <cell r="AK118">
            <v>0</v>
          </cell>
          <cell r="AL118">
            <v>0</v>
          </cell>
          <cell r="AM118">
            <v>0</v>
          </cell>
          <cell r="AN118">
            <v>0</v>
          </cell>
          <cell r="AO118">
            <v>1852</v>
          </cell>
          <cell r="AP118">
            <v>1511</v>
          </cell>
          <cell r="AQ118">
            <v>844</v>
          </cell>
          <cell r="AR118">
            <v>667</v>
          </cell>
          <cell r="AS118">
            <v>1715</v>
          </cell>
          <cell r="AT118">
            <v>5072</v>
          </cell>
        </row>
        <row r="119">
          <cell r="A119">
            <v>112</v>
          </cell>
          <cell r="B119" t="str">
            <v>Guildford</v>
          </cell>
          <cell r="C119" t="str">
            <v>E3633</v>
          </cell>
          <cell r="D119">
            <v>234931</v>
          </cell>
          <cell r="E119">
            <v>193608754</v>
          </cell>
          <cell r="F119">
            <v>91054960</v>
          </cell>
          <cell r="G119">
            <v>1611872</v>
          </cell>
          <cell r="H119">
            <v>1971990</v>
          </cell>
          <cell r="I119">
            <v>-360118</v>
          </cell>
          <cell r="J119">
            <v>7524554</v>
          </cell>
          <cell r="K119">
            <v>69032</v>
          </cell>
          <cell r="L119">
            <v>21154</v>
          </cell>
          <cell r="M119">
            <v>21760</v>
          </cell>
          <cell r="N119">
            <v>1880105</v>
          </cell>
          <cell r="O119">
            <v>132846</v>
          </cell>
          <cell r="P119">
            <v>12745</v>
          </cell>
          <cell r="Q119">
            <v>0</v>
          </cell>
          <cell r="R119">
            <v>21154</v>
          </cell>
          <cell r="S119">
            <v>20583</v>
          </cell>
          <cell r="T119">
            <v>0</v>
          </cell>
          <cell r="U119">
            <v>0</v>
          </cell>
          <cell r="V119">
            <v>0</v>
          </cell>
          <cell r="W119">
            <v>0</v>
          </cell>
          <cell r="X119">
            <v>152803</v>
          </cell>
          <cell r="Y119">
            <v>625000</v>
          </cell>
          <cell r="Z119">
            <v>80448762</v>
          </cell>
          <cell r="AA119">
            <v>2000000</v>
          </cell>
          <cell r="AC119">
            <v>297</v>
          </cell>
          <cell r="AD119">
            <v>19</v>
          </cell>
          <cell r="AE119">
            <v>18</v>
          </cell>
          <cell r="AF119">
            <v>1</v>
          </cell>
          <cell r="AG119">
            <v>251</v>
          </cell>
          <cell r="AH119">
            <v>127</v>
          </cell>
          <cell r="AI119">
            <v>9</v>
          </cell>
          <cell r="AJ119">
            <v>0</v>
          </cell>
          <cell r="AK119">
            <v>18</v>
          </cell>
          <cell r="AL119">
            <v>4</v>
          </cell>
          <cell r="AM119">
            <v>0</v>
          </cell>
          <cell r="AN119">
            <v>0</v>
          </cell>
          <cell r="AO119">
            <v>2254</v>
          </cell>
          <cell r="AP119">
            <v>898</v>
          </cell>
          <cell r="AQ119">
            <v>549</v>
          </cell>
          <cell r="AR119">
            <v>349</v>
          </cell>
          <cell r="AS119">
            <v>1263</v>
          </cell>
          <cell r="AT119">
            <v>4425</v>
          </cell>
        </row>
        <row r="120">
          <cell r="A120">
            <v>113</v>
          </cell>
          <cell r="B120" t="str">
            <v>Hackney</v>
          </cell>
          <cell r="C120" t="str">
            <v>E5013</v>
          </cell>
          <cell r="D120">
            <v>505991</v>
          </cell>
          <cell r="E120">
            <v>236999251</v>
          </cell>
          <cell r="F120">
            <v>114028766</v>
          </cell>
          <cell r="G120">
            <v>5006302.6100000003</v>
          </cell>
          <cell r="H120">
            <v>1941320.87</v>
          </cell>
          <cell r="I120">
            <v>3064981.75</v>
          </cell>
          <cell r="J120">
            <v>10702938.199999999</v>
          </cell>
          <cell r="K120">
            <v>0</v>
          </cell>
          <cell r="L120">
            <v>0</v>
          </cell>
          <cell r="M120">
            <v>0</v>
          </cell>
          <cell r="N120">
            <v>1915857.81</v>
          </cell>
          <cell r="O120">
            <v>220646.35</v>
          </cell>
          <cell r="P120">
            <v>11543.67</v>
          </cell>
          <cell r="Q120">
            <v>0</v>
          </cell>
          <cell r="R120">
            <v>0</v>
          </cell>
          <cell r="S120">
            <v>0</v>
          </cell>
          <cell r="T120">
            <v>0</v>
          </cell>
          <cell r="U120">
            <v>0</v>
          </cell>
          <cell r="V120">
            <v>0</v>
          </cell>
          <cell r="W120">
            <v>0</v>
          </cell>
          <cell r="X120">
            <v>79253.399999999994</v>
          </cell>
          <cell r="Y120">
            <v>2528494.71</v>
          </cell>
          <cell r="Z120">
            <v>94858222.099999994</v>
          </cell>
          <cell r="AA120">
            <v>1300000</v>
          </cell>
          <cell r="AC120">
            <v>516</v>
          </cell>
          <cell r="AD120">
            <v>0</v>
          </cell>
          <cell r="AE120">
            <v>0</v>
          </cell>
          <cell r="AF120">
            <v>0</v>
          </cell>
          <cell r="AG120">
            <v>816</v>
          </cell>
          <cell r="AH120">
            <v>40</v>
          </cell>
          <cell r="AI120">
            <v>4</v>
          </cell>
          <cell r="AJ120">
            <v>0</v>
          </cell>
          <cell r="AK120">
            <v>0</v>
          </cell>
          <cell r="AL120">
            <v>0</v>
          </cell>
          <cell r="AM120">
            <v>0</v>
          </cell>
          <cell r="AN120">
            <v>0</v>
          </cell>
          <cell r="AO120">
            <v>3240</v>
          </cell>
          <cell r="AP120">
            <v>3789</v>
          </cell>
          <cell r="AQ120">
            <v>1781</v>
          </cell>
          <cell r="AR120">
            <v>2008</v>
          </cell>
          <cell r="AS120">
            <v>2829</v>
          </cell>
          <cell r="AT120">
            <v>9981</v>
          </cell>
        </row>
        <row r="121">
          <cell r="A121">
            <v>114</v>
          </cell>
          <cell r="B121" t="str">
            <v>Halton</v>
          </cell>
          <cell r="C121" t="str">
            <v>E0601</v>
          </cell>
          <cell r="D121">
            <v>165598</v>
          </cell>
          <cell r="E121">
            <v>131246840</v>
          </cell>
          <cell r="F121">
            <v>59669956</v>
          </cell>
          <cell r="G121">
            <v>1872835</v>
          </cell>
          <cell r="H121">
            <v>1081501</v>
          </cell>
          <cell r="I121">
            <v>791334</v>
          </cell>
          <cell r="J121">
            <v>2038159</v>
          </cell>
          <cell r="K121">
            <v>57170</v>
          </cell>
          <cell r="L121">
            <v>1537</v>
          </cell>
          <cell r="M121">
            <v>243923</v>
          </cell>
          <cell r="N121">
            <v>1748024</v>
          </cell>
          <cell r="O121">
            <v>65172</v>
          </cell>
          <cell r="P121">
            <v>254545</v>
          </cell>
          <cell r="Q121">
            <v>5572</v>
          </cell>
          <cell r="R121">
            <v>0</v>
          </cell>
          <cell r="S121">
            <v>0</v>
          </cell>
          <cell r="T121">
            <v>0</v>
          </cell>
          <cell r="U121">
            <v>133045.35999999999</v>
          </cell>
          <cell r="V121">
            <v>31175</v>
          </cell>
          <cell r="W121">
            <v>30000</v>
          </cell>
          <cell r="X121">
            <v>100000</v>
          </cell>
          <cell r="Y121">
            <v>441890</v>
          </cell>
          <cell r="Z121">
            <v>53061719</v>
          </cell>
          <cell r="AA121">
            <v>2000000</v>
          </cell>
          <cell r="AC121">
            <v>128</v>
          </cell>
          <cell r="AD121">
            <v>5</v>
          </cell>
          <cell r="AE121">
            <v>2</v>
          </cell>
          <cell r="AF121">
            <v>0</v>
          </cell>
          <cell r="AG121">
            <v>738</v>
          </cell>
          <cell r="AH121">
            <v>60</v>
          </cell>
          <cell r="AI121">
            <v>24</v>
          </cell>
          <cell r="AJ121">
            <v>3</v>
          </cell>
          <cell r="AK121">
            <v>0</v>
          </cell>
          <cell r="AL121">
            <v>0</v>
          </cell>
          <cell r="AM121">
            <v>7</v>
          </cell>
          <cell r="AN121">
            <v>0</v>
          </cell>
          <cell r="AO121">
            <v>1754</v>
          </cell>
          <cell r="AP121">
            <v>990</v>
          </cell>
          <cell r="AQ121">
            <v>735</v>
          </cell>
          <cell r="AR121">
            <v>255</v>
          </cell>
          <cell r="AS121">
            <v>835</v>
          </cell>
          <cell r="AT121">
            <v>3569</v>
          </cell>
        </row>
        <row r="122">
          <cell r="A122">
            <v>115</v>
          </cell>
          <cell r="B122" t="str">
            <v>Hambleton</v>
          </cell>
          <cell r="C122" t="str">
            <v>E2732</v>
          </cell>
          <cell r="D122">
            <v>155517</v>
          </cell>
          <cell r="E122">
            <v>66632194</v>
          </cell>
          <cell r="F122">
            <v>31211491</v>
          </cell>
          <cell r="G122">
            <v>2385032</v>
          </cell>
          <cell r="H122">
            <v>555960</v>
          </cell>
          <cell r="I122">
            <v>1829072</v>
          </cell>
          <cell r="J122">
            <v>778840</v>
          </cell>
          <cell r="K122">
            <v>96878</v>
          </cell>
          <cell r="L122">
            <v>62111</v>
          </cell>
          <cell r="M122">
            <v>2000</v>
          </cell>
          <cell r="N122">
            <v>464508</v>
          </cell>
          <cell r="O122">
            <v>69529</v>
          </cell>
          <cell r="P122">
            <v>26096</v>
          </cell>
          <cell r="Q122">
            <v>1316</v>
          </cell>
          <cell r="R122">
            <v>15458</v>
          </cell>
          <cell r="S122">
            <v>363</v>
          </cell>
          <cell r="T122">
            <v>0</v>
          </cell>
          <cell r="U122">
            <v>0</v>
          </cell>
          <cell r="V122">
            <v>0</v>
          </cell>
          <cell r="W122">
            <v>20000</v>
          </cell>
          <cell r="X122">
            <v>20000</v>
          </cell>
          <cell r="Y122">
            <v>500000</v>
          </cell>
          <cell r="Z122">
            <v>27295537</v>
          </cell>
          <cell r="AA122">
            <v>500000</v>
          </cell>
          <cell r="AC122">
            <v>234</v>
          </cell>
          <cell r="AD122">
            <v>26</v>
          </cell>
          <cell r="AE122">
            <v>61</v>
          </cell>
          <cell r="AF122">
            <v>0</v>
          </cell>
          <cell r="AG122">
            <v>326</v>
          </cell>
          <cell r="AH122">
            <v>142</v>
          </cell>
          <cell r="AI122">
            <v>30</v>
          </cell>
          <cell r="AJ122">
            <v>20</v>
          </cell>
          <cell r="AK122">
            <v>27</v>
          </cell>
          <cell r="AL122">
            <v>1</v>
          </cell>
          <cell r="AM122">
            <v>0</v>
          </cell>
          <cell r="AN122">
            <v>0</v>
          </cell>
          <cell r="AO122">
            <v>1282</v>
          </cell>
          <cell r="AP122">
            <v>1426</v>
          </cell>
          <cell r="AQ122">
            <v>1030</v>
          </cell>
          <cell r="AR122">
            <v>396</v>
          </cell>
          <cell r="AS122">
            <v>1164</v>
          </cell>
          <cell r="AT122">
            <v>3962</v>
          </cell>
        </row>
        <row r="123">
          <cell r="A123">
            <v>116</v>
          </cell>
          <cell r="B123" t="str">
            <v>Hammersmith and Fulham</v>
          </cell>
          <cell r="C123" t="str">
            <v>E5014</v>
          </cell>
          <cell r="D123">
            <v>568907</v>
          </cell>
          <cell r="E123">
            <v>448754102</v>
          </cell>
          <cell r="F123">
            <v>210439982</v>
          </cell>
          <cell r="G123">
            <v>2077593</v>
          </cell>
          <cell r="H123">
            <v>4344886</v>
          </cell>
          <cell r="I123">
            <v>-2267293</v>
          </cell>
          <cell r="J123">
            <v>8035659</v>
          </cell>
          <cell r="K123">
            <v>0</v>
          </cell>
          <cell r="L123">
            <v>0</v>
          </cell>
          <cell r="M123">
            <v>1274408</v>
          </cell>
          <cell r="N123">
            <v>4183628</v>
          </cell>
          <cell r="O123">
            <v>47894</v>
          </cell>
          <cell r="P123">
            <v>80310</v>
          </cell>
          <cell r="Q123">
            <v>0</v>
          </cell>
          <cell r="R123">
            <v>0</v>
          </cell>
          <cell r="S123">
            <v>0</v>
          </cell>
          <cell r="T123">
            <v>0</v>
          </cell>
          <cell r="U123">
            <v>0</v>
          </cell>
          <cell r="V123">
            <v>0</v>
          </cell>
          <cell r="W123">
            <v>418362</v>
          </cell>
          <cell r="X123">
            <v>304136</v>
          </cell>
          <cell r="Y123">
            <v>2165190</v>
          </cell>
          <cell r="Z123">
            <v>196617391</v>
          </cell>
          <cell r="AA123">
            <v>13413206</v>
          </cell>
          <cell r="AC123">
            <v>318</v>
          </cell>
          <cell r="AD123">
            <v>0</v>
          </cell>
          <cell r="AE123">
            <v>0</v>
          </cell>
          <cell r="AF123">
            <v>0</v>
          </cell>
          <cell r="AG123">
            <v>1128</v>
          </cell>
          <cell r="AH123">
            <v>17</v>
          </cell>
          <cell r="AI123">
            <v>21</v>
          </cell>
          <cell r="AJ123">
            <v>0</v>
          </cell>
          <cell r="AK123">
            <v>0</v>
          </cell>
          <cell r="AL123">
            <v>0</v>
          </cell>
          <cell r="AM123">
            <v>0</v>
          </cell>
          <cell r="AN123">
            <v>0</v>
          </cell>
          <cell r="AO123">
            <v>3869</v>
          </cell>
          <cell r="AP123">
            <v>1135</v>
          </cell>
          <cell r="AQ123">
            <v>543</v>
          </cell>
          <cell r="AR123">
            <v>592</v>
          </cell>
          <cell r="AS123">
            <v>4324</v>
          </cell>
          <cell r="AT123">
            <v>9448</v>
          </cell>
        </row>
        <row r="124">
          <cell r="A124">
            <v>117</v>
          </cell>
          <cell r="B124" t="str">
            <v>Harborough</v>
          </cell>
          <cell r="C124" t="str">
            <v>E2433</v>
          </cell>
          <cell r="D124">
            <v>126157</v>
          </cell>
          <cell r="E124">
            <v>89808891</v>
          </cell>
          <cell r="F124">
            <v>41818922</v>
          </cell>
          <cell r="G124">
            <v>1560158.11</v>
          </cell>
          <cell r="H124">
            <v>848529.9</v>
          </cell>
          <cell r="I124">
            <v>711628.21</v>
          </cell>
          <cell r="J124">
            <v>1532533.78</v>
          </cell>
          <cell r="K124">
            <v>39510.75</v>
          </cell>
          <cell r="L124">
            <v>32228.959999999999</v>
          </cell>
          <cell r="M124">
            <v>500000</v>
          </cell>
          <cell r="N124">
            <v>843584</v>
          </cell>
          <cell r="O124">
            <v>21780.62</v>
          </cell>
          <cell r="P124">
            <v>33504.879999999997</v>
          </cell>
          <cell r="Q124">
            <v>9877.69</v>
          </cell>
          <cell r="R124">
            <v>32228.9</v>
          </cell>
          <cell r="S124">
            <v>0</v>
          </cell>
          <cell r="T124">
            <v>0</v>
          </cell>
          <cell r="U124">
            <v>0</v>
          </cell>
          <cell r="V124">
            <v>0</v>
          </cell>
          <cell r="W124">
            <v>4482.6000000000004</v>
          </cell>
          <cell r="X124">
            <v>5000</v>
          </cell>
          <cell r="Y124">
            <v>405861</v>
          </cell>
          <cell r="Z124">
            <v>37632569.799999997</v>
          </cell>
          <cell r="AA124">
            <v>147648</v>
          </cell>
          <cell r="AC124">
            <v>164</v>
          </cell>
          <cell r="AD124">
            <v>14</v>
          </cell>
          <cell r="AE124">
            <v>28</v>
          </cell>
          <cell r="AF124">
            <v>0</v>
          </cell>
          <cell r="AG124">
            <v>285</v>
          </cell>
          <cell r="AH124">
            <v>75</v>
          </cell>
          <cell r="AI124">
            <v>27</v>
          </cell>
          <cell r="AJ124">
            <v>14</v>
          </cell>
          <cell r="AK124">
            <v>26</v>
          </cell>
          <cell r="AL124">
            <v>0</v>
          </cell>
          <cell r="AM124">
            <v>0</v>
          </cell>
          <cell r="AN124">
            <v>0</v>
          </cell>
          <cell r="AO124">
            <v>1020</v>
          </cell>
          <cell r="AP124">
            <v>901</v>
          </cell>
          <cell r="AQ124">
            <v>622</v>
          </cell>
          <cell r="AR124">
            <v>279</v>
          </cell>
          <cell r="AS124">
            <v>874</v>
          </cell>
          <cell r="AT124">
            <v>2866</v>
          </cell>
        </row>
        <row r="125">
          <cell r="A125">
            <v>118</v>
          </cell>
          <cell r="B125" t="str">
            <v>Haringey</v>
          </cell>
          <cell r="C125" t="str">
            <v>E5038</v>
          </cell>
          <cell r="D125">
            <v>307187</v>
          </cell>
          <cell r="E125">
            <v>166112248</v>
          </cell>
          <cell r="F125">
            <v>78781168</v>
          </cell>
          <cell r="G125">
            <v>3954702</v>
          </cell>
          <cell r="H125">
            <v>1355400</v>
          </cell>
          <cell r="I125">
            <v>2599302</v>
          </cell>
          <cell r="J125">
            <v>4922344</v>
          </cell>
          <cell r="K125">
            <v>23695</v>
          </cell>
          <cell r="L125">
            <v>0</v>
          </cell>
          <cell r="M125">
            <v>25000</v>
          </cell>
          <cell r="N125">
            <v>1408220</v>
          </cell>
          <cell r="O125">
            <v>450224</v>
          </cell>
          <cell r="P125">
            <v>164249</v>
          </cell>
          <cell r="Q125">
            <v>0</v>
          </cell>
          <cell r="R125">
            <v>0</v>
          </cell>
          <cell r="S125">
            <v>0</v>
          </cell>
          <cell r="T125">
            <v>0</v>
          </cell>
          <cell r="U125">
            <v>0</v>
          </cell>
          <cell r="V125">
            <v>0</v>
          </cell>
          <cell r="W125">
            <v>0</v>
          </cell>
          <cell r="X125">
            <v>0</v>
          </cell>
          <cell r="Y125">
            <v>2142315</v>
          </cell>
          <cell r="Z125">
            <v>66960833</v>
          </cell>
          <cell r="AA125">
            <v>1106343</v>
          </cell>
          <cell r="AC125">
            <v>326</v>
          </cell>
          <cell r="AD125">
            <v>7</v>
          </cell>
          <cell r="AE125">
            <v>0</v>
          </cell>
          <cell r="AF125">
            <v>1</v>
          </cell>
          <cell r="AG125">
            <v>409</v>
          </cell>
          <cell r="AH125">
            <v>130</v>
          </cell>
          <cell r="AI125">
            <v>36</v>
          </cell>
          <cell r="AJ125">
            <v>0</v>
          </cell>
          <cell r="AK125">
            <v>0</v>
          </cell>
          <cell r="AL125">
            <v>0</v>
          </cell>
          <cell r="AM125">
            <v>0</v>
          </cell>
          <cell r="AN125">
            <v>0</v>
          </cell>
          <cell r="AO125">
            <v>1985</v>
          </cell>
          <cell r="AP125">
            <v>2093</v>
          </cell>
          <cell r="AQ125">
            <v>941</v>
          </cell>
          <cell r="AR125">
            <v>1152</v>
          </cell>
          <cell r="AS125">
            <v>3141</v>
          </cell>
          <cell r="AT125">
            <v>6847</v>
          </cell>
        </row>
        <row r="126">
          <cell r="A126">
            <v>119</v>
          </cell>
          <cell r="B126" t="str">
            <v>Harlow</v>
          </cell>
          <cell r="C126" t="str">
            <v>E1538</v>
          </cell>
          <cell r="D126">
            <v>120638</v>
          </cell>
          <cell r="E126">
            <v>108020776</v>
          </cell>
          <cell r="F126">
            <v>51731299</v>
          </cell>
          <cell r="G126">
            <v>800294</v>
          </cell>
          <cell r="H126">
            <v>1212538</v>
          </cell>
          <cell r="I126">
            <v>-412244</v>
          </cell>
          <cell r="J126">
            <v>2422921</v>
          </cell>
          <cell r="K126">
            <v>62660</v>
          </cell>
          <cell r="L126">
            <v>0</v>
          </cell>
          <cell r="M126">
            <v>0</v>
          </cell>
          <cell r="N126">
            <v>4798486</v>
          </cell>
          <cell r="O126">
            <v>29915</v>
          </cell>
          <cell r="P126">
            <v>3485</v>
          </cell>
          <cell r="Q126">
            <v>0</v>
          </cell>
          <cell r="R126">
            <v>0</v>
          </cell>
          <cell r="S126">
            <v>0</v>
          </cell>
          <cell r="T126">
            <v>385000</v>
          </cell>
          <cell r="U126">
            <v>0</v>
          </cell>
          <cell r="V126">
            <v>0</v>
          </cell>
          <cell r="W126">
            <v>0</v>
          </cell>
          <cell r="X126">
            <v>0</v>
          </cell>
          <cell r="Y126">
            <v>357000</v>
          </cell>
          <cell r="Z126">
            <v>44094768</v>
          </cell>
          <cell r="AA126">
            <v>604707</v>
          </cell>
          <cell r="AC126">
            <v>144</v>
          </cell>
          <cell r="AD126">
            <v>0</v>
          </cell>
          <cell r="AE126">
            <v>0</v>
          </cell>
          <cell r="AF126">
            <v>3</v>
          </cell>
          <cell r="AG126">
            <v>114</v>
          </cell>
          <cell r="AH126">
            <v>26</v>
          </cell>
          <cell r="AI126">
            <v>1</v>
          </cell>
          <cell r="AJ126">
            <v>0</v>
          </cell>
          <cell r="AK126">
            <v>0</v>
          </cell>
          <cell r="AL126">
            <v>0</v>
          </cell>
          <cell r="AM126">
            <v>0</v>
          </cell>
          <cell r="AN126">
            <v>0</v>
          </cell>
          <cell r="AO126">
            <v>1195</v>
          </cell>
          <cell r="AP126">
            <v>427</v>
          </cell>
          <cell r="AQ126">
            <v>239</v>
          </cell>
          <cell r="AR126">
            <v>188</v>
          </cell>
          <cell r="AS126">
            <v>660</v>
          </cell>
          <cell r="AT126">
            <v>2317</v>
          </cell>
        </row>
        <row r="127">
          <cell r="A127">
            <v>120</v>
          </cell>
          <cell r="B127" t="str">
            <v>Harrogate</v>
          </cell>
          <cell r="C127" t="str">
            <v>E2753</v>
          </cell>
          <cell r="D127">
            <v>287230</v>
          </cell>
          <cell r="E127">
            <v>152507993</v>
          </cell>
          <cell r="F127">
            <v>71043588</v>
          </cell>
          <cell r="G127">
            <v>4341704</v>
          </cell>
          <cell r="H127">
            <v>1501390</v>
          </cell>
          <cell r="I127">
            <v>2840314</v>
          </cell>
          <cell r="J127">
            <v>2980361</v>
          </cell>
          <cell r="K127">
            <v>118753</v>
          </cell>
          <cell r="L127">
            <v>54871</v>
          </cell>
          <cell r="M127">
            <v>30000</v>
          </cell>
          <cell r="N127">
            <v>1700000</v>
          </cell>
          <cell r="O127">
            <v>28524</v>
          </cell>
          <cell r="P127">
            <v>169346</v>
          </cell>
          <cell r="Q127">
            <v>0</v>
          </cell>
          <cell r="R127">
            <v>13989</v>
          </cell>
          <cell r="S127">
            <v>40665</v>
          </cell>
          <cell r="T127">
            <v>0</v>
          </cell>
          <cell r="U127">
            <v>0</v>
          </cell>
          <cell r="V127">
            <v>0</v>
          </cell>
          <cell r="W127">
            <v>19280</v>
          </cell>
          <cell r="X127">
            <v>56629</v>
          </cell>
          <cell r="Y127">
            <v>13500</v>
          </cell>
          <cell r="Z127">
            <v>62940621</v>
          </cell>
          <cell r="AA127">
            <v>1888220</v>
          </cell>
          <cell r="AC127">
            <v>281</v>
          </cell>
          <cell r="AD127">
            <v>0</v>
          </cell>
          <cell r="AE127">
            <v>55</v>
          </cell>
          <cell r="AF127">
            <v>5</v>
          </cell>
          <cell r="AG127">
            <v>780</v>
          </cell>
          <cell r="AH127">
            <v>32</v>
          </cell>
          <cell r="AI127">
            <v>28</v>
          </cell>
          <cell r="AJ127">
            <v>0</v>
          </cell>
          <cell r="AK127">
            <v>42</v>
          </cell>
          <cell r="AL127">
            <v>19</v>
          </cell>
          <cell r="AM127">
            <v>0</v>
          </cell>
          <cell r="AN127">
            <v>0</v>
          </cell>
          <cell r="AO127">
            <v>2727</v>
          </cell>
          <cell r="AP127">
            <v>2605</v>
          </cell>
          <cell r="AQ127">
            <v>1752</v>
          </cell>
          <cell r="AR127">
            <v>853</v>
          </cell>
          <cell r="AS127">
            <v>1564</v>
          </cell>
          <cell r="AT127">
            <v>7031</v>
          </cell>
        </row>
        <row r="128">
          <cell r="A128">
            <v>121</v>
          </cell>
          <cell r="B128" t="str">
            <v>Harrow</v>
          </cell>
          <cell r="C128" t="str">
            <v>E5039</v>
          </cell>
          <cell r="D128">
            <v>254409</v>
          </cell>
          <cell r="E128">
            <v>127601264</v>
          </cell>
          <cell r="F128">
            <v>59883041</v>
          </cell>
          <cell r="G128">
            <v>2876000</v>
          </cell>
          <cell r="H128">
            <v>700000</v>
          </cell>
          <cell r="I128">
            <v>2176000</v>
          </cell>
          <cell r="J128">
            <v>4672496</v>
          </cell>
          <cell r="K128">
            <v>172504</v>
          </cell>
          <cell r="L128">
            <v>0</v>
          </cell>
          <cell r="M128">
            <v>325000</v>
          </cell>
          <cell r="N128">
            <v>1638000</v>
          </cell>
          <cell r="O128">
            <v>0</v>
          </cell>
          <cell r="P128">
            <v>49000</v>
          </cell>
          <cell r="Q128">
            <v>0</v>
          </cell>
          <cell r="R128">
            <v>0</v>
          </cell>
          <cell r="S128">
            <v>0</v>
          </cell>
          <cell r="T128">
            <v>0</v>
          </cell>
          <cell r="U128">
            <v>0</v>
          </cell>
          <cell r="V128">
            <v>0</v>
          </cell>
          <cell r="W128">
            <v>250000</v>
          </cell>
          <cell r="X128">
            <v>250000</v>
          </cell>
          <cell r="Y128">
            <v>750000</v>
          </cell>
          <cell r="Z128">
            <v>49752530</v>
          </cell>
          <cell r="AA128">
            <v>0</v>
          </cell>
          <cell r="AC128">
            <v>227</v>
          </cell>
          <cell r="AD128">
            <v>12</v>
          </cell>
          <cell r="AE128">
            <v>0</v>
          </cell>
          <cell r="AF128">
            <v>0</v>
          </cell>
          <cell r="AG128">
            <v>449</v>
          </cell>
          <cell r="AH128">
            <v>41</v>
          </cell>
          <cell r="AI128">
            <v>3</v>
          </cell>
          <cell r="AJ128">
            <v>0</v>
          </cell>
          <cell r="AK128">
            <v>0</v>
          </cell>
          <cell r="AL128">
            <v>0</v>
          </cell>
          <cell r="AM128">
            <v>0</v>
          </cell>
          <cell r="AN128">
            <v>0</v>
          </cell>
          <cell r="AO128">
            <v>1532</v>
          </cell>
          <cell r="AP128">
            <v>1442</v>
          </cell>
          <cell r="AQ128">
            <v>651</v>
          </cell>
          <cell r="AR128">
            <v>791</v>
          </cell>
          <cell r="AS128">
            <v>2544</v>
          </cell>
          <cell r="AT128">
            <v>5545</v>
          </cell>
        </row>
        <row r="129">
          <cell r="A129">
            <v>122</v>
          </cell>
          <cell r="B129" t="str">
            <v>Hart</v>
          </cell>
          <cell r="C129" t="str">
            <v>E1736</v>
          </cell>
          <cell r="D129">
            <v>99214</v>
          </cell>
          <cell r="E129">
            <v>72038260</v>
          </cell>
          <cell r="F129">
            <v>33474495</v>
          </cell>
          <cell r="G129">
            <v>998444</v>
          </cell>
          <cell r="H129">
            <v>685299</v>
          </cell>
          <cell r="I129">
            <v>313145</v>
          </cell>
          <cell r="J129">
            <v>1323948</v>
          </cell>
          <cell r="K129">
            <v>32024</v>
          </cell>
          <cell r="L129">
            <v>2808</v>
          </cell>
          <cell r="M129">
            <v>0</v>
          </cell>
          <cell r="N129">
            <v>989093</v>
          </cell>
          <cell r="O129">
            <v>70117</v>
          </cell>
          <cell r="P129">
            <v>23670</v>
          </cell>
          <cell r="Q129">
            <v>0</v>
          </cell>
          <cell r="R129">
            <v>2808</v>
          </cell>
          <cell r="S129">
            <v>0</v>
          </cell>
          <cell r="T129">
            <v>0</v>
          </cell>
          <cell r="U129">
            <v>0</v>
          </cell>
          <cell r="V129">
            <v>0</v>
          </cell>
          <cell r="W129">
            <v>10000</v>
          </cell>
          <cell r="X129">
            <v>11000</v>
          </cell>
          <cell r="Y129">
            <v>469000</v>
          </cell>
          <cell r="Z129">
            <v>30198987</v>
          </cell>
          <cell r="AA129">
            <v>670000</v>
          </cell>
          <cell r="AC129">
            <v>107</v>
          </cell>
          <cell r="AD129">
            <v>2</v>
          </cell>
          <cell r="AE129">
            <v>2</v>
          </cell>
          <cell r="AF129">
            <v>0</v>
          </cell>
          <cell r="AG129">
            <v>144</v>
          </cell>
          <cell r="AH129">
            <v>82</v>
          </cell>
          <cell r="AI129">
            <v>10</v>
          </cell>
          <cell r="AJ129">
            <v>0</v>
          </cell>
          <cell r="AK129">
            <v>2</v>
          </cell>
          <cell r="AL129">
            <v>0</v>
          </cell>
          <cell r="AM129">
            <v>0</v>
          </cell>
          <cell r="AN129">
            <v>0</v>
          </cell>
          <cell r="AO129">
            <v>943</v>
          </cell>
          <cell r="AP129">
            <v>556</v>
          </cell>
          <cell r="AQ129">
            <v>293</v>
          </cell>
          <cell r="AR129">
            <v>263</v>
          </cell>
          <cell r="AS129">
            <v>621</v>
          </cell>
          <cell r="AT129">
            <v>2138</v>
          </cell>
        </row>
        <row r="130">
          <cell r="A130">
            <v>123</v>
          </cell>
          <cell r="B130" t="str">
            <v>Hartlepool</v>
          </cell>
          <cell r="C130" t="str">
            <v>E0701</v>
          </cell>
          <cell r="D130">
            <v>124897</v>
          </cell>
          <cell r="E130">
            <v>97891762</v>
          </cell>
          <cell r="F130">
            <v>45719423</v>
          </cell>
          <cell r="G130">
            <v>1831081</v>
          </cell>
          <cell r="H130">
            <v>966217</v>
          </cell>
          <cell r="I130">
            <v>864864</v>
          </cell>
          <cell r="J130">
            <v>1827208</v>
          </cell>
          <cell r="K130">
            <v>47207</v>
          </cell>
          <cell r="L130">
            <v>0</v>
          </cell>
          <cell r="M130">
            <v>44582</v>
          </cell>
          <cell r="N130">
            <v>1662050</v>
          </cell>
          <cell r="O130">
            <v>157523</v>
          </cell>
          <cell r="P130">
            <v>39105</v>
          </cell>
          <cell r="Q130">
            <v>2964</v>
          </cell>
          <cell r="R130">
            <v>559</v>
          </cell>
          <cell r="S130">
            <v>0</v>
          </cell>
          <cell r="T130">
            <v>72798</v>
          </cell>
          <cell r="U130">
            <v>67812</v>
          </cell>
          <cell r="V130">
            <v>0</v>
          </cell>
          <cell r="W130">
            <v>50000</v>
          </cell>
          <cell r="X130">
            <v>128292</v>
          </cell>
          <cell r="Y130">
            <v>420027</v>
          </cell>
          <cell r="Z130">
            <v>32329117</v>
          </cell>
          <cell r="AA130">
            <v>952380</v>
          </cell>
          <cell r="AC130">
            <v>135</v>
          </cell>
          <cell r="AD130">
            <v>8</v>
          </cell>
          <cell r="AE130">
            <v>0</v>
          </cell>
          <cell r="AF130">
            <v>1</v>
          </cell>
          <cell r="AG130">
            <v>213</v>
          </cell>
          <cell r="AH130">
            <v>76</v>
          </cell>
          <cell r="AI130">
            <v>15</v>
          </cell>
          <cell r="AJ130">
            <v>3</v>
          </cell>
          <cell r="AK130">
            <v>1</v>
          </cell>
          <cell r="AL130">
            <v>0</v>
          </cell>
          <cell r="AM130">
            <v>5</v>
          </cell>
          <cell r="AN130">
            <v>0</v>
          </cell>
          <cell r="AO130">
            <v>981</v>
          </cell>
          <cell r="AP130">
            <v>1093</v>
          </cell>
          <cell r="AQ130">
            <v>830</v>
          </cell>
          <cell r="AR130">
            <v>263</v>
          </cell>
          <cell r="AS130">
            <v>651</v>
          </cell>
          <cell r="AT130">
            <v>2750</v>
          </cell>
        </row>
        <row r="131">
          <cell r="A131">
            <v>124</v>
          </cell>
          <cell r="B131" t="str">
            <v>Hastings</v>
          </cell>
          <cell r="C131" t="str">
            <v>E1433</v>
          </cell>
          <cell r="D131">
            <v>131732</v>
          </cell>
          <cell r="E131">
            <v>57180778</v>
          </cell>
          <cell r="F131">
            <v>26894105</v>
          </cell>
          <cell r="G131">
            <v>2442203</v>
          </cell>
          <cell r="H131">
            <v>380357</v>
          </cell>
          <cell r="I131">
            <v>2061846</v>
          </cell>
          <cell r="J131">
            <v>2300000</v>
          </cell>
          <cell r="K131">
            <v>35967</v>
          </cell>
          <cell r="L131">
            <v>0</v>
          </cell>
          <cell r="M131">
            <v>0</v>
          </cell>
          <cell r="N131">
            <v>712289</v>
          </cell>
          <cell r="O131">
            <v>188638</v>
          </cell>
          <cell r="P131">
            <v>128176</v>
          </cell>
          <cell r="Q131">
            <v>2500</v>
          </cell>
          <cell r="R131">
            <v>0</v>
          </cell>
          <cell r="S131">
            <v>0</v>
          </cell>
          <cell r="T131">
            <v>0</v>
          </cell>
          <cell r="U131">
            <v>0</v>
          </cell>
          <cell r="V131">
            <v>0</v>
          </cell>
          <cell r="W131">
            <v>0</v>
          </cell>
          <cell r="X131">
            <v>0</v>
          </cell>
          <cell r="Y131">
            <v>0</v>
          </cell>
          <cell r="Z131">
            <v>21368689</v>
          </cell>
          <cell r="AA131">
            <v>176450</v>
          </cell>
          <cell r="AC131">
            <v>164</v>
          </cell>
          <cell r="AD131">
            <v>5</v>
          </cell>
          <cell r="AE131">
            <v>0</v>
          </cell>
          <cell r="AF131">
            <v>0</v>
          </cell>
          <cell r="AG131">
            <v>413</v>
          </cell>
          <cell r="AH131">
            <v>74</v>
          </cell>
          <cell r="AI131">
            <v>12</v>
          </cell>
          <cell r="AJ131">
            <v>5</v>
          </cell>
          <cell r="AK131">
            <v>0</v>
          </cell>
          <cell r="AL131">
            <v>0</v>
          </cell>
          <cell r="AM131">
            <v>0</v>
          </cell>
          <cell r="AN131">
            <v>0</v>
          </cell>
          <cell r="AO131">
            <v>1510</v>
          </cell>
          <cell r="AP131">
            <v>1565</v>
          </cell>
          <cell r="AQ131">
            <v>1253</v>
          </cell>
          <cell r="AR131">
            <v>312</v>
          </cell>
          <cell r="AS131">
            <v>207</v>
          </cell>
          <cell r="AT131">
            <v>3314</v>
          </cell>
        </row>
        <row r="132">
          <cell r="A132">
            <v>125</v>
          </cell>
          <cell r="B132" t="str">
            <v>Havant</v>
          </cell>
          <cell r="C132" t="str">
            <v>E1737</v>
          </cell>
          <cell r="D132">
            <v>139832</v>
          </cell>
          <cell r="E132">
            <v>79263040</v>
          </cell>
          <cell r="F132">
            <v>35702692</v>
          </cell>
          <cell r="G132">
            <v>1924895.44</v>
          </cell>
          <cell r="H132">
            <v>743554.89</v>
          </cell>
          <cell r="I132">
            <v>1181340.55</v>
          </cell>
          <cell r="J132">
            <v>1840599.77</v>
          </cell>
          <cell r="K132">
            <v>684.44</v>
          </cell>
          <cell r="L132">
            <v>1928</v>
          </cell>
          <cell r="M132">
            <v>0</v>
          </cell>
          <cell r="N132">
            <v>732825.57</v>
          </cell>
          <cell r="O132">
            <v>95236.71</v>
          </cell>
          <cell r="P132">
            <v>89119.98</v>
          </cell>
          <cell r="Q132">
            <v>0</v>
          </cell>
          <cell r="R132">
            <v>1928</v>
          </cell>
          <cell r="S132">
            <v>0</v>
          </cell>
          <cell r="T132">
            <v>0</v>
          </cell>
          <cell r="U132">
            <v>0</v>
          </cell>
          <cell r="V132">
            <v>0</v>
          </cell>
          <cell r="W132">
            <v>50000</v>
          </cell>
          <cell r="X132">
            <v>21000</v>
          </cell>
          <cell r="Y132">
            <v>530000</v>
          </cell>
          <cell r="Z132">
            <v>30151176.100000001</v>
          </cell>
          <cell r="AA132">
            <v>250000</v>
          </cell>
          <cell r="AC132">
            <v>151</v>
          </cell>
          <cell r="AD132">
            <v>1</v>
          </cell>
          <cell r="AE132">
            <v>2</v>
          </cell>
          <cell r="AF132">
            <v>0</v>
          </cell>
          <cell r="AG132">
            <v>282</v>
          </cell>
          <cell r="AH132">
            <v>42</v>
          </cell>
          <cell r="AI132">
            <v>19</v>
          </cell>
          <cell r="AJ132">
            <v>0</v>
          </cell>
          <cell r="AK132">
            <v>2</v>
          </cell>
          <cell r="AL132">
            <v>0</v>
          </cell>
          <cell r="AM132">
            <v>0</v>
          </cell>
          <cell r="AN132">
            <v>0</v>
          </cell>
          <cell r="AO132">
            <v>1096</v>
          </cell>
          <cell r="AP132">
            <v>1326</v>
          </cell>
          <cell r="AQ132">
            <v>892</v>
          </cell>
          <cell r="AR132">
            <v>434</v>
          </cell>
          <cell r="AS132">
            <v>765</v>
          </cell>
          <cell r="AT132">
            <v>3230</v>
          </cell>
        </row>
        <row r="133">
          <cell r="A133">
            <v>126</v>
          </cell>
          <cell r="B133" t="str">
            <v>Havering</v>
          </cell>
          <cell r="C133" t="str">
            <v>E5040</v>
          </cell>
          <cell r="D133">
            <v>271109</v>
          </cell>
          <cell r="E133">
            <v>182859009</v>
          </cell>
          <cell r="F133">
            <v>86672690.299999997</v>
          </cell>
          <cell r="G133">
            <v>3244358.74</v>
          </cell>
          <cell r="H133">
            <v>1340271.54</v>
          </cell>
          <cell r="I133">
            <v>1904087.2</v>
          </cell>
          <cell r="J133">
            <v>4030154.31</v>
          </cell>
          <cell r="K133">
            <v>323017.12</v>
          </cell>
          <cell r="L133">
            <v>0</v>
          </cell>
          <cell r="M133">
            <v>0</v>
          </cell>
          <cell r="N133">
            <v>3242644.68</v>
          </cell>
          <cell r="O133">
            <v>136422.39000000001</v>
          </cell>
          <cell r="P133">
            <v>574.62</v>
          </cell>
          <cell r="Q133">
            <v>72251.8</v>
          </cell>
          <cell r="R133">
            <v>0</v>
          </cell>
          <cell r="S133">
            <v>0</v>
          </cell>
          <cell r="T133">
            <v>0</v>
          </cell>
          <cell r="U133">
            <v>0</v>
          </cell>
          <cell r="V133">
            <v>0</v>
          </cell>
          <cell r="W133">
            <v>0</v>
          </cell>
          <cell r="X133">
            <v>23485</v>
          </cell>
          <cell r="Y133">
            <v>1480448.24</v>
          </cell>
          <cell r="Z133">
            <v>75408889.400000006</v>
          </cell>
          <cell r="AA133">
            <v>1487130.87</v>
          </cell>
          <cell r="AC133">
            <v>216</v>
          </cell>
          <cell r="AD133">
            <v>17</v>
          </cell>
          <cell r="AE133">
            <v>0</v>
          </cell>
          <cell r="AF133">
            <v>0</v>
          </cell>
          <cell r="AG133">
            <v>518</v>
          </cell>
          <cell r="AH133">
            <v>79</v>
          </cell>
          <cell r="AI133">
            <v>1</v>
          </cell>
          <cell r="AJ133">
            <v>3</v>
          </cell>
          <cell r="AK133">
            <v>0</v>
          </cell>
          <cell r="AL133">
            <v>0</v>
          </cell>
          <cell r="AM133">
            <v>0</v>
          </cell>
          <cell r="AN133">
            <v>0</v>
          </cell>
          <cell r="AO133">
            <v>1827</v>
          </cell>
          <cell r="AP133">
            <v>1514</v>
          </cell>
          <cell r="AQ133">
            <v>712</v>
          </cell>
          <cell r="AR133">
            <v>802</v>
          </cell>
          <cell r="AS133">
            <v>2292</v>
          </cell>
          <cell r="AT133">
            <v>5690</v>
          </cell>
        </row>
        <row r="134">
          <cell r="A134">
            <v>127</v>
          </cell>
          <cell r="B134" t="str">
            <v>Herefordshire</v>
          </cell>
          <cell r="C134" t="str">
            <v>E1801</v>
          </cell>
          <cell r="D134">
            <v>301961</v>
          </cell>
          <cell r="E134">
            <v>127919573</v>
          </cell>
          <cell r="F134">
            <v>60871835</v>
          </cell>
          <cell r="G134">
            <v>5017588</v>
          </cell>
          <cell r="H134">
            <v>874433</v>
          </cell>
          <cell r="I134">
            <v>4143155</v>
          </cell>
          <cell r="J134">
            <v>4084214</v>
          </cell>
          <cell r="K134">
            <v>93578</v>
          </cell>
          <cell r="L134">
            <v>90682</v>
          </cell>
          <cell r="M134">
            <v>4247</v>
          </cell>
          <cell r="N134">
            <v>1850695</v>
          </cell>
          <cell r="O134">
            <v>291969</v>
          </cell>
          <cell r="P134">
            <v>126418</v>
          </cell>
          <cell r="Q134">
            <v>17484</v>
          </cell>
          <cell r="R134">
            <v>57330</v>
          </cell>
          <cell r="S134">
            <v>0</v>
          </cell>
          <cell r="T134">
            <v>185100</v>
          </cell>
          <cell r="U134">
            <v>60548.37</v>
          </cell>
          <cell r="V134">
            <v>0</v>
          </cell>
          <cell r="W134">
            <v>302000</v>
          </cell>
          <cell r="X134">
            <v>38258</v>
          </cell>
          <cell r="Y134">
            <v>1032616</v>
          </cell>
          <cell r="Z134">
            <v>48482669</v>
          </cell>
          <cell r="AA134">
            <v>640799.30000000005</v>
          </cell>
          <cell r="AC134">
            <v>427</v>
          </cell>
          <cell r="AD134">
            <v>20</v>
          </cell>
          <cell r="AE134">
            <v>80</v>
          </cell>
          <cell r="AF134">
            <v>2</v>
          </cell>
          <cell r="AG134">
            <v>146</v>
          </cell>
          <cell r="AH134">
            <v>427</v>
          </cell>
          <cell r="AI134">
            <v>67</v>
          </cell>
          <cell r="AJ134">
            <v>20</v>
          </cell>
          <cell r="AK134">
            <v>80</v>
          </cell>
          <cell r="AL134">
            <v>0</v>
          </cell>
          <cell r="AM134">
            <v>31</v>
          </cell>
          <cell r="AN134">
            <v>0</v>
          </cell>
          <cell r="AO134">
            <v>2200</v>
          </cell>
          <cell r="AP134">
            <v>3209</v>
          </cell>
          <cell r="AQ134">
            <v>2395</v>
          </cell>
          <cell r="AR134">
            <v>814</v>
          </cell>
          <cell r="AS134">
            <v>2015</v>
          </cell>
          <cell r="AT134">
            <v>7707</v>
          </cell>
        </row>
        <row r="135">
          <cell r="A135">
            <v>128</v>
          </cell>
          <cell r="B135" t="str">
            <v>Hertsmere</v>
          </cell>
          <cell r="C135" t="str">
            <v>E1934</v>
          </cell>
          <cell r="D135">
            <v>149502</v>
          </cell>
          <cell r="E135">
            <v>113925750</v>
          </cell>
          <cell r="F135">
            <v>50811532</v>
          </cell>
          <cell r="G135">
            <v>1454374.09</v>
          </cell>
          <cell r="H135">
            <v>1105570.1100000001</v>
          </cell>
          <cell r="I135">
            <v>348803.98</v>
          </cell>
          <cell r="J135">
            <v>4360906.3099999996</v>
          </cell>
          <cell r="K135">
            <v>59247.44</v>
          </cell>
          <cell r="L135">
            <v>0</v>
          </cell>
          <cell r="M135">
            <v>0</v>
          </cell>
          <cell r="N135">
            <v>869327.47</v>
          </cell>
          <cell r="O135">
            <v>105914.77</v>
          </cell>
          <cell r="P135">
            <v>39932.25</v>
          </cell>
          <cell r="Q135">
            <v>0</v>
          </cell>
          <cell r="R135">
            <v>0</v>
          </cell>
          <cell r="S135">
            <v>0</v>
          </cell>
          <cell r="T135">
            <v>0</v>
          </cell>
          <cell r="U135">
            <v>0</v>
          </cell>
          <cell r="V135">
            <v>0</v>
          </cell>
          <cell r="W135">
            <v>112000</v>
          </cell>
          <cell r="X135">
            <v>80000</v>
          </cell>
          <cell r="Y135">
            <v>655000</v>
          </cell>
          <cell r="Z135">
            <v>43189926.5</v>
          </cell>
          <cell r="AA135">
            <v>0</v>
          </cell>
          <cell r="AC135">
            <v>157</v>
          </cell>
          <cell r="AD135">
            <v>5</v>
          </cell>
          <cell r="AE135">
            <v>0</v>
          </cell>
          <cell r="AF135">
            <v>0</v>
          </cell>
          <cell r="AG135">
            <v>125</v>
          </cell>
          <cell r="AH135">
            <v>73</v>
          </cell>
          <cell r="AI135">
            <v>15</v>
          </cell>
          <cell r="AJ135">
            <v>0</v>
          </cell>
          <cell r="AK135">
            <v>0</v>
          </cell>
          <cell r="AL135">
            <v>0</v>
          </cell>
          <cell r="AM135">
            <v>0</v>
          </cell>
          <cell r="AN135">
            <v>0</v>
          </cell>
          <cell r="AO135">
            <v>1277</v>
          </cell>
          <cell r="AP135">
            <v>765</v>
          </cell>
          <cell r="AQ135">
            <v>362</v>
          </cell>
          <cell r="AR135">
            <v>403</v>
          </cell>
          <cell r="AS135">
            <v>860</v>
          </cell>
          <cell r="AT135">
            <v>2989</v>
          </cell>
        </row>
        <row r="136">
          <cell r="A136">
            <v>129</v>
          </cell>
          <cell r="B136" t="str">
            <v>High Peak</v>
          </cell>
          <cell r="C136" t="str">
            <v>E1037</v>
          </cell>
          <cell r="D136">
            <v>135499</v>
          </cell>
          <cell r="E136">
            <v>60212905</v>
          </cell>
          <cell r="F136">
            <v>28468495</v>
          </cell>
          <cell r="G136">
            <v>2418538</v>
          </cell>
          <cell r="H136">
            <v>519603</v>
          </cell>
          <cell r="I136">
            <v>1898935</v>
          </cell>
          <cell r="J136">
            <v>897040</v>
          </cell>
          <cell r="K136">
            <v>68345</v>
          </cell>
          <cell r="L136">
            <v>15401</v>
          </cell>
          <cell r="M136">
            <v>5968</v>
          </cell>
          <cell r="N136">
            <v>469401</v>
          </cell>
          <cell r="O136">
            <v>23154</v>
          </cell>
          <cell r="P136">
            <v>143525</v>
          </cell>
          <cell r="Q136">
            <v>5002</v>
          </cell>
          <cell r="R136">
            <v>4331</v>
          </cell>
          <cell r="S136">
            <v>0</v>
          </cell>
          <cell r="T136">
            <v>0</v>
          </cell>
          <cell r="U136">
            <v>0</v>
          </cell>
          <cell r="V136">
            <v>0</v>
          </cell>
          <cell r="W136">
            <v>0</v>
          </cell>
          <cell r="X136">
            <v>0</v>
          </cell>
          <cell r="Y136">
            <v>499215</v>
          </cell>
          <cell r="Z136">
            <v>24353880</v>
          </cell>
          <cell r="AA136">
            <v>73866</v>
          </cell>
          <cell r="AC136">
            <v>170</v>
          </cell>
          <cell r="AD136">
            <v>20</v>
          </cell>
          <cell r="AE136">
            <v>18</v>
          </cell>
          <cell r="AF136">
            <v>0</v>
          </cell>
          <cell r="AG136">
            <v>0</v>
          </cell>
          <cell r="AH136">
            <v>30</v>
          </cell>
          <cell r="AI136">
            <v>15</v>
          </cell>
          <cell r="AJ136">
            <v>2</v>
          </cell>
          <cell r="AK136">
            <v>3</v>
          </cell>
          <cell r="AL136">
            <v>0</v>
          </cell>
          <cell r="AM136">
            <v>0</v>
          </cell>
          <cell r="AN136">
            <v>0</v>
          </cell>
          <cell r="AO136">
            <v>974</v>
          </cell>
          <cell r="AP136">
            <v>1493</v>
          </cell>
          <cell r="AQ136">
            <v>1158</v>
          </cell>
          <cell r="AR136">
            <v>335</v>
          </cell>
          <cell r="AS136">
            <v>886</v>
          </cell>
          <cell r="AT136">
            <v>3431</v>
          </cell>
        </row>
        <row r="137">
          <cell r="A137">
            <v>130</v>
          </cell>
          <cell r="B137" t="str">
            <v>Hillingdon</v>
          </cell>
          <cell r="C137" t="str">
            <v>E5041</v>
          </cell>
          <cell r="D137">
            <v>585792</v>
          </cell>
          <cell r="E137">
            <v>770439500</v>
          </cell>
          <cell r="F137">
            <v>375197002</v>
          </cell>
          <cell r="G137">
            <v>2758000</v>
          </cell>
          <cell r="H137">
            <v>6750000</v>
          </cell>
          <cell r="I137">
            <v>-3992000</v>
          </cell>
          <cell r="J137">
            <v>7113681</v>
          </cell>
          <cell r="K137">
            <v>45021</v>
          </cell>
          <cell r="L137">
            <v>0</v>
          </cell>
          <cell r="M137">
            <v>26000</v>
          </cell>
          <cell r="N137">
            <v>12827000</v>
          </cell>
          <cell r="O137">
            <v>210594</v>
          </cell>
          <cell r="P137">
            <v>18481</v>
          </cell>
          <cell r="Q137">
            <v>0</v>
          </cell>
          <cell r="R137">
            <v>0</v>
          </cell>
          <cell r="S137">
            <v>0</v>
          </cell>
          <cell r="T137">
            <v>0</v>
          </cell>
          <cell r="U137">
            <v>0</v>
          </cell>
          <cell r="V137">
            <v>0</v>
          </cell>
          <cell r="W137">
            <v>0</v>
          </cell>
          <cell r="X137">
            <v>100000</v>
          </cell>
          <cell r="Y137">
            <v>1200000</v>
          </cell>
          <cell r="Z137">
            <v>360925300</v>
          </cell>
          <cell r="AA137">
            <v>6000000</v>
          </cell>
          <cell r="AC137">
            <v>269</v>
          </cell>
          <cell r="AD137">
            <v>12</v>
          </cell>
          <cell r="AE137">
            <v>0</v>
          </cell>
          <cell r="AF137">
            <v>0</v>
          </cell>
          <cell r="AG137">
            <v>425</v>
          </cell>
          <cell r="AH137">
            <v>173</v>
          </cell>
          <cell r="AI137">
            <v>26</v>
          </cell>
          <cell r="AJ137">
            <v>0</v>
          </cell>
          <cell r="AK137">
            <v>0</v>
          </cell>
          <cell r="AL137">
            <v>0</v>
          </cell>
          <cell r="AM137">
            <v>0</v>
          </cell>
          <cell r="AN137">
            <v>0</v>
          </cell>
          <cell r="AO137">
            <v>6602</v>
          </cell>
          <cell r="AP137">
            <v>1536</v>
          </cell>
          <cell r="AQ137">
            <v>670</v>
          </cell>
          <cell r="AR137">
            <v>866</v>
          </cell>
          <cell r="AS137">
            <v>228</v>
          </cell>
          <cell r="AT137">
            <v>8129</v>
          </cell>
        </row>
        <row r="138">
          <cell r="A138">
            <v>131</v>
          </cell>
          <cell r="B138" t="str">
            <v>Hinckley and Bosworth</v>
          </cell>
          <cell r="C138" t="str">
            <v>E2434</v>
          </cell>
          <cell r="D138">
            <v>123813</v>
          </cell>
          <cell r="E138">
            <v>71265776</v>
          </cell>
          <cell r="F138">
            <v>33710889</v>
          </cell>
          <cell r="G138">
            <v>2167367.9700000002</v>
          </cell>
          <cell r="H138">
            <v>656155.9</v>
          </cell>
          <cell r="I138">
            <v>1511212.07</v>
          </cell>
          <cell r="J138">
            <v>1705733</v>
          </cell>
          <cell r="K138">
            <v>6000</v>
          </cell>
          <cell r="L138">
            <v>10061.76</v>
          </cell>
          <cell r="M138">
            <v>15000</v>
          </cell>
          <cell r="N138">
            <v>755324.13</v>
          </cell>
          <cell r="O138">
            <v>68142</v>
          </cell>
          <cell r="P138">
            <v>82766.05</v>
          </cell>
          <cell r="Q138">
            <v>1500</v>
          </cell>
          <cell r="R138">
            <v>0</v>
          </cell>
          <cell r="S138">
            <v>0</v>
          </cell>
          <cell r="T138">
            <v>0</v>
          </cell>
          <cell r="U138">
            <v>0</v>
          </cell>
          <cell r="V138">
            <v>0</v>
          </cell>
          <cell r="W138">
            <v>0</v>
          </cell>
          <cell r="X138">
            <v>32888</v>
          </cell>
          <cell r="Y138">
            <v>428129</v>
          </cell>
          <cell r="Z138">
            <v>29082547</v>
          </cell>
          <cell r="AA138">
            <v>311053</v>
          </cell>
          <cell r="AC138">
            <v>129</v>
          </cell>
          <cell r="AD138">
            <v>2</v>
          </cell>
          <cell r="AE138">
            <v>7</v>
          </cell>
          <cell r="AF138">
            <v>0</v>
          </cell>
          <cell r="AG138">
            <v>336</v>
          </cell>
          <cell r="AH138">
            <v>101</v>
          </cell>
          <cell r="AI138">
            <v>16</v>
          </cell>
          <cell r="AJ138">
            <v>2</v>
          </cell>
          <cell r="AK138">
            <v>0</v>
          </cell>
          <cell r="AL138">
            <v>0</v>
          </cell>
          <cell r="AM138">
            <v>0</v>
          </cell>
          <cell r="AN138">
            <v>73</v>
          </cell>
          <cell r="AO138">
            <v>991</v>
          </cell>
          <cell r="AP138">
            <v>1241</v>
          </cell>
          <cell r="AQ138">
            <v>902</v>
          </cell>
          <cell r="AR138">
            <v>339</v>
          </cell>
          <cell r="AS138">
            <v>724</v>
          </cell>
          <cell r="AT138">
            <v>2977</v>
          </cell>
        </row>
        <row r="139">
          <cell r="A139">
            <v>132</v>
          </cell>
          <cell r="B139" t="str">
            <v>Horsham</v>
          </cell>
          <cell r="C139" t="str">
            <v>E3835</v>
          </cell>
          <cell r="D139">
            <v>176540</v>
          </cell>
          <cell r="E139">
            <v>100562781</v>
          </cell>
          <cell r="F139">
            <v>47521708.899999999</v>
          </cell>
          <cell r="G139">
            <v>2411440.85</v>
          </cell>
          <cell r="H139">
            <v>906975.04</v>
          </cell>
          <cell r="I139">
            <v>1504465.81</v>
          </cell>
          <cell r="J139">
            <v>2655455.59</v>
          </cell>
          <cell r="K139">
            <v>49572.79</v>
          </cell>
          <cell r="L139">
            <v>18488.310000000001</v>
          </cell>
          <cell r="M139">
            <v>14000</v>
          </cell>
          <cell r="N139">
            <v>929510.15</v>
          </cell>
          <cell r="O139">
            <v>70474.28</v>
          </cell>
          <cell r="P139">
            <v>433739.73</v>
          </cell>
          <cell r="Q139">
            <v>3324.82</v>
          </cell>
          <cell r="R139">
            <v>4121.25</v>
          </cell>
          <cell r="S139">
            <v>0</v>
          </cell>
          <cell r="T139">
            <v>0</v>
          </cell>
          <cell r="U139">
            <v>0</v>
          </cell>
          <cell r="V139">
            <v>0</v>
          </cell>
          <cell r="W139">
            <v>9295.1</v>
          </cell>
          <cell r="X139">
            <v>60027.11</v>
          </cell>
          <cell r="Y139">
            <v>725380.61</v>
          </cell>
          <cell r="Z139">
            <v>40323319.399999999</v>
          </cell>
          <cell r="AA139">
            <v>800000</v>
          </cell>
          <cell r="AC139">
            <v>214</v>
          </cell>
          <cell r="AD139">
            <v>12</v>
          </cell>
          <cell r="AE139">
            <v>14</v>
          </cell>
          <cell r="AF139">
            <v>2</v>
          </cell>
          <cell r="AG139">
            <v>481</v>
          </cell>
          <cell r="AH139">
            <v>72</v>
          </cell>
          <cell r="AI139">
            <v>4</v>
          </cell>
          <cell r="AJ139">
            <v>7</v>
          </cell>
          <cell r="AK139">
            <v>4</v>
          </cell>
          <cell r="AL139">
            <v>0</v>
          </cell>
          <cell r="AM139">
            <v>0</v>
          </cell>
          <cell r="AN139">
            <v>0</v>
          </cell>
          <cell r="AO139">
            <v>1519</v>
          </cell>
          <cell r="AP139">
            <v>1322</v>
          </cell>
          <cell r="AQ139">
            <v>832</v>
          </cell>
          <cell r="AR139">
            <v>490</v>
          </cell>
          <cell r="AS139">
            <v>1458</v>
          </cell>
          <cell r="AT139">
            <v>4255</v>
          </cell>
        </row>
        <row r="140">
          <cell r="A140">
            <v>133</v>
          </cell>
          <cell r="B140" t="str">
            <v>Hounslow</v>
          </cell>
          <cell r="C140" t="str">
            <v>E5042</v>
          </cell>
          <cell r="D140">
            <v>402034</v>
          </cell>
          <cell r="E140">
            <v>363638081</v>
          </cell>
          <cell r="F140">
            <v>170119129</v>
          </cell>
          <cell r="G140">
            <v>2512256</v>
          </cell>
          <cell r="H140">
            <v>3578164</v>
          </cell>
          <cell r="I140">
            <v>-1065908</v>
          </cell>
          <cell r="J140">
            <v>4627675</v>
          </cell>
          <cell r="K140">
            <v>45154</v>
          </cell>
          <cell r="L140">
            <v>0</v>
          </cell>
          <cell r="M140">
            <v>0</v>
          </cell>
          <cell r="N140">
            <v>6182990</v>
          </cell>
          <cell r="O140">
            <v>295736</v>
          </cell>
          <cell r="P140">
            <v>473466</v>
          </cell>
          <cell r="Q140">
            <v>1494</v>
          </cell>
          <cell r="R140">
            <v>0</v>
          </cell>
          <cell r="S140">
            <v>0</v>
          </cell>
          <cell r="T140">
            <v>0</v>
          </cell>
          <cell r="U140">
            <v>0</v>
          </cell>
          <cell r="V140">
            <v>0</v>
          </cell>
          <cell r="W140">
            <v>0</v>
          </cell>
          <cell r="X140">
            <v>42306</v>
          </cell>
          <cell r="Y140">
            <v>500000</v>
          </cell>
          <cell r="Z140">
            <v>158555865</v>
          </cell>
          <cell r="AA140">
            <v>5700000</v>
          </cell>
          <cell r="AC140">
            <v>220</v>
          </cell>
          <cell r="AD140">
            <v>10</v>
          </cell>
          <cell r="AE140">
            <v>0</v>
          </cell>
          <cell r="AF140">
            <v>0</v>
          </cell>
          <cell r="AG140">
            <v>720</v>
          </cell>
          <cell r="AH140">
            <v>67</v>
          </cell>
          <cell r="AI140">
            <v>19</v>
          </cell>
          <cell r="AJ140">
            <v>1</v>
          </cell>
          <cell r="AK140">
            <v>0</v>
          </cell>
          <cell r="AL140">
            <v>0</v>
          </cell>
          <cell r="AM140">
            <v>0</v>
          </cell>
          <cell r="AN140">
            <v>0</v>
          </cell>
          <cell r="AO140">
            <v>2848</v>
          </cell>
          <cell r="AP140">
            <v>1230</v>
          </cell>
          <cell r="AQ140">
            <v>564</v>
          </cell>
          <cell r="AR140">
            <v>666</v>
          </cell>
          <cell r="AS140">
            <v>2943</v>
          </cell>
          <cell r="AT140">
            <v>7186</v>
          </cell>
        </row>
        <row r="141">
          <cell r="A141">
            <v>134</v>
          </cell>
          <cell r="B141" t="str">
            <v>Huntingdonshire</v>
          </cell>
          <cell r="C141" t="str">
            <v>E0551</v>
          </cell>
          <cell r="D141">
            <v>221544</v>
          </cell>
          <cell r="E141">
            <v>141955670</v>
          </cell>
          <cell r="F141">
            <v>67245023</v>
          </cell>
          <cell r="G141">
            <v>2735135</v>
          </cell>
          <cell r="H141">
            <v>1329878</v>
          </cell>
          <cell r="I141">
            <v>1405257</v>
          </cell>
          <cell r="J141">
            <v>2525002</v>
          </cell>
          <cell r="K141">
            <v>188167</v>
          </cell>
          <cell r="L141">
            <v>47218</v>
          </cell>
          <cell r="M141">
            <v>100000</v>
          </cell>
          <cell r="N141">
            <v>1928894</v>
          </cell>
          <cell r="O141">
            <v>386</v>
          </cell>
          <cell r="P141">
            <v>62500</v>
          </cell>
          <cell r="Q141">
            <v>0</v>
          </cell>
          <cell r="R141">
            <v>23102</v>
          </cell>
          <cell r="S141">
            <v>398</v>
          </cell>
          <cell r="T141">
            <v>0</v>
          </cell>
          <cell r="U141">
            <v>512193</v>
          </cell>
          <cell r="V141">
            <v>0</v>
          </cell>
          <cell r="W141">
            <v>20000</v>
          </cell>
          <cell r="X141">
            <v>25000</v>
          </cell>
          <cell r="Y141">
            <v>50000</v>
          </cell>
          <cell r="Z141">
            <v>60784237</v>
          </cell>
          <cell r="AA141">
            <v>1810000</v>
          </cell>
          <cell r="AC141">
            <v>256</v>
          </cell>
          <cell r="AD141">
            <v>19</v>
          </cell>
          <cell r="AE141">
            <v>37</v>
          </cell>
          <cell r="AF141">
            <v>2</v>
          </cell>
          <cell r="AG141">
            <v>280</v>
          </cell>
          <cell r="AH141">
            <v>1</v>
          </cell>
          <cell r="AI141">
            <v>45</v>
          </cell>
          <cell r="AJ141">
            <v>0</v>
          </cell>
          <cell r="AK141">
            <v>21</v>
          </cell>
          <cell r="AL141">
            <v>1</v>
          </cell>
          <cell r="AM141">
            <v>70</v>
          </cell>
          <cell r="AN141">
            <v>0</v>
          </cell>
          <cell r="AO141">
            <v>2163</v>
          </cell>
          <cell r="AP141">
            <v>1465</v>
          </cell>
          <cell r="AQ141">
            <v>865</v>
          </cell>
          <cell r="AR141">
            <v>600</v>
          </cell>
          <cell r="AS141">
            <v>1227</v>
          </cell>
          <cell r="AT141">
            <v>4971</v>
          </cell>
        </row>
        <row r="142">
          <cell r="A142">
            <v>135</v>
          </cell>
          <cell r="B142" t="str">
            <v>Hyndburn</v>
          </cell>
          <cell r="C142" t="str">
            <v>E2336</v>
          </cell>
          <cell r="D142">
            <v>130946</v>
          </cell>
          <cell r="E142">
            <v>58983018</v>
          </cell>
          <cell r="F142">
            <v>27810535</v>
          </cell>
          <cell r="G142">
            <v>2217282</v>
          </cell>
          <cell r="H142">
            <v>529298</v>
          </cell>
          <cell r="I142">
            <v>1687984</v>
          </cell>
          <cell r="J142">
            <v>1119335</v>
          </cell>
          <cell r="K142">
            <v>34415</v>
          </cell>
          <cell r="L142">
            <v>0</v>
          </cell>
          <cell r="M142">
            <v>1138</v>
          </cell>
          <cell r="N142">
            <v>2434168</v>
          </cell>
          <cell r="O142">
            <v>95502</v>
          </cell>
          <cell r="P142">
            <v>113318</v>
          </cell>
          <cell r="Q142">
            <v>0</v>
          </cell>
          <cell r="R142">
            <v>0</v>
          </cell>
          <cell r="S142">
            <v>0</v>
          </cell>
          <cell r="T142">
            <v>0</v>
          </cell>
          <cell r="U142">
            <v>0</v>
          </cell>
          <cell r="V142">
            <v>0</v>
          </cell>
          <cell r="W142">
            <v>0</v>
          </cell>
          <cell r="X142">
            <v>66029</v>
          </cell>
          <cell r="Y142">
            <v>370965.81</v>
          </cell>
          <cell r="Z142">
            <v>21538459.199999999</v>
          </cell>
          <cell r="AA142">
            <v>225000</v>
          </cell>
          <cell r="AC142">
            <v>135</v>
          </cell>
          <cell r="AD142">
            <v>3</v>
          </cell>
          <cell r="AE142">
            <v>0</v>
          </cell>
          <cell r="AF142">
            <v>2</v>
          </cell>
          <cell r="AG142">
            <v>559</v>
          </cell>
          <cell r="AH142">
            <v>78</v>
          </cell>
          <cell r="AI142">
            <v>28</v>
          </cell>
          <cell r="AJ142">
            <v>0</v>
          </cell>
          <cell r="AK142">
            <v>0</v>
          </cell>
          <cell r="AL142">
            <v>0</v>
          </cell>
          <cell r="AM142">
            <v>0</v>
          </cell>
          <cell r="AN142">
            <v>0</v>
          </cell>
          <cell r="AO142">
            <v>1299</v>
          </cell>
          <cell r="AP142">
            <v>1275</v>
          </cell>
          <cell r="AQ142">
            <v>1107</v>
          </cell>
          <cell r="AR142">
            <v>168</v>
          </cell>
          <cell r="AS142">
            <v>724</v>
          </cell>
          <cell r="AT142">
            <v>3308</v>
          </cell>
        </row>
        <row r="143">
          <cell r="A143">
            <v>136</v>
          </cell>
          <cell r="B143" t="str">
            <v>Ipswich</v>
          </cell>
          <cell r="C143" t="str">
            <v>E3533</v>
          </cell>
          <cell r="D143">
            <v>194575</v>
          </cell>
          <cell r="E143">
            <v>136084351</v>
          </cell>
          <cell r="F143">
            <v>63408193</v>
          </cell>
          <cell r="G143">
            <v>2175198.2400000002</v>
          </cell>
          <cell r="H143">
            <v>1298994</v>
          </cell>
          <cell r="I143">
            <v>876204.24</v>
          </cell>
          <cell r="J143">
            <v>3048693.62</v>
          </cell>
          <cell r="K143">
            <v>87531.199999999997</v>
          </cell>
          <cell r="L143">
            <v>0</v>
          </cell>
          <cell r="M143">
            <v>0</v>
          </cell>
          <cell r="N143">
            <v>1582823.45</v>
          </cell>
          <cell r="O143">
            <v>101013.16</v>
          </cell>
          <cell r="P143">
            <v>52704.04</v>
          </cell>
          <cell r="Q143">
            <v>0</v>
          </cell>
          <cell r="R143">
            <v>0</v>
          </cell>
          <cell r="S143">
            <v>0</v>
          </cell>
          <cell r="T143">
            <v>0</v>
          </cell>
          <cell r="U143">
            <v>0</v>
          </cell>
          <cell r="V143">
            <v>0</v>
          </cell>
          <cell r="W143">
            <v>0</v>
          </cell>
          <cell r="X143">
            <v>150000</v>
          </cell>
          <cell r="Y143">
            <v>300000</v>
          </cell>
          <cell r="Z143">
            <v>57058963.299999997</v>
          </cell>
          <cell r="AA143">
            <v>425722.64</v>
          </cell>
          <cell r="AC143">
            <v>250</v>
          </cell>
          <cell r="AD143">
            <v>4</v>
          </cell>
          <cell r="AE143">
            <v>0</v>
          </cell>
          <cell r="AF143">
            <v>0</v>
          </cell>
          <cell r="AG143">
            <v>518</v>
          </cell>
          <cell r="AH143">
            <v>41</v>
          </cell>
          <cell r="AI143">
            <v>21</v>
          </cell>
          <cell r="AJ143">
            <v>0</v>
          </cell>
          <cell r="AK143">
            <v>0</v>
          </cell>
          <cell r="AL143">
            <v>0</v>
          </cell>
          <cell r="AM143">
            <v>0</v>
          </cell>
          <cell r="AN143">
            <v>0</v>
          </cell>
          <cell r="AO143">
            <v>2177</v>
          </cell>
          <cell r="AP143">
            <v>1179</v>
          </cell>
          <cell r="AQ143">
            <v>742</v>
          </cell>
          <cell r="AR143">
            <v>437</v>
          </cell>
          <cell r="AS143">
            <v>969</v>
          </cell>
          <cell r="AT143">
            <v>4413</v>
          </cell>
        </row>
        <row r="144">
          <cell r="A144">
            <v>137</v>
          </cell>
          <cell r="B144" t="str">
            <v>Isle of Wight Council</v>
          </cell>
          <cell r="C144" t="str">
            <v>E2101</v>
          </cell>
          <cell r="D144">
            <v>253629</v>
          </cell>
          <cell r="E144">
            <v>93075181</v>
          </cell>
          <cell r="F144">
            <v>43568868</v>
          </cell>
          <cell r="G144">
            <v>4313045</v>
          </cell>
          <cell r="H144">
            <v>754380</v>
          </cell>
          <cell r="I144">
            <v>3558665</v>
          </cell>
          <cell r="J144">
            <v>2203526</v>
          </cell>
          <cell r="K144">
            <v>80050.559999999998</v>
          </cell>
          <cell r="L144">
            <v>12095</v>
          </cell>
          <cell r="M144">
            <v>30000</v>
          </cell>
          <cell r="N144">
            <v>658486</v>
          </cell>
          <cell r="O144">
            <v>69294</v>
          </cell>
          <cell r="P144">
            <v>40733</v>
          </cell>
          <cell r="Q144">
            <v>916</v>
          </cell>
          <cell r="R144">
            <v>9367</v>
          </cell>
          <cell r="S144">
            <v>8500</v>
          </cell>
          <cell r="T144">
            <v>100000</v>
          </cell>
          <cell r="U144">
            <v>0</v>
          </cell>
          <cell r="V144">
            <v>0</v>
          </cell>
          <cell r="W144">
            <v>5000</v>
          </cell>
          <cell r="X144">
            <v>100000</v>
          </cell>
          <cell r="Y144">
            <v>1015000</v>
          </cell>
          <cell r="Z144">
            <v>35148426.399999999</v>
          </cell>
          <cell r="AA144">
            <v>300000</v>
          </cell>
          <cell r="AC144">
            <v>316</v>
          </cell>
          <cell r="AD144">
            <v>18</v>
          </cell>
          <cell r="AE144">
            <v>15</v>
          </cell>
          <cell r="AF144">
            <v>0</v>
          </cell>
          <cell r="AG144">
            <v>430</v>
          </cell>
          <cell r="AH144">
            <v>52</v>
          </cell>
          <cell r="AI144">
            <v>11</v>
          </cell>
          <cell r="AJ144">
            <v>1</v>
          </cell>
          <cell r="AK144">
            <v>12</v>
          </cell>
          <cell r="AL144">
            <v>0</v>
          </cell>
          <cell r="AM144">
            <v>0</v>
          </cell>
          <cell r="AN144">
            <v>0</v>
          </cell>
          <cell r="AO144">
            <v>1586</v>
          </cell>
          <cell r="AP144">
            <v>2800</v>
          </cell>
          <cell r="AQ144">
            <v>2118</v>
          </cell>
          <cell r="AR144">
            <v>682</v>
          </cell>
          <cell r="AS144">
            <v>1854</v>
          </cell>
          <cell r="AT144">
            <v>6352</v>
          </cell>
        </row>
        <row r="145">
          <cell r="A145">
            <v>138</v>
          </cell>
          <cell r="B145" t="str">
            <v>Isles of Scilly</v>
          </cell>
          <cell r="C145" t="str">
            <v>E4001</v>
          </cell>
          <cell r="D145">
            <v>24751</v>
          </cell>
          <cell r="E145">
            <v>4232125</v>
          </cell>
          <cell r="F145">
            <v>2008250</v>
          </cell>
          <cell r="G145">
            <v>298635</v>
          </cell>
          <cell r="H145">
            <v>24718.65</v>
          </cell>
          <cell r="I145">
            <v>273916.34999999998</v>
          </cell>
          <cell r="J145">
            <v>15491</v>
          </cell>
          <cell r="K145">
            <v>6372</v>
          </cell>
          <cell r="L145">
            <v>1760</v>
          </cell>
          <cell r="M145">
            <v>0</v>
          </cell>
          <cell r="N145">
            <v>1485</v>
          </cell>
          <cell r="O145">
            <v>1800</v>
          </cell>
          <cell r="P145">
            <v>1283</v>
          </cell>
          <cell r="Q145">
            <v>1052</v>
          </cell>
          <cell r="R145">
            <v>308</v>
          </cell>
          <cell r="S145">
            <v>0</v>
          </cell>
          <cell r="T145">
            <v>0</v>
          </cell>
          <cell r="U145">
            <v>0</v>
          </cell>
          <cell r="V145">
            <v>0</v>
          </cell>
          <cell r="W145">
            <v>0</v>
          </cell>
          <cell r="X145">
            <v>0</v>
          </cell>
          <cell r="Y145">
            <v>44000</v>
          </cell>
          <cell r="Z145">
            <v>1646473.65</v>
          </cell>
          <cell r="AA145">
            <v>20000</v>
          </cell>
          <cell r="AC145">
            <v>7</v>
          </cell>
          <cell r="AD145">
            <v>3</v>
          </cell>
          <cell r="AE145">
            <v>2</v>
          </cell>
          <cell r="AF145">
            <v>0</v>
          </cell>
          <cell r="AG145">
            <v>3</v>
          </cell>
          <cell r="AH145">
            <v>4</v>
          </cell>
          <cell r="AI145">
            <v>0</v>
          </cell>
          <cell r="AJ145">
            <v>2</v>
          </cell>
          <cell r="AK145">
            <v>1</v>
          </cell>
          <cell r="AL145">
            <v>0</v>
          </cell>
          <cell r="AM145">
            <v>0</v>
          </cell>
          <cell r="AN145">
            <v>0</v>
          </cell>
          <cell r="AO145">
            <v>65</v>
          </cell>
          <cell r="AP145">
            <v>357</v>
          </cell>
          <cell r="AQ145">
            <v>277</v>
          </cell>
          <cell r="AR145">
            <v>80</v>
          </cell>
          <cell r="AS145">
            <v>31</v>
          </cell>
          <cell r="AT145">
            <v>448</v>
          </cell>
        </row>
        <row r="146">
          <cell r="A146">
            <v>139</v>
          </cell>
          <cell r="B146" t="str">
            <v>Islington</v>
          </cell>
          <cell r="C146" t="str">
            <v>E5015</v>
          </cell>
          <cell r="D146">
            <v>645239</v>
          </cell>
          <cell r="E146">
            <v>484888282</v>
          </cell>
          <cell r="F146">
            <v>225579087</v>
          </cell>
          <cell r="G146">
            <v>3105421</v>
          </cell>
          <cell r="H146">
            <v>4893889</v>
          </cell>
          <cell r="I146">
            <v>-1788468</v>
          </cell>
          <cell r="J146">
            <v>19594559</v>
          </cell>
          <cell r="K146">
            <v>0</v>
          </cell>
          <cell r="L146">
            <v>0</v>
          </cell>
          <cell r="M146">
            <v>0</v>
          </cell>
          <cell r="N146">
            <v>7999028</v>
          </cell>
          <cell r="O146">
            <v>695705</v>
          </cell>
          <cell r="P146">
            <v>292646</v>
          </cell>
          <cell r="Q146">
            <v>0</v>
          </cell>
          <cell r="R146">
            <v>0</v>
          </cell>
          <cell r="S146">
            <v>0</v>
          </cell>
          <cell r="T146">
            <v>0</v>
          </cell>
          <cell r="U146">
            <v>0</v>
          </cell>
          <cell r="V146">
            <v>0</v>
          </cell>
          <cell r="W146">
            <v>100000</v>
          </cell>
          <cell r="X146">
            <v>258810</v>
          </cell>
          <cell r="Y146">
            <v>700500</v>
          </cell>
          <cell r="Z146">
            <v>197528384</v>
          </cell>
          <cell r="AA146">
            <v>7300000</v>
          </cell>
          <cell r="AC146">
            <v>739</v>
          </cell>
          <cell r="AD146">
            <v>0</v>
          </cell>
          <cell r="AE146">
            <v>0</v>
          </cell>
          <cell r="AF146">
            <v>0</v>
          </cell>
          <cell r="AG146">
            <v>1023</v>
          </cell>
          <cell r="AH146">
            <v>173</v>
          </cell>
          <cell r="AI146">
            <v>54</v>
          </cell>
          <cell r="AJ146">
            <v>0</v>
          </cell>
          <cell r="AK146">
            <v>0</v>
          </cell>
          <cell r="AL146">
            <v>0</v>
          </cell>
          <cell r="AM146">
            <v>0</v>
          </cell>
          <cell r="AN146">
            <v>0</v>
          </cell>
          <cell r="AO146">
            <v>2815</v>
          </cell>
          <cell r="AP146">
            <v>1560</v>
          </cell>
          <cell r="AQ146">
            <v>515</v>
          </cell>
          <cell r="AR146">
            <v>1045</v>
          </cell>
          <cell r="AS146">
            <v>6560</v>
          </cell>
          <cell r="AT146">
            <v>10950</v>
          </cell>
        </row>
        <row r="147">
          <cell r="A147">
            <v>140</v>
          </cell>
          <cell r="B147" t="str">
            <v>Kensington and Chelsea</v>
          </cell>
          <cell r="C147" t="str">
            <v>E5016</v>
          </cell>
          <cell r="D147">
            <v>609336</v>
          </cell>
          <cell r="E147">
            <v>651973749</v>
          </cell>
          <cell r="F147">
            <v>295868494</v>
          </cell>
          <cell r="G147">
            <v>1430006</v>
          </cell>
          <cell r="H147">
            <v>6846477</v>
          </cell>
          <cell r="I147">
            <v>-5416471</v>
          </cell>
          <cell r="J147">
            <v>16390902</v>
          </cell>
          <cell r="K147">
            <v>0</v>
          </cell>
          <cell r="L147">
            <v>0</v>
          </cell>
          <cell r="M147">
            <v>100000</v>
          </cell>
          <cell r="N147">
            <v>5278562</v>
          </cell>
          <cell r="O147">
            <v>94998</v>
          </cell>
          <cell r="P147">
            <v>70063</v>
          </cell>
          <cell r="Q147">
            <v>0</v>
          </cell>
          <cell r="R147">
            <v>0</v>
          </cell>
          <cell r="S147">
            <v>0</v>
          </cell>
          <cell r="T147">
            <v>0</v>
          </cell>
          <cell r="U147">
            <v>0</v>
          </cell>
          <cell r="V147">
            <v>0</v>
          </cell>
          <cell r="W147">
            <v>60000</v>
          </cell>
          <cell r="X147">
            <v>400000</v>
          </cell>
          <cell r="Y147">
            <v>1755000</v>
          </cell>
          <cell r="Z147">
            <v>274249478</v>
          </cell>
          <cell r="AA147">
            <v>3564377</v>
          </cell>
          <cell r="AC147">
            <v>322</v>
          </cell>
          <cell r="AD147">
            <v>0</v>
          </cell>
          <cell r="AE147">
            <v>0</v>
          </cell>
          <cell r="AF147">
            <v>0</v>
          </cell>
          <cell r="AG147">
            <v>924</v>
          </cell>
          <cell r="AH147">
            <v>71</v>
          </cell>
          <cell r="AI147">
            <v>6</v>
          </cell>
          <cell r="AJ147">
            <v>0</v>
          </cell>
          <cell r="AK147">
            <v>0</v>
          </cell>
          <cell r="AL147">
            <v>0</v>
          </cell>
          <cell r="AM147">
            <v>0</v>
          </cell>
          <cell r="AN147">
            <v>0</v>
          </cell>
          <cell r="AO147">
            <v>4835</v>
          </cell>
          <cell r="AP147">
            <v>735</v>
          </cell>
          <cell r="AQ147">
            <v>306</v>
          </cell>
          <cell r="AR147">
            <v>429</v>
          </cell>
          <cell r="AS147">
            <v>2783</v>
          </cell>
          <cell r="AT147">
            <v>8452</v>
          </cell>
        </row>
        <row r="148">
          <cell r="A148">
            <v>141</v>
          </cell>
          <cell r="B148" t="str">
            <v>Kettering</v>
          </cell>
          <cell r="C148" t="str">
            <v>E2834</v>
          </cell>
          <cell r="D148">
            <v>112730</v>
          </cell>
          <cell r="E148">
            <v>77623076</v>
          </cell>
          <cell r="F148">
            <v>36161679</v>
          </cell>
          <cell r="G148">
            <v>1561301</v>
          </cell>
          <cell r="H148">
            <v>621756</v>
          </cell>
          <cell r="I148">
            <v>939545</v>
          </cell>
          <cell r="J148">
            <v>2994970</v>
          </cell>
          <cell r="K148">
            <v>70258</v>
          </cell>
          <cell r="L148">
            <v>11382</v>
          </cell>
          <cell r="M148">
            <v>1853</v>
          </cell>
          <cell r="N148">
            <v>331013</v>
          </cell>
          <cell r="O148">
            <v>18000</v>
          </cell>
          <cell r="P148">
            <v>34643</v>
          </cell>
          <cell r="Q148">
            <v>2608</v>
          </cell>
          <cell r="R148">
            <v>2787</v>
          </cell>
          <cell r="S148">
            <v>0</v>
          </cell>
          <cell r="T148">
            <v>0</v>
          </cell>
          <cell r="U148">
            <v>0</v>
          </cell>
          <cell r="V148">
            <v>0</v>
          </cell>
          <cell r="W148">
            <v>0</v>
          </cell>
          <cell r="X148">
            <v>90000</v>
          </cell>
          <cell r="Y148">
            <v>410000</v>
          </cell>
          <cell r="Z148">
            <v>31305677</v>
          </cell>
          <cell r="AA148">
            <v>350000</v>
          </cell>
          <cell r="AC148">
            <v>141</v>
          </cell>
          <cell r="AD148">
            <v>14</v>
          </cell>
          <cell r="AE148">
            <v>9</v>
          </cell>
          <cell r="AF148">
            <v>0</v>
          </cell>
          <cell r="AG148">
            <v>325</v>
          </cell>
          <cell r="AH148">
            <v>54</v>
          </cell>
          <cell r="AI148">
            <v>16</v>
          </cell>
          <cell r="AJ148">
            <v>11</v>
          </cell>
          <cell r="AK148">
            <v>3</v>
          </cell>
          <cell r="AL148">
            <v>0</v>
          </cell>
          <cell r="AM148">
            <v>0</v>
          </cell>
          <cell r="AN148">
            <v>0</v>
          </cell>
          <cell r="AO148">
            <v>969</v>
          </cell>
          <cell r="AP148">
            <v>832</v>
          </cell>
          <cell r="AQ148">
            <v>573</v>
          </cell>
          <cell r="AR148">
            <v>259</v>
          </cell>
          <cell r="AS148">
            <v>741</v>
          </cell>
          <cell r="AT148">
            <v>2543</v>
          </cell>
        </row>
        <row r="149">
          <cell r="A149">
            <v>142</v>
          </cell>
          <cell r="B149" t="str">
            <v>Kings Lynn and West Norfolk</v>
          </cell>
          <cell r="C149" t="str">
            <v>E2634</v>
          </cell>
          <cell r="D149">
            <v>220417</v>
          </cell>
          <cell r="E149">
            <v>110714275</v>
          </cell>
          <cell r="F149">
            <v>52537632</v>
          </cell>
          <cell r="G149">
            <v>3126201</v>
          </cell>
          <cell r="H149">
            <v>996947</v>
          </cell>
          <cell r="I149">
            <v>2129254</v>
          </cell>
          <cell r="J149">
            <v>1938404</v>
          </cell>
          <cell r="K149">
            <v>23763</v>
          </cell>
          <cell r="L149">
            <v>76532</v>
          </cell>
          <cell r="M149">
            <v>20000</v>
          </cell>
          <cell r="N149">
            <v>1125066</v>
          </cell>
          <cell r="O149">
            <v>96669</v>
          </cell>
          <cell r="P149">
            <v>56036</v>
          </cell>
          <cell r="Q149">
            <v>0</v>
          </cell>
          <cell r="R149">
            <v>32407</v>
          </cell>
          <cell r="S149">
            <v>27147</v>
          </cell>
          <cell r="T149">
            <v>0</v>
          </cell>
          <cell r="U149">
            <v>0</v>
          </cell>
          <cell r="V149">
            <v>0</v>
          </cell>
          <cell r="W149">
            <v>100000</v>
          </cell>
          <cell r="X149">
            <v>275000</v>
          </cell>
          <cell r="Y149">
            <v>1275000</v>
          </cell>
          <cell r="Z149">
            <v>44446880</v>
          </cell>
          <cell r="AA149">
            <v>3878908</v>
          </cell>
          <cell r="AC149">
            <v>290</v>
          </cell>
          <cell r="AD149">
            <v>5</v>
          </cell>
          <cell r="AE149">
            <v>74</v>
          </cell>
          <cell r="AF149">
            <v>0</v>
          </cell>
          <cell r="AG149">
            <v>609</v>
          </cell>
          <cell r="AH149">
            <v>174</v>
          </cell>
          <cell r="AI149">
            <v>39</v>
          </cell>
          <cell r="AJ149">
            <v>0</v>
          </cell>
          <cell r="AK149">
            <v>46</v>
          </cell>
          <cell r="AL149">
            <v>17</v>
          </cell>
          <cell r="AM149">
            <v>0</v>
          </cell>
          <cell r="AN149">
            <v>0</v>
          </cell>
          <cell r="AO149">
            <v>1659</v>
          </cell>
          <cell r="AP149">
            <v>2116</v>
          </cell>
          <cell r="AQ149">
            <v>1611</v>
          </cell>
          <cell r="AR149">
            <v>505</v>
          </cell>
          <cell r="AS149">
            <v>1547</v>
          </cell>
          <cell r="AT149">
            <v>5457</v>
          </cell>
        </row>
        <row r="150">
          <cell r="A150">
            <v>143</v>
          </cell>
          <cell r="B150" t="str">
            <v>Kingston upon Hull</v>
          </cell>
          <cell r="C150" t="str">
            <v>E2002</v>
          </cell>
          <cell r="D150">
            <v>371140</v>
          </cell>
          <cell r="E150">
            <v>229117828</v>
          </cell>
          <cell r="F150">
            <v>101514516</v>
          </cell>
          <cell r="G150">
            <v>5319977</v>
          </cell>
          <cell r="H150">
            <v>2156353</v>
          </cell>
          <cell r="I150">
            <v>3163624</v>
          </cell>
          <cell r="J150">
            <v>5643790</v>
          </cell>
          <cell r="K150">
            <v>24285</v>
          </cell>
          <cell r="L150">
            <v>0</v>
          </cell>
          <cell r="M150">
            <v>9283</v>
          </cell>
          <cell r="N150">
            <v>3069285</v>
          </cell>
          <cell r="O150">
            <v>5471</v>
          </cell>
          <cell r="P150">
            <v>7089</v>
          </cell>
          <cell r="Q150">
            <v>0</v>
          </cell>
          <cell r="R150">
            <v>0</v>
          </cell>
          <cell r="S150">
            <v>0</v>
          </cell>
          <cell r="T150">
            <v>0</v>
          </cell>
          <cell r="U150">
            <v>0</v>
          </cell>
          <cell r="V150">
            <v>0</v>
          </cell>
          <cell r="W150">
            <v>150000</v>
          </cell>
          <cell r="X150">
            <v>400000</v>
          </cell>
          <cell r="Y150">
            <v>1173000</v>
          </cell>
          <cell r="Z150">
            <v>87285450</v>
          </cell>
          <cell r="AA150">
            <v>430000</v>
          </cell>
          <cell r="AC150">
            <v>387</v>
          </cell>
          <cell r="AD150">
            <v>4</v>
          </cell>
          <cell r="AE150">
            <v>0</v>
          </cell>
          <cell r="AF150">
            <v>1</v>
          </cell>
          <cell r="AG150">
            <v>805</v>
          </cell>
          <cell r="AH150">
            <v>2</v>
          </cell>
          <cell r="AI150">
            <v>6</v>
          </cell>
          <cell r="AJ150">
            <v>0</v>
          </cell>
          <cell r="AK150">
            <v>0</v>
          </cell>
          <cell r="AL150">
            <v>0</v>
          </cell>
          <cell r="AM150">
            <v>0</v>
          </cell>
          <cell r="AN150">
            <v>0</v>
          </cell>
          <cell r="AO150">
            <v>3572</v>
          </cell>
          <cell r="AP150">
            <v>2799</v>
          </cell>
          <cell r="AQ150">
            <v>1868</v>
          </cell>
          <cell r="AR150">
            <v>931</v>
          </cell>
          <cell r="AS150">
            <v>2296</v>
          </cell>
          <cell r="AT150">
            <v>8773</v>
          </cell>
        </row>
        <row r="151">
          <cell r="A151">
            <v>144</v>
          </cell>
          <cell r="B151" t="str">
            <v>Kingston upon Thames</v>
          </cell>
          <cell r="C151" t="str">
            <v>E5043</v>
          </cell>
          <cell r="D151">
            <v>254033</v>
          </cell>
          <cell r="E151">
            <v>199727664</v>
          </cell>
          <cell r="F151">
            <v>94615719</v>
          </cell>
          <cell r="G151">
            <v>2284658</v>
          </cell>
          <cell r="H151">
            <v>1940598</v>
          </cell>
          <cell r="I151">
            <v>344060</v>
          </cell>
          <cell r="J151">
            <v>5695333</v>
          </cell>
          <cell r="K151">
            <v>67827</v>
          </cell>
          <cell r="L151">
            <v>0</v>
          </cell>
          <cell r="M151">
            <v>29000</v>
          </cell>
          <cell r="N151">
            <v>2841586</v>
          </cell>
          <cell r="O151">
            <v>40000</v>
          </cell>
          <cell r="P151">
            <v>393000</v>
          </cell>
          <cell r="Q151">
            <v>0</v>
          </cell>
          <cell r="R151">
            <v>0</v>
          </cell>
          <cell r="S151">
            <v>0</v>
          </cell>
          <cell r="T151">
            <v>0</v>
          </cell>
          <cell r="U151">
            <v>0</v>
          </cell>
          <cell r="V151">
            <v>0</v>
          </cell>
          <cell r="W151">
            <v>100000</v>
          </cell>
          <cell r="X151">
            <v>300000</v>
          </cell>
          <cell r="Y151">
            <v>900000</v>
          </cell>
          <cell r="Z151">
            <v>83802641</v>
          </cell>
          <cell r="AA151">
            <v>600000</v>
          </cell>
          <cell r="AC151">
            <v>218</v>
          </cell>
          <cell r="AD151">
            <v>8</v>
          </cell>
          <cell r="AE151">
            <v>0</v>
          </cell>
          <cell r="AF151">
            <v>1</v>
          </cell>
          <cell r="AG151">
            <v>558</v>
          </cell>
          <cell r="AH151">
            <v>18</v>
          </cell>
          <cell r="AI151">
            <v>33</v>
          </cell>
          <cell r="AJ151">
            <v>0</v>
          </cell>
          <cell r="AK151">
            <v>0</v>
          </cell>
          <cell r="AL151">
            <v>0</v>
          </cell>
          <cell r="AM151">
            <v>0</v>
          </cell>
          <cell r="AN151">
            <v>0</v>
          </cell>
          <cell r="AO151">
            <v>1939</v>
          </cell>
          <cell r="AP151">
            <v>1245</v>
          </cell>
          <cell r="AQ151">
            <v>692</v>
          </cell>
          <cell r="AR151">
            <v>553</v>
          </cell>
          <cell r="AS151">
            <v>1631</v>
          </cell>
          <cell r="AT151">
            <v>4833</v>
          </cell>
        </row>
        <row r="152">
          <cell r="A152">
            <v>145</v>
          </cell>
          <cell r="B152" t="str">
            <v>Kirklees</v>
          </cell>
          <cell r="C152" t="str">
            <v>E4703</v>
          </cell>
          <cell r="D152">
            <v>610587</v>
          </cell>
          <cell r="E152">
            <v>283231862</v>
          </cell>
          <cell r="F152">
            <v>132327635</v>
          </cell>
          <cell r="G152">
            <v>11536393</v>
          </cell>
          <cell r="H152">
            <v>2095288</v>
          </cell>
          <cell r="I152">
            <v>9441105</v>
          </cell>
          <cell r="J152">
            <v>6091514</v>
          </cell>
          <cell r="K152">
            <v>164621</v>
          </cell>
          <cell r="L152">
            <v>4082</v>
          </cell>
          <cell r="M152">
            <v>38641</v>
          </cell>
          <cell r="N152">
            <v>6547978</v>
          </cell>
          <cell r="O152">
            <v>234527</v>
          </cell>
          <cell r="P152">
            <v>111454</v>
          </cell>
          <cell r="Q152">
            <v>1375</v>
          </cell>
          <cell r="R152">
            <v>2827</v>
          </cell>
          <cell r="S152">
            <v>118940</v>
          </cell>
          <cell r="T152">
            <v>0</v>
          </cell>
          <cell r="U152">
            <v>0</v>
          </cell>
          <cell r="V152">
            <v>0</v>
          </cell>
          <cell r="W152">
            <v>45216</v>
          </cell>
          <cell r="X152">
            <v>211950</v>
          </cell>
          <cell r="Y152">
            <v>1000000</v>
          </cell>
          <cell r="Z152">
            <v>108055365</v>
          </cell>
          <cell r="AA152">
            <v>1500000</v>
          </cell>
          <cell r="AC152">
            <v>520</v>
          </cell>
          <cell r="AD152">
            <v>33</v>
          </cell>
          <cell r="AE152">
            <v>2</v>
          </cell>
          <cell r="AF152">
            <v>2</v>
          </cell>
          <cell r="AG152">
            <v>2182</v>
          </cell>
          <cell r="AH152">
            <v>75</v>
          </cell>
          <cell r="AI152">
            <v>31</v>
          </cell>
          <cell r="AJ152">
            <v>2</v>
          </cell>
          <cell r="AK152">
            <v>2</v>
          </cell>
          <cell r="AL152">
            <v>45</v>
          </cell>
          <cell r="AM152">
            <v>0</v>
          </cell>
          <cell r="AN152">
            <v>0</v>
          </cell>
          <cell r="AO152">
            <v>6211</v>
          </cell>
          <cell r="AP152">
            <v>6535</v>
          </cell>
          <cell r="AQ152">
            <v>4806</v>
          </cell>
          <cell r="AR152">
            <v>1729</v>
          </cell>
          <cell r="AS152">
            <v>2345</v>
          </cell>
          <cell r="AT152">
            <v>15246</v>
          </cell>
        </row>
        <row r="153">
          <cell r="A153">
            <v>146</v>
          </cell>
          <cell r="B153" t="str">
            <v>Knowsley</v>
          </cell>
          <cell r="C153" t="str">
            <v>E4301</v>
          </cell>
          <cell r="D153">
            <v>141291</v>
          </cell>
          <cell r="E153">
            <v>102291880</v>
          </cell>
          <cell r="F153">
            <v>48567865</v>
          </cell>
          <cell r="G153">
            <v>1682901</v>
          </cell>
          <cell r="H153">
            <v>1024002</v>
          </cell>
          <cell r="I153">
            <v>658899</v>
          </cell>
          <cell r="J153">
            <v>2254630</v>
          </cell>
          <cell r="K153">
            <v>15385</v>
          </cell>
          <cell r="L153">
            <v>0</v>
          </cell>
          <cell r="M153">
            <v>150000</v>
          </cell>
          <cell r="N153">
            <v>1435045</v>
          </cell>
          <cell r="O153">
            <v>174580</v>
          </cell>
          <cell r="P153">
            <v>1426</v>
          </cell>
          <cell r="Q153">
            <v>0</v>
          </cell>
          <cell r="R153">
            <v>0</v>
          </cell>
          <cell r="S153">
            <v>0</v>
          </cell>
          <cell r="T153">
            <v>0</v>
          </cell>
          <cell r="U153">
            <v>0</v>
          </cell>
          <cell r="V153">
            <v>0</v>
          </cell>
          <cell r="W153">
            <v>0</v>
          </cell>
          <cell r="X153">
            <v>0</v>
          </cell>
          <cell r="Y153">
            <v>500000</v>
          </cell>
          <cell r="Z153">
            <v>43043786</v>
          </cell>
          <cell r="AA153">
            <v>2785419</v>
          </cell>
          <cell r="AC153">
            <v>129</v>
          </cell>
          <cell r="AD153">
            <v>3</v>
          </cell>
          <cell r="AE153">
            <v>0</v>
          </cell>
          <cell r="AF153">
            <v>0</v>
          </cell>
          <cell r="AG153">
            <v>239</v>
          </cell>
          <cell r="AH153">
            <v>40</v>
          </cell>
          <cell r="AI153">
            <v>2</v>
          </cell>
          <cell r="AJ153">
            <v>0</v>
          </cell>
          <cell r="AK153">
            <v>0</v>
          </cell>
          <cell r="AL153">
            <v>0</v>
          </cell>
          <cell r="AM153">
            <v>0</v>
          </cell>
          <cell r="AN153">
            <v>0</v>
          </cell>
          <cell r="AO153">
            <v>1354</v>
          </cell>
          <cell r="AP153">
            <v>947</v>
          </cell>
          <cell r="AQ153">
            <v>688</v>
          </cell>
          <cell r="AR153">
            <v>259</v>
          </cell>
          <cell r="AS153">
            <v>784</v>
          </cell>
          <cell r="AT153">
            <v>3162</v>
          </cell>
        </row>
        <row r="154">
          <cell r="A154">
            <v>147</v>
          </cell>
          <cell r="B154" t="str">
            <v>Lambeth</v>
          </cell>
          <cell r="C154" t="str">
            <v>E5017</v>
          </cell>
          <cell r="D154">
            <v>480869</v>
          </cell>
          <cell r="E154">
            <v>318680191</v>
          </cell>
          <cell r="F154">
            <v>150853109</v>
          </cell>
          <cell r="G154">
            <v>5246767.28</v>
          </cell>
          <cell r="H154">
            <v>2964179.99</v>
          </cell>
          <cell r="I154">
            <v>2282587.29</v>
          </cell>
          <cell r="J154">
            <v>15300666.6</v>
          </cell>
          <cell r="K154">
            <v>7615.6</v>
          </cell>
          <cell r="L154">
            <v>0</v>
          </cell>
          <cell r="M154">
            <v>50000</v>
          </cell>
          <cell r="N154">
            <v>3231000</v>
          </cell>
          <cell r="O154">
            <v>211361.95</v>
          </cell>
          <cell r="P154">
            <v>348889.91</v>
          </cell>
          <cell r="Q154">
            <v>0</v>
          </cell>
          <cell r="R154">
            <v>0</v>
          </cell>
          <cell r="S154">
            <v>0</v>
          </cell>
          <cell r="T154">
            <v>0</v>
          </cell>
          <cell r="U154">
            <v>0</v>
          </cell>
          <cell r="V154">
            <v>0</v>
          </cell>
          <cell r="W154">
            <v>198291</v>
          </cell>
          <cell r="X154">
            <v>0</v>
          </cell>
          <cell r="Y154">
            <v>2941000</v>
          </cell>
          <cell r="Z154">
            <v>125905299</v>
          </cell>
          <cell r="AA154">
            <v>3159442</v>
          </cell>
          <cell r="AC154">
            <v>646</v>
          </cell>
          <cell r="AD154">
            <v>2</v>
          </cell>
          <cell r="AE154">
            <v>0</v>
          </cell>
          <cell r="AF154">
            <v>0</v>
          </cell>
          <cell r="AG154">
            <v>740</v>
          </cell>
          <cell r="AH154">
            <v>95</v>
          </cell>
          <cell r="AI154">
            <v>28</v>
          </cell>
          <cell r="AJ154">
            <v>0</v>
          </cell>
          <cell r="AK154">
            <v>0</v>
          </cell>
          <cell r="AL154">
            <v>0</v>
          </cell>
          <cell r="AM154">
            <v>0</v>
          </cell>
          <cell r="AN154">
            <v>0</v>
          </cell>
          <cell r="AO154">
            <v>2761</v>
          </cell>
          <cell r="AP154">
            <v>2625</v>
          </cell>
          <cell r="AQ154">
            <v>1432</v>
          </cell>
          <cell r="AR154">
            <v>1193</v>
          </cell>
          <cell r="AS154">
            <v>3066</v>
          </cell>
          <cell r="AT154">
            <v>8576</v>
          </cell>
        </row>
        <row r="155">
          <cell r="A155">
            <v>148</v>
          </cell>
          <cell r="B155" t="str">
            <v>Lancaster</v>
          </cell>
          <cell r="C155" t="str">
            <v>E2337</v>
          </cell>
          <cell r="D155">
            <v>227185</v>
          </cell>
          <cell r="E155">
            <v>164108691</v>
          </cell>
          <cell r="F155">
            <v>77019392</v>
          </cell>
          <cell r="G155">
            <v>3206450</v>
          </cell>
          <cell r="H155">
            <v>1608470</v>
          </cell>
          <cell r="I155">
            <v>1597980</v>
          </cell>
          <cell r="J155">
            <v>3275342</v>
          </cell>
          <cell r="K155">
            <v>43062</v>
          </cell>
          <cell r="L155">
            <v>29785</v>
          </cell>
          <cell r="M155">
            <v>0</v>
          </cell>
          <cell r="N155">
            <v>1378154</v>
          </cell>
          <cell r="O155">
            <v>101463</v>
          </cell>
          <cell r="P155">
            <v>25275</v>
          </cell>
          <cell r="Q155">
            <v>2473</v>
          </cell>
          <cell r="R155">
            <v>4193</v>
          </cell>
          <cell r="S155">
            <v>0</v>
          </cell>
          <cell r="T155">
            <v>0</v>
          </cell>
          <cell r="U155">
            <v>0</v>
          </cell>
          <cell r="V155">
            <v>0</v>
          </cell>
          <cell r="W155">
            <v>0</v>
          </cell>
          <cell r="X155">
            <v>35258</v>
          </cell>
          <cell r="Y155">
            <v>657238</v>
          </cell>
          <cell r="Z155">
            <v>52715124</v>
          </cell>
          <cell r="AA155">
            <v>5144942</v>
          </cell>
          <cell r="AC155">
            <v>259</v>
          </cell>
          <cell r="AD155">
            <v>27</v>
          </cell>
          <cell r="AE155">
            <v>27</v>
          </cell>
          <cell r="AF155">
            <v>0</v>
          </cell>
          <cell r="AG155">
            <v>661</v>
          </cell>
          <cell r="AH155">
            <v>122</v>
          </cell>
          <cell r="AI155">
            <v>3</v>
          </cell>
          <cell r="AJ155">
            <v>14</v>
          </cell>
          <cell r="AK155">
            <v>4</v>
          </cell>
          <cell r="AL155">
            <v>0</v>
          </cell>
          <cell r="AM155">
            <v>0</v>
          </cell>
          <cell r="AN155">
            <v>0</v>
          </cell>
          <cell r="AO155">
            <v>1792</v>
          </cell>
          <cell r="AP155">
            <v>2074</v>
          </cell>
          <cell r="AQ155">
            <v>1596</v>
          </cell>
          <cell r="AR155">
            <v>478</v>
          </cell>
          <cell r="AS155">
            <v>1229</v>
          </cell>
          <cell r="AT155">
            <v>5138</v>
          </cell>
        </row>
        <row r="156">
          <cell r="A156">
            <v>149</v>
          </cell>
          <cell r="B156" t="str">
            <v>Leeds</v>
          </cell>
          <cell r="C156" t="str">
            <v>E4704</v>
          </cell>
          <cell r="D156">
            <v>1242261</v>
          </cell>
          <cell r="E156">
            <v>930583527</v>
          </cell>
          <cell r="F156">
            <v>439922439</v>
          </cell>
          <cell r="G156">
            <v>15389574</v>
          </cell>
          <cell r="H156">
            <v>9189442</v>
          </cell>
          <cell r="I156">
            <v>6200132</v>
          </cell>
          <cell r="J156">
            <v>21219679</v>
          </cell>
          <cell r="K156">
            <v>296977</v>
          </cell>
          <cell r="L156">
            <v>11134</v>
          </cell>
          <cell r="M156">
            <v>500000</v>
          </cell>
          <cell r="N156">
            <v>22500000</v>
          </cell>
          <cell r="O156">
            <v>50503</v>
          </cell>
          <cell r="P156">
            <v>500000</v>
          </cell>
          <cell r="Q156">
            <v>20345</v>
          </cell>
          <cell r="R156">
            <v>6266</v>
          </cell>
          <cell r="S156">
            <v>7499</v>
          </cell>
          <cell r="T156">
            <v>665000</v>
          </cell>
          <cell r="U156">
            <v>274990</v>
          </cell>
          <cell r="V156">
            <v>0</v>
          </cell>
          <cell r="W156">
            <v>200000</v>
          </cell>
          <cell r="X156">
            <v>200000</v>
          </cell>
          <cell r="Y156">
            <v>3000000</v>
          </cell>
          <cell r="Z156">
            <v>383304959</v>
          </cell>
          <cell r="AA156">
            <v>5909609</v>
          </cell>
          <cell r="AC156">
            <v>1049</v>
          </cell>
          <cell r="AD156">
            <v>61</v>
          </cell>
          <cell r="AE156">
            <v>8</v>
          </cell>
          <cell r="AF156">
            <v>9</v>
          </cell>
          <cell r="AG156">
            <v>3021</v>
          </cell>
          <cell r="AH156">
            <v>39</v>
          </cell>
          <cell r="AI156">
            <v>146</v>
          </cell>
          <cell r="AJ156">
            <v>46</v>
          </cell>
          <cell r="AK156">
            <v>5</v>
          </cell>
          <cell r="AL156">
            <v>8</v>
          </cell>
          <cell r="AM156">
            <v>3</v>
          </cell>
          <cell r="AN156">
            <v>0</v>
          </cell>
          <cell r="AO156">
            <v>11848</v>
          </cell>
          <cell r="AP156">
            <v>8155</v>
          </cell>
          <cell r="AQ156">
            <v>5096</v>
          </cell>
          <cell r="AR156">
            <v>3059</v>
          </cell>
          <cell r="AS156">
            <v>7022</v>
          </cell>
          <cell r="AT156">
            <v>27570</v>
          </cell>
        </row>
        <row r="157">
          <cell r="A157">
            <v>150</v>
          </cell>
          <cell r="B157" t="str">
            <v>Leicester</v>
          </cell>
          <cell r="C157" t="str">
            <v>E2401</v>
          </cell>
          <cell r="D157">
            <v>492367</v>
          </cell>
          <cell r="E157">
            <v>263940497</v>
          </cell>
          <cell r="F157">
            <v>124143764</v>
          </cell>
          <cell r="G157">
            <v>7846568.1399999997</v>
          </cell>
          <cell r="H157">
            <v>2377544.91</v>
          </cell>
          <cell r="I157">
            <v>5469023.2300000004</v>
          </cell>
          <cell r="J157">
            <v>7603657.46</v>
          </cell>
          <cell r="K157">
            <v>42358.16</v>
          </cell>
          <cell r="L157">
            <v>0</v>
          </cell>
          <cell r="M157">
            <v>100000</v>
          </cell>
          <cell r="N157">
            <v>3992767</v>
          </cell>
          <cell r="O157">
            <v>337631.58</v>
          </cell>
          <cell r="P157">
            <v>145924.76</v>
          </cell>
          <cell r="Q157">
            <v>0</v>
          </cell>
          <cell r="R157">
            <v>0</v>
          </cell>
          <cell r="S157">
            <v>0</v>
          </cell>
          <cell r="T157">
            <v>0</v>
          </cell>
          <cell r="U157">
            <v>0</v>
          </cell>
          <cell r="V157">
            <v>0</v>
          </cell>
          <cell r="W157">
            <v>120000</v>
          </cell>
          <cell r="X157">
            <v>380480</v>
          </cell>
          <cell r="Y157">
            <v>1750000</v>
          </cell>
          <cell r="Z157">
            <v>103464630</v>
          </cell>
          <cell r="AA157">
            <v>575000</v>
          </cell>
          <cell r="AC157">
            <v>454</v>
          </cell>
          <cell r="AD157">
            <v>8</v>
          </cell>
          <cell r="AE157">
            <v>0</v>
          </cell>
          <cell r="AF157">
            <v>8</v>
          </cell>
          <cell r="AG157">
            <v>1162</v>
          </cell>
          <cell r="AH157">
            <v>233</v>
          </cell>
          <cell r="AI157">
            <v>41</v>
          </cell>
          <cell r="AJ157">
            <v>0</v>
          </cell>
          <cell r="AK157">
            <v>0</v>
          </cell>
          <cell r="AL157">
            <v>0</v>
          </cell>
          <cell r="AM157">
            <v>0</v>
          </cell>
          <cell r="AN157">
            <v>0</v>
          </cell>
          <cell r="AO157">
            <v>4273</v>
          </cell>
          <cell r="AP157">
            <v>4502</v>
          </cell>
          <cell r="AQ157">
            <v>3232</v>
          </cell>
          <cell r="AR157">
            <v>1270</v>
          </cell>
          <cell r="AS157">
            <v>2986</v>
          </cell>
          <cell r="AT157">
            <v>12028</v>
          </cell>
        </row>
        <row r="158">
          <cell r="A158">
            <v>151</v>
          </cell>
          <cell r="B158" t="str">
            <v>Lewes</v>
          </cell>
          <cell r="C158" t="str">
            <v>E1435</v>
          </cell>
          <cell r="D158">
            <v>130673</v>
          </cell>
          <cell r="E158">
            <v>64464045</v>
          </cell>
          <cell r="F158">
            <v>29405675</v>
          </cell>
          <cell r="G158">
            <v>2126096.9700000002</v>
          </cell>
          <cell r="H158">
            <v>440930.2</v>
          </cell>
          <cell r="I158">
            <v>1685166.77</v>
          </cell>
          <cell r="J158">
            <v>1980797.85</v>
          </cell>
          <cell r="K158">
            <v>74323.199999999997</v>
          </cell>
          <cell r="L158">
            <v>11550.19</v>
          </cell>
          <cell r="M158">
            <v>10000</v>
          </cell>
          <cell r="N158">
            <v>639360.4</v>
          </cell>
          <cell r="O158">
            <v>162485.81</v>
          </cell>
          <cell r="P158">
            <v>14247.75</v>
          </cell>
          <cell r="Q158">
            <v>0</v>
          </cell>
          <cell r="R158">
            <v>0</v>
          </cell>
          <cell r="S158">
            <v>0</v>
          </cell>
          <cell r="T158">
            <v>0</v>
          </cell>
          <cell r="U158">
            <v>0</v>
          </cell>
          <cell r="V158">
            <v>0</v>
          </cell>
          <cell r="W158">
            <v>0</v>
          </cell>
          <cell r="X158">
            <v>0</v>
          </cell>
          <cell r="Y158">
            <v>812000</v>
          </cell>
          <cell r="Z158">
            <v>23941285</v>
          </cell>
          <cell r="AA158">
            <v>350000</v>
          </cell>
          <cell r="AC158">
            <v>198</v>
          </cell>
          <cell r="AD158">
            <v>22</v>
          </cell>
          <cell r="AE158">
            <v>12</v>
          </cell>
          <cell r="AF158">
            <v>4</v>
          </cell>
          <cell r="AG158">
            <v>392</v>
          </cell>
          <cell r="AH158">
            <v>101</v>
          </cell>
          <cell r="AI158">
            <v>4</v>
          </cell>
          <cell r="AJ158">
            <v>1</v>
          </cell>
          <cell r="AK158">
            <v>0</v>
          </cell>
          <cell r="AL158">
            <v>0</v>
          </cell>
          <cell r="AM158">
            <v>0</v>
          </cell>
          <cell r="AN158">
            <v>0</v>
          </cell>
          <cell r="AO158">
            <v>1100</v>
          </cell>
          <cell r="AP158">
            <v>1180</v>
          </cell>
          <cell r="AQ158">
            <v>764</v>
          </cell>
          <cell r="AR158">
            <v>416</v>
          </cell>
          <cell r="AS158">
            <v>902</v>
          </cell>
          <cell r="AT158">
            <v>3212</v>
          </cell>
        </row>
        <row r="159">
          <cell r="A159">
            <v>152</v>
          </cell>
          <cell r="B159" t="str">
            <v>Lewisham</v>
          </cell>
          <cell r="C159" t="str">
            <v>E5018</v>
          </cell>
          <cell r="D159">
            <v>306899</v>
          </cell>
          <cell r="E159">
            <v>139821476</v>
          </cell>
          <cell r="F159">
            <v>65326580</v>
          </cell>
          <cell r="G159">
            <v>4571683.12</v>
          </cell>
          <cell r="H159">
            <v>1151940.1599999999</v>
          </cell>
          <cell r="I159">
            <v>3419742.96</v>
          </cell>
          <cell r="J159">
            <v>5965960.6900000004</v>
          </cell>
          <cell r="K159">
            <v>0</v>
          </cell>
          <cell r="L159">
            <v>0</v>
          </cell>
          <cell r="M159">
            <v>0</v>
          </cell>
          <cell r="N159">
            <v>1111039.3500000001</v>
          </cell>
          <cell r="O159">
            <v>259371.43</v>
          </cell>
          <cell r="P159">
            <v>34359.449999999997</v>
          </cell>
          <cell r="Q159">
            <v>0</v>
          </cell>
          <cell r="R159">
            <v>0</v>
          </cell>
          <cell r="S159">
            <v>0</v>
          </cell>
          <cell r="T159">
            <v>0</v>
          </cell>
          <cell r="U159">
            <v>0</v>
          </cell>
          <cell r="V159">
            <v>0</v>
          </cell>
          <cell r="W159">
            <v>0</v>
          </cell>
          <cell r="X159">
            <v>79463.429999999993</v>
          </cell>
          <cell r="Y159">
            <v>1580110.85</v>
          </cell>
          <cell r="Z159">
            <v>51398975.600000001</v>
          </cell>
          <cell r="AA159">
            <v>3201337</v>
          </cell>
          <cell r="AC159">
            <v>324</v>
          </cell>
          <cell r="AD159">
            <v>0</v>
          </cell>
          <cell r="AE159">
            <v>0</v>
          </cell>
          <cell r="AF159">
            <v>0</v>
          </cell>
          <cell r="AG159">
            <v>606</v>
          </cell>
          <cell r="AH159">
            <v>67</v>
          </cell>
          <cell r="AI159">
            <v>11</v>
          </cell>
          <cell r="AJ159">
            <v>0</v>
          </cell>
          <cell r="AK159">
            <v>0</v>
          </cell>
          <cell r="AL159">
            <v>0</v>
          </cell>
          <cell r="AM159">
            <v>0</v>
          </cell>
          <cell r="AN159">
            <v>0</v>
          </cell>
          <cell r="AO159">
            <v>1587</v>
          </cell>
          <cell r="AP159">
            <v>2151</v>
          </cell>
          <cell r="AQ159">
            <v>1111</v>
          </cell>
          <cell r="AR159">
            <v>1040</v>
          </cell>
          <cell r="AS159">
            <v>2259</v>
          </cell>
          <cell r="AT159">
            <v>6092</v>
          </cell>
        </row>
        <row r="160">
          <cell r="A160">
            <v>153</v>
          </cell>
          <cell r="B160" t="str">
            <v>Lichfield</v>
          </cell>
          <cell r="C160" t="str">
            <v>E3433</v>
          </cell>
          <cell r="D160">
            <v>124275</v>
          </cell>
          <cell r="E160">
            <v>82434725</v>
          </cell>
          <cell r="F160">
            <v>38465166</v>
          </cell>
          <cell r="G160">
            <v>1549094</v>
          </cell>
          <cell r="H160">
            <v>771300</v>
          </cell>
          <cell r="I160">
            <v>777794</v>
          </cell>
          <cell r="J160">
            <v>1013374</v>
          </cell>
          <cell r="K160">
            <v>56939</v>
          </cell>
          <cell r="L160">
            <v>6429</v>
          </cell>
          <cell r="M160">
            <v>200000</v>
          </cell>
          <cell r="N160">
            <v>1250538</v>
          </cell>
          <cell r="O160">
            <v>32681</v>
          </cell>
          <cell r="P160">
            <v>40164</v>
          </cell>
          <cell r="Q160">
            <v>0</v>
          </cell>
          <cell r="R160">
            <v>3856</v>
          </cell>
          <cell r="S160">
            <v>0</v>
          </cell>
          <cell r="T160">
            <v>0</v>
          </cell>
          <cell r="U160">
            <v>0</v>
          </cell>
          <cell r="V160">
            <v>0</v>
          </cell>
          <cell r="W160">
            <v>0</v>
          </cell>
          <cell r="X160">
            <v>796252</v>
          </cell>
          <cell r="Y160">
            <v>537000</v>
          </cell>
          <cell r="Z160">
            <v>32113505</v>
          </cell>
          <cell r="AA160">
            <v>445000</v>
          </cell>
          <cell r="AC160">
            <v>111</v>
          </cell>
          <cell r="AD160">
            <v>14</v>
          </cell>
          <cell r="AE160">
            <v>7</v>
          </cell>
          <cell r="AF160">
            <v>1</v>
          </cell>
          <cell r="AG160">
            <v>385</v>
          </cell>
          <cell r="AH160">
            <v>25</v>
          </cell>
          <cell r="AI160">
            <v>22</v>
          </cell>
          <cell r="AJ160">
            <v>0</v>
          </cell>
          <cell r="AK160">
            <v>4</v>
          </cell>
          <cell r="AL160">
            <v>0</v>
          </cell>
          <cell r="AM160">
            <v>0</v>
          </cell>
          <cell r="AN160">
            <v>0</v>
          </cell>
          <cell r="AO160">
            <v>1248</v>
          </cell>
          <cell r="AP160">
            <v>833</v>
          </cell>
          <cell r="AQ160">
            <v>469</v>
          </cell>
          <cell r="AR160">
            <v>364</v>
          </cell>
          <cell r="AS160">
            <v>777</v>
          </cell>
          <cell r="AT160">
            <v>2882</v>
          </cell>
        </row>
        <row r="161">
          <cell r="A161">
            <v>154</v>
          </cell>
          <cell r="B161" t="str">
            <v>Lincoln</v>
          </cell>
          <cell r="C161" t="str">
            <v>E2533</v>
          </cell>
          <cell r="D161">
            <v>148989</v>
          </cell>
          <cell r="E161">
            <v>104490670</v>
          </cell>
          <cell r="F161">
            <v>48684656</v>
          </cell>
          <cell r="G161">
            <v>1774738</v>
          </cell>
          <cell r="H161">
            <v>994302</v>
          </cell>
          <cell r="I161">
            <v>780436</v>
          </cell>
          <cell r="J161">
            <v>3560762</v>
          </cell>
          <cell r="K161">
            <v>76501</v>
          </cell>
          <cell r="L161">
            <v>0</v>
          </cell>
          <cell r="M161">
            <v>15000</v>
          </cell>
          <cell r="N161">
            <v>1104416</v>
          </cell>
          <cell r="O161">
            <v>33024</v>
          </cell>
          <cell r="P161">
            <v>1410</v>
          </cell>
          <cell r="Q161">
            <v>3718</v>
          </cell>
          <cell r="R161">
            <v>0</v>
          </cell>
          <cell r="S161">
            <v>0</v>
          </cell>
          <cell r="T161">
            <v>0</v>
          </cell>
          <cell r="U161">
            <v>0</v>
          </cell>
          <cell r="V161">
            <v>0</v>
          </cell>
          <cell r="W161">
            <v>90000</v>
          </cell>
          <cell r="X161">
            <v>156000</v>
          </cell>
          <cell r="Y161">
            <v>750000</v>
          </cell>
          <cell r="Z161">
            <v>42118472</v>
          </cell>
          <cell r="AA161">
            <v>791000</v>
          </cell>
          <cell r="AC161">
            <v>207</v>
          </cell>
          <cell r="AD161">
            <v>10</v>
          </cell>
          <cell r="AE161">
            <v>0</v>
          </cell>
          <cell r="AF161">
            <v>0</v>
          </cell>
          <cell r="AG161">
            <v>225</v>
          </cell>
          <cell r="AH161">
            <v>31</v>
          </cell>
          <cell r="AI161">
            <v>1</v>
          </cell>
          <cell r="AJ161">
            <v>4</v>
          </cell>
          <cell r="AK161">
            <v>0</v>
          </cell>
          <cell r="AL161">
            <v>0</v>
          </cell>
          <cell r="AM161">
            <v>0</v>
          </cell>
          <cell r="AN161">
            <v>0</v>
          </cell>
          <cell r="AO161">
            <v>1447</v>
          </cell>
          <cell r="AP161">
            <v>991</v>
          </cell>
          <cell r="AQ161">
            <v>663</v>
          </cell>
          <cell r="AR161">
            <v>328</v>
          </cell>
          <cell r="AS161">
            <v>981</v>
          </cell>
          <cell r="AT161">
            <v>3400</v>
          </cell>
        </row>
        <row r="162">
          <cell r="A162">
            <v>155</v>
          </cell>
          <cell r="B162" t="str">
            <v>Liverpool</v>
          </cell>
          <cell r="C162" t="str">
            <v>E4302</v>
          </cell>
          <cell r="D162">
            <v>778592</v>
          </cell>
          <cell r="E162">
            <v>513893614</v>
          </cell>
          <cell r="F162">
            <v>241484596</v>
          </cell>
          <cell r="G162">
            <v>7724076</v>
          </cell>
          <cell r="H162">
            <v>4234339</v>
          </cell>
          <cell r="I162">
            <v>3489737</v>
          </cell>
          <cell r="J162">
            <v>15915926</v>
          </cell>
          <cell r="K162">
            <v>4685</v>
          </cell>
          <cell r="L162">
            <v>0</v>
          </cell>
          <cell r="M162">
            <v>350000</v>
          </cell>
          <cell r="N162">
            <v>16396828</v>
          </cell>
          <cell r="O162">
            <v>28115</v>
          </cell>
          <cell r="P162">
            <v>70647</v>
          </cell>
          <cell r="Q162">
            <v>0</v>
          </cell>
          <cell r="R162">
            <v>0</v>
          </cell>
          <cell r="S162">
            <v>0</v>
          </cell>
          <cell r="T162">
            <v>0</v>
          </cell>
          <cell r="U162">
            <v>0</v>
          </cell>
          <cell r="V162">
            <v>0</v>
          </cell>
          <cell r="W162">
            <v>400000</v>
          </cell>
          <cell r="X162">
            <v>74331</v>
          </cell>
          <cell r="Y162">
            <v>2301698</v>
          </cell>
          <cell r="Z162">
            <v>199953774</v>
          </cell>
          <cell r="AA162">
            <v>4500000</v>
          </cell>
          <cell r="AC162">
            <v>780</v>
          </cell>
          <cell r="AD162">
            <v>2</v>
          </cell>
          <cell r="AE162">
            <v>0</v>
          </cell>
          <cell r="AF162">
            <v>0</v>
          </cell>
          <cell r="AG162">
            <v>3067</v>
          </cell>
          <cell r="AH162">
            <v>21</v>
          </cell>
          <cell r="AI162">
            <v>20</v>
          </cell>
          <cell r="AJ162">
            <v>0</v>
          </cell>
          <cell r="AK162">
            <v>0</v>
          </cell>
          <cell r="AL162">
            <v>0</v>
          </cell>
          <cell r="AM162">
            <v>0</v>
          </cell>
          <cell r="AN162">
            <v>0</v>
          </cell>
          <cell r="AO162">
            <v>8124</v>
          </cell>
          <cell r="AP162">
            <v>4400</v>
          </cell>
          <cell r="AQ162">
            <v>3133</v>
          </cell>
          <cell r="AR162">
            <v>1267</v>
          </cell>
          <cell r="AS162">
            <v>4760</v>
          </cell>
          <cell r="AT162">
            <v>17909</v>
          </cell>
        </row>
        <row r="163">
          <cell r="A163">
            <v>156</v>
          </cell>
          <cell r="B163" t="str">
            <v>Luton</v>
          </cell>
          <cell r="C163" t="str">
            <v>E0201</v>
          </cell>
          <cell r="D163">
            <v>259664</v>
          </cell>
          <cell r="E163">
            <v>169736317</v>
          </cell>
          <cell r="F163">
            <v>78830715</v>
          </cell>
          <cell r="G163">
            <v>2552166.87</v>
          </cell>
          <cell r="H163">
            <v>1646052.1</v>
          </cell>
          <cell r="I163">
            <v>906114.77</v>
          </cell>
          <cell r="J163">
            <v>4683988.8499999996</v>
          </cell>
          <cell r="K163">
            <v>17795.439999999999</v>
          </cell>
          <cell r="L163">
            <v>0</v>
          </cell>
          <cell r="M163">
            <v>92379</v>
          </cell>
          <cell r="N163">
            <v>2710795</v>
          </cell>
          <cell r="O163">
            <v>138613</v>
          </cell>
          <cell r="P163">
            <v>65994</v>
          </cell>
          <cell r="Q163">
            <v>155.44999999999999</v>
          </cell>
          <cell r="R163">
            <v>0</v>
          </cell>
          <cell r="S163">
            <v>0</v>
          </cell>
          <cell r="T163">
            <v>0</v>
          </cell>
          <cell r="U163">
            <v>0</v>
          </cell>
          <cell r="V163">
            <v>0</v>
          </cell>
          <cell r="W163">
            <v>0</v>
          </cell>
          <cell r="X163">
            <v>30166</v>
          </cell>
          <cell r="Y163">
            <v>1029466.82</v>
          </cell>
          <cell r="Z163">
            <v>69213227.400000006</v>
          </cell>
          <cell r="AA163">
            <v>3253778.45</v>
          </cell>
          <cell r="AC163">
            <v>227</v>
          </cell>
          <cell r="AD163">
            <v>5</v>
          </cell>
          <cell r="AE163">
            <v>0</v>
          </cell>
          <cell r="AF163">
            <v>0</v>
          </cell>
          <cell r="AG163">
            <v>1027</v>
          </cell>
          <cell r="AH163">
            <v>84</v>
          </cell>
          <cell r="AI163">
            <v>9</v>
          </cell>
          <cell r="AJ163">
            <v>1</v>
          </cell>
          <cell r="AK163">
            <v>0</v>
          </cell>
          <cell r="AL163">
            <v>0</v>
          </cell>
          <cell r="AM163">
            <v>0</v>
          </cell>
          <cell r="AN163">
            <v>0</v>
          </cell>
          <cell r="AO163">
            <v>2464</v>
          </cell>
          <cell r="AP163">
            <v>1312</v>
          </cell>
          <cell r="AQ163">
            <v>695</v>
          </cell>
          <cell r="AR163">
            <v>617</v>
          </cell>
          <cell r="AS163">
            <v>2124</v>
          </cell>
          <cell r="AT163">
            <v>5755</v>
          </cell>
        </row>
        <row r="164">
          <cell r="A164">
            <v>157</v>
          </cell>
          <cell r="B164" t="str">
            <v>Maidstone</v>
          </cell>
          <cell r="C164" t="str">
            <v>E2237</v>
          </cell>
          <cell r="D164">
            <v>206271</v>
          </cell>
          <cell r="E164">
            <v>141983116</v>
          </cell>
          <cell r="F164">
            <v>66530660</v>
          </cell>
          <cell r="G164">
            <v>3201424</v>
          </cell>
          <cell r="H164">
            <v>1351593</v>
          </cell>
          <cell r="I164">
            <v>1849831</v>
          </cell>
          <cell r="J164">
            <v>3652402</v>
          </cell>
          <cell r="K164">
            <v>103192</v>
          </cell>
          <cell r="L164">
            <v>5429</v>
          </cell>
          <cell r="M164">
            <v>0</v>
          </cell>
          <cell r="N164">
            <v>2672034</v>
          </cell>
          <cell r="O164">
            <v>115503</v>
          </cell>
          <cell r="P164">
            <v>8921</v>
          </cell>
          <cell r="Q164">
            <v>7881</v>
          </cell>
          <cell r="R164">
            <v>3362</v>
          </cell>
          <cell r="S164">
            <v>0</v>
          </cell>
          <cell r="T164">
            <v>0</v>
          </cell>
          <cell r="U164">
            <v>0</v>
          </cell>
          <cell r="V164">
            <v>0</v>
          </cell>
          <cell r="W164">
            <v>9000</v>
          </cell>
          <cell r="X164">
            <v>167559</v>
          </cell>
          <cell r="Y164">
            <v>538600</v>
          </cell>
          <cell r="Z164">
            <v>57025319</v>
          </cell>
          <cell r="AA164">
            <v>500000</v>
          </cell>
          <cell r="AC164">
            <v>239</v>
          </cell>
          <cell r="AD164">
            <v>29</v>
          </cell>
          <cell r="AE164">
            <v>6</v>
          </cell>
          <cell r="AF164">
            <v>0</v>
          </cell>
          <cell r="AG164">
            <v>633</v>
          </cell>
          <cell r="AH164">
            <v>90</v>
          </cell>
          <cell r="AI164">
            <v>4</v>
          </cell>
          <cell r="AJ164">
            <v>3</v>
          </cell>
          <cell r="AK164">
            <v>4</v>
          </cell>
          <cell r="AL164">
            <v>0</v>
          </cell>
          <cell r="AM164">
            <v>0</v>
          </cell>
          <cell r="AN164">
            <v>0</v>
          </cell>
          <cell r="AO164">
            <v>2115</v>
          </cell>
          <cell r="AP164">
            <v>1142</v>
          </cell>
          <cell r="AQ164">
            <v>656</v>
          </cell>
          <cell r="AR164">
            <v>486</v>
          </cell>
          <cell r="AS164">
            <v>1419</v>
          </cell>
          <cell r="AT164">
            <v>4692</v>
          </cell>
        </row>
        <row r="165">
          <cell r="A165">
            <v>158</v>
          </cell>
          <cell r="B165" t="str">
            <v>Maldon</v>
          </cell>
          <cell r="C165" t="str">
            <v>E1539</v>
          </cell>
          <cell r="D165">
            <v>93051</v>
          </cell>
          <cell r="E165">
            <v>35367704</v>
          </cell>
          <cell r="F165">
            <v>16943675</v>
          </cell>
          <cell r="G165">
            <v>1706837</v>
          </cell>
          <cell r="H165">
            <v>275944</v>
          </cell>
          <cell r="I165">
            <v>1430893</v>
          </cell>
          <cell r="J165">
            <v>894373.21</v>
          </cell>
          <cell r="K165">
            <v>24129</v>
          </cell>
          <cell r="L165">
            <v>11460</v>
          </cell>
          <cell r="M165">
            <v>6000</v>
          </cell>
          <cell r="N165">
            <v>431688.3</v>
          </cell>
          <cell r="O165">
            <v>33685</v>
          </cell>
          <cell r="P165">
            <v>12947</v>
          </cell>
          <cell r="Q165">
            <v>0</v>
          </cell>
          <cell r="R165">
            <v>819</v>
          </cell>
          <cell r="S165">
            <v>0</v>
          </cell>
          <cell r="T165">
            <v>0</v>
          </cell>
          <cell r="U165">
            <v>0</v>
          </cell>
          <cell r="V165">
            <v>0</v>
          </cell>
          <cell r="W165">
            <v>0</v>
          </cell>
          <cell r="X165">
            <v>5159.34</v>
          </cell>
          <cell r="Y165">
            <v>315030.61</v>
          </cell>
          <cell r="Z165">
            <v>13724303.5</v>
          </cell>
          <cell r="AA165">
            <v>0</v>
          </cell>
          <cell r="AC165">
            <v>125</v>
          </cell>
          <cell r="AD165">
            <v>6</v>
          </cell>
          <cell r="AE165">
            <v>9</v>
          </cell>
          <cell r="AF165">
            <v>0</v>
          </cell>
          <cell r="AG165">
            <v>165</v>
          </cell>
          <cell r="AH165">
            <v>75</v>
          </cell>
          <cell r="AI165">
            <v>9</v>
          </cell>
          <cell r="AJ165">
            <v>0</v>
          </cell>
          <cell r="AK165">
            <v>2</v>
          </cell>
          <cell r="AL165">
            <v>0</v>
          </cell>
          <cell r="AM165">
            <v>0</v>
          </cell>
          <cell r="AN165">
            <v>0</v>
          </cell>
          <cell r="AO165">
            <v>592</v>
          </cell>
          <cell r="AP165">
            <v>1012</v>
          </cell>
          <cell r="AQ165">
            <v>711</v>
          </cell>
          <cell r="AR165">
            <v>301</v>
          </cell>
          <cell r="AS165">
            <v>723</v>
          </cell>
          <cell r="AT165">
            <v>2379</v>
          </cell>
        </row>
        <row r="166">
          <cell r="A166">
            <v>159</v>
          </cell>
          <cell r="B166" t="str">
            <v>Malvern Hills</v>
          </cell>
          <cell r="C166" t="str">
            <v>E1851</v>
          </cell>
          <cell r="D166">
            <v>107713</v>
          </cell>
          <cell r="E166">
            <v>42052065</v>
          </cell>
          <cell r="F166">
            <v>19765439</v>
          </cell>
          <cell r="G166">
            <v>1903296</v>
          </cell>
          <cell r="H166">
            <v>344893</v>
          </cell>
          <cell r="I166">
            <v>1558403</v>
          </cell>
          <cell r="J166">
            <v>1627501</v>
          </cell>
          <cell r="K166">
            <v>42339</v>
          </cell>
          <cell r="L166">
            <v>57335</v>
          </cell>
          <cell r="M166">
            <v>19944</v>
          </cell>
          <cell r="N166">
            <v>216597</v>
          </cell>
          <cell r="O166">
            <v>87105</v>
          </cell>
          <cell r="P166">
            <v>56028</v>
          </cell>
          <cell r="Q166">
            <v>10496</v>
          </cell>
          <cell r="R166">
            <v>31925</v>
          </cell>
          <cell r="S166">
            <v>30593</v>
          </cell>
          <cell r="T166">
            <v>0</v>
          </cell>
          <cell r="U166">
            <v>0</v>
          </cell>
          <cell r="V166">
            <v>0</v>
          </cell>
          <cell r="W166">
            <v>0</v>
          </cell>
          <cell r="X166">
            <v>4271</v>
          </cell>
          <cell r="Y166">
            <v>331680</v>
          </cell>
          <cell r="Z166">
            <v>15498783</v>
          </cell>
          <cell r="AA166">
            <v>188927</v>
          </cell>
          <cell r="AC166">
            <v>198</v>
          </cell>
          <cell r="AD166">
            <v>10</v>
          </cell>
          <cell r="AE166">
            <v>39</v>
          </cell>
          <cell r="AF166">
            <v>0</v>
          </cell>
          <cell r="AG166">
            <v>257</v>
          </cell>
          <cell r="AH166">
            <v>120</v>
          </cell>
          <cell r="AI166">
            <v>27</v>
          </cell>
          <cell r="AJ166">
            <v>10</v>
          </cell>
          <cell r="AK166">
            <v>26</v>
          </cell>
          <cell r="AL166">
            <v>8</v>
          </cell>
          <cell r="AM166">
            <v>0</v>
          </cell>
          <cell r="AN166">
            <v>0</v>
          </cell>
          <cell r="AO166">
            <v>865</v>
          </cell>
          <cell r="AP166">
            <v>1145</v>
          </cell>
          <cell r="AQ166">
            <v>862</v>
          </cell>
          <cell r="AR166">
            <v>283</v>
          </cell>
          <cell r="AS166">
            <v>709</v>
          </cell>
          <cell r="AT166">
            <v>2784</v>
          </cell>
        </row>
        <row r="167">
          <cell r="A167">
            <v>160</v>
          </cell>
          <cell r="B167" t="str">
            <v>Manchester</v>
          </cell>
          <cell r="C167" t="str">
            <v>E4203</v>
          </cell>
          <cell r="D167">
            <v>1120777</v>
          </cell>
          <cell r="E167">
            <v>851849900</v>
          </cell>
          <cell r="F167">
            <v>402941635</v>
          </cell>
          <cell r="G167">
            <v>9112519</v>
          </cell>
          <cell r="H167">
            <v>6972584</v>
          </cell>
          <cell r="I167">
            <v>2139935</v>
          </cell>
          <cell r="J167">
            <v>24883156</v>
          </cell>
          <cell r="K167">
            <v>99496</v>
          </cell>
          <cell r="L167">
            <v>0</v>
          </cell>
          <cell r="M167">
            <v>0</v>
          </cell>
          <cell r="N167">
            <v>32708621</v>
          </cell>
          <cell r="O167">
            <v>650346</v>
          </cell>
          <cell r="P167">
            <v>1121648</v>
          </cell>
          <cell r="Q167">
            <v>0</v>
          </cell>
          <cell r="R167">
            <v>0</v>
          </cell>
          <cell r="S167">
            <v>0</v>
          </cell>
          <cell r="T167">
            <v>372117</v>
          </cell>
          <cell r="U167">
            <v>302645</v>
          </cell>
          <cell r="V167">
            <v>0</v>
          </cell>
          <cell r="W167">
            <v>0</v>
          </cell>
          <cell r="X167">
            <v>0</v>
          </cell>
          <cell r="Y167">
            <v>3289605</v>
          </cell>
          <cell r="Z167">
            <v>337209025</v>
          </cell>
          <cell r="AA167">
            <v>19637304</v>
          </cell>
          <cell r="AC167">
            <v>837</v>
          </cell>
          <cell r="AD167">
            <v>11</v>
          </cell>
          <cell r="AE167">
            <v>0</v>
          </cell>
          <cell r="AF167">
            <v>0</v>
          </cell>
          <cell r="AG167">
            <v>5330</v>
          </cell>
          <cell r="AH167">
            <v>0</v>
          </cell>
          <cell r="AI167">
            <v>0</v>
          </cell>
          <cell r="AJ167">
            <v>0</v>
          </cell>
          <cell r="AK167">
            <v>0</v>
          </cell>
          <cell r="AL167">
            <v>0</v>
          </cell>
          <cell r="AM167">
            <v>24</v>
          </cell>
          <cell r="AN167">
            <v>0</v>
          </cell>
          <cell r="AO167">
            <v>11309</v>
          </cell>
          <cell r="AP167">
            <v>4807</v>
          </cell>
          <cell r="AQ167">
            <v>2999</v>
          </cell>
          <cell r="AR167">
            <v>1808</v>
          </cell>
          <cell r="AS167">
            <v>7611</v>
          </cell>
          <cell r="AT167">
            <v>24384</v>
          </cell>
        </row>
        <row r="168">
          <cell r="A168">
            <v>161</v>
          </cell>
          <cell r="B168" t="str">
            <v>Mansfield</v>
          </cell>
          <cell r="C168" t="str">
            <v>E3035</v>
          </cell>
          <cell r="D168">
            <v>128720</v>
          </cell>
          <cell r="E168">
            <v>71558855</v>
          </cell>
          <cell r="F168">
            <v>33963442</v>
          </cell>
          <cell r="G168">
            <v>1607176</v>
          </cell>
          <cell r="H168">
            <v>679032</v>
          </cell>
          <cell r="I168">
            <v>928144</v>
          </cell>
          <cell r="J168">
            <v>1892208</v>
          </cell>
          <cell r="K168">
            <v>15424</v>
          </cell>
          <cell r="L168">
            <v>0</v>
          </cell>
          <cell r="M168">
            <v>0</v>
          </cell>
          <cell r="N168">
            <v>809749</v>
          </cell>
          <cell r="O168">
            <v>7890</v>
          </cell>
          <cell r="P168">
            <v>88495</v>
          </cell>
          <cell r="Q168">
            <v>0</v>
          </cell>
          <cell r="R168">
            <v>0</v>
          </cell>
          <cell r="S168">
            <v>0</v>
          </cell>
          <cell r="T168">
            <v>68143</v>
          </cell>
          <cell r="U168">
            <v>0</v>
          </cell>
          <cell r="V168">
            <v>0</v>
          </cell>
          <cell r="W168">
            <v>50000</v>
          </cell>
          <cell r="X168">
            <v>0</v>
          </cell>
          <cell r="Y168">
            <v>457000</v>
          </cell>
          <cell r="Z168">
            <v>29565112</v>
          </cell>
          <cell r="AA168">
            <v>115000</v>
          </cell>
          <cell r="AC168">
            <v>150</v>
          </cell>
          <cell r="AD168">
            <v>2</v>
          </cell>
          <cell r="AE168">
            <v>0</v>
          </cell>
          <cell r="AF168">
            <v>1</v>
          </cell>
          <cell r="AG168">
            <v>502</v>
          </cell>
          <cell r="AH168">
            <v>7</v>
          </cell>
          <cell r="AI168">
            <v>17</v>
          </cell>
          <cell r="AJ168">
            <v>0</v>
          </cell>
          <cell r="AK168">
            <v>0</v>
          </cell>
          <cell r="AL168">
            <v>0</v>
          </cell>
          <cell r="AM168">
            <v>0</v>
          </cell>
          <cell r="AN168">
            <v>0</v>
          </cell>
          <cell r="AO168">
            <v>1124</v>
          </cell>
          <cell r="AP168">
            <v>1044</v>
          </cell>
          <cell r="AQ168">
            <v>816</v>
          </cell>
          <cell r="AR168">
            <v>228</v>
          </cell>
          <cell r="AS168">
            <v>861</v>
          </cell>
          <cell r="AT168">
            <v>3074</v>
          </cell>
        </row>
        <row r="169">
          <cell r="A169">
            <v>162</v>
          </cell>
          <cell r="B169" t="str">
            <v>Medway</v>
          </cell>
          <cell r="C169" t="str">
            <v>E2201</v>
          </cell>
          <cell r="D169">
            <v>283782</v>
          </cell>
          <cell r="E169">
            <v>218365810</v>
          </cell>
          <cell r="F169">
            <v>104677430</v>
          </cell>
          <cell r="G169">
            <v>3626326.18</v>
          </cell>
          <cell r="H169">
            <v>2323086.33</v>
          </cell>
          <cell r="I169">
            <v>1303239.8500000001</v>
          </cell>
          <cell r="J169">
            <v>6966150.0599999996</v>
          </cell>
          <cell r="K169">
            <v>105627.07</v>
          </cell>
          <cell r="L169">
            <v>5036.8999999999996</v>
          </cell>
          <cell r="M169">
            <v>0</v>
          </cell>
          <cell r="N169">
            <v>3764078.47</v>
          </cell>
          <cell r="O169">
            <v>257554.48</v>
          </cell>
          <cell r="P169">
            <v>168821.28</v>
          </cell>
          <cell r="Q169">
            <v>24960.77</v>
          </cell>
          <cell r="R169">
            <v>0</v>
          </cell>
          <cell r="S169">
            <v>0</v>
          </cell>
          <cell r="T169">
            <v>0</v>
          </cell>
          <cell r="U169">
            <v>0</v>
          </cell>
          <cell r="V169">
            <v>0</v>
          </cell>
          <cell r="W169">
            <v>0</v>
          </cell>
          <cell r="X169">
            <v>637203</v>
          </cell>
          <cell r="Y169">
            <v>1032400</v>
          </cell>
          <cell r="Z169">
            <v>89399292.700000003</v>
          </cell>
          <cell r="AA169">
            <v>3158022</v>
          </cell>
          <cell r="AC169">
            <v>301</v>
          </cell>
          <cell r="AD169">
            <v>13</v>
          </cell>
          <cell r="AE169">
            <v>4</v>
          </cell>
          <cell r="AF169">
            <v>0</v>
          </cell>
          <cell r="AG169">
            <v>486</v>
          </cell>
          <cell r="AH169">
            <v>212</v>
          </cell>
          <cell r="AI169">
            <v>42</v>
          </cell>
          <cell r="AJ169">
            <v>12</v>
          </cell>
          <cell r="AK169">
            <v>0</v>
          </cell>
          <cell r="AL169">
            <v>0</v>
          </cell>
          <cell r="AM169">
            <v>0</v>
          </cell>
          <cell r="AN169">
            <v>0</v>
          </cell>
          <cell r="AO169">
            <v>4141</v>
          </cell>
          <cell r="AP169">
            <v>1873</v>
          </cell>
          <cell r="AQ169">
            <v>1105</v>
          </cell>
          <cell r="AR169">
            <v>768</v>
          </cell>
          <cell r="AS169">
            <v>203</v>
          </cell>
          <cell r="AT169">
            <v>6231</v>
          </cell>
        </row>
        <row r="170">
          <cell r="A170">
            <v>163</v>
          </cell>
          <cell r="B170" t="str">
            <v>Melton</v>
          </cell>
          <cell r="C170" t="str">
            <v>E2436</v>
          </cell>
          <cell r="D170">
            <v>62568</v>
          </cell>
          <cell r="E170">
            <v>33794303</v>
          </cell>
          <cell r="F170">
            <v>15329955</v>
          </cell>
          <cell r="G170">
            <v>1202795</v>
          </cell>
          <cell r="H170">
            <v>245983</v>
          </cell>
          <cell r="I170">
            <v>956812</v>
          </cell>
          <cell r="J170">
            <v>884400</v>
          </cell>
          <cell r="K170">
            <v>35830</v>
          </cell>
          <cell r="L170">
            <v>24324</v>
          </cell>
          <cell r="M170">
            <v>10000</v>
          </cell>
          <cell r="N170">
            <v>400000</v>
          </cell>
          <cell r="O170">
            <v>14000</v>
          </cell>
          <cell r="P170">
            <v>14500</v>
          </cell>
          <cell r="Q170">
            <v>100</v>
          </cell>
          <cell r="R170">
            <v>6500</v>
          </cell>
          <cell r="S170">
            <v>1200</v>
          </cell>
          <cell r="T170">
            <v>0</v>
          </cell>
          <cell r="U170">
            <v>0</v>
          </cell>
          <cell r="V170">
            <v>0</v>
          </cell>
          <cell r="W170">
            <v>1000</v>
          </cell>
          <cell r="X170">
            <v>5900</v>
          </cell>
          <cell r="Y170">
            <v>300000</v>
          </cell>
          <cell r="Z170">
            <v>12635125</v>
          </cell>
          <cell r="AA170">
            <v>130000</v>
          </cell>
          <cell r="AC170">
            <v>82</v>
          </cell>
          <cell r="AD170">
            <v>7</v>
          </cell>
          <cell r="AE170">
            <v>20</v>
          </cell>
          <cell r="AF170">
            <v>1</v>
          </cell>
          <cell r="AG170">
            <v>107</v>
          </cell>
          <cell r="AH170">
            <v>45</v>
          </cell>
          <cell r="AI170">
            <v>6</v>
          </cell>
          <cell r="AJ170">
            <v>1</v>
          </cell>
          <cell r="AK170">
            <v>7</v>
          </cell>
          <cell r="AL170">
            <v>2</v>
          </cell>
          <cell r="AM170">
            <v>0</v>
          </cell>
          <cell r="AN170">
            <v>0</v>
          </cell>
          <cell r="AO170">
            <v>509</v>
          </cell>
          <cell r="AP170">
            <v>580</v>
          </cell>
          <cell r="AQ170">
            <v>407</v>
          </cell>
          <cell r="AR170">
            <v>173</v>
          </cell>
          <cell r="AS170">
            <v>355</v>
          </cell>
          <cell r="AT170">
            <v>1526</v>
          </cell>
        </row>
        <row r="171">
          <cell r="A171">
            <v>164</v>
          </cell>
          <cell r="B171" t="str">
            <v>Mendip</v>
          </cell>
          <cell r="C171" t="str">
            <v>E3331</v>
          </cell>
          <cell r="D171">
            <v>164661</v>
          </cell>
          <cell r="E171">
            <v>84826181</v>
          </cell>
          <cell r="F171">
            <v>41149881</v>
          </cell>
          <cell r="G171">
            <v>2872872.97</v>
          </cell>
          <cell r="H171">
            <v>761727.09</v>
          </cell>
          <cell r="I171">
            <v>2111145.88</v>
          </cell>
          <cell r="J171">
            <v>2794230.39</v>
          </cell>
          <cell r="K171">
            <v>81612.240000000005</v>
          </cell>
          <cell r="L171">
            <v>42066.19</v>
          </cell>
          <cell r="M171">
            <v>0</v>
          </cell>
          <cell r="N171">
            <v>703034.38</v>
          </cell>
          <cell r="O171">
            <v>46920.79</v>
          </cell>
          <cell r="P171">
            <v>17141.02</v>
          </cell>
          <cell r="Q171">
            <v>2969.73</v>
          </cell>
          <cell r="R171">
            <v>23360.639999999999</v>
          </cell>
          <cell r="S171">
            <v>12134.14</v>
          </cell>
          <cell r="T171">
            <v>0</v>
          </cell>
          <cell r="U171">
            <v>0</v>
          </cell>
          <cell r="V171">
            <v>0</v>
          </cell>
          <cell r="W171">
            <v>0</v>
          </cell>
          <cell r="X171">
            <v>0</v>
          </cell>
          <cell r="Y171">
            <v>547067</v>
          </cell>
          <cell r="Z171">
            <v>34448358.799999997</v>
          </cell>
          <cell r="AA171">
            <v>1253113</v>
          </cell>
          <cell r="AC171">
            <v>279</v>
          </cell>
          <cell r="AD171">
            <v>13</v>
          </cell>
          <cell r="AE171">
            <v>27</v>
          </cell>
          <cell r="AF171">
            <v>0</v>
          </cell>
          <cell r="AG171">
            <v>359</v>
          </cell>
          <cell r="AH171">
            <v>117</v>
          </cell>
          <cell r="AI171">
            <v>9</v>
          </cell>
          <cell r="AJ171">
            <v>6</v>
          </cell>
          <cell r="AK171">
            <v>18</v>
          </cell>
          <cell r="AL171">
            <v>4</v>
          </cell>
          <cell r="AM171">
            <v>0</v>
          </cell>
          <cell r="AN171">
            <v>0</v>
          </cell>
          <cell r="AO171">
            <v>1463</v>
          </cell>
          <cell r="AP171">
            <v>1599</v>
          </cell>
          <cell r="AQ171">
            <v>1087</v>
          </cell>
          <cell r="AR171">
            <v>512</v>
          </cell>
          <cell r="AS171">
            <v>929</v>
          </cell>
          <cell r="AT171">
            <v>4056</v>
          </cell>
        </row>
        <row r="172">
          <cell r="A172">
            <v>165</v>
          </cell>
          <cell r="B172" t="str">
            <v>Merton</v>
          </cell>
          <cell r="C172" t="str">
            <v>E5044</v>
          </cell>
          <cell r="D172">
            <v>277151</v>
          </cell>
          <cell r="E172">
            <v>202679646</v>
          </cell>
          <cell r="F172">
            <v>96200717</v>
          </cell>
          <cell r="G172">
            <v>2693306</v>
          </cell>
          <cell r="H172">
            <v>1929252</v>
          </cell>
          <cell r="I172">
            <v>764054</v>
          </cell>
          <cell r="J172">
            <v>4957100</v>
          </cell>
          <cell r="K172">
            <v>98077</v>
          </cell>
          <cell r="L172">
            <v>0</v>
          </cell>
          <cell r="M172">
            <v>4439</v>
          </cell>
          <cell r="N172">
            <v>1176686</v>
          </cell>
          <cell r="O172">
            <v>457377</v>
          </cell>
          <cell r="P172">
            <v>96485</v>
          </cell>
          <cell r="Q172">
            <v>188</v>
          </cell>
          <cell r="R172">
            <v>0</v>
          </cell>
          <cell r="S172">
            <v>0</v>
          </cell>
          <cell r="T172">
            <v>200000</v>
          </cell>
          <cell r="U172">
            <v>0</v>
          </cell>
          <cell r="V172">
            <v>0</v>
          </cell>
          <cell r="W172">
            <v>0</v>
          </cell>
          <cell r="X172">
            <v>103446</v>
          </cell>
          <cell r="Y172">
            <v>1314000</v>
          </cell>
          <cell r="Z172">
            <v>86882690</v>
          </cell>
          <cell r="AA172">
            <v>1092044</v>
          </cell>
          <cell r="AC172">
            <v>241</v>
          </cell>
          <cell r="AD172">
            <v>6</v>
          </cell>
          <cell r="AE172">
            <v>0</v>
          </cell>
          <cell r="AF172">
            <v>0</v>
          </cell>
          <cell r="AG172">
            <v>217</v>
          </cell>
          <cell r="AH172">
            <v>134</v>
          </cell>
          <cell r="AI172">
            <v>19</v>
          </cell>
          <cell r="AJ172">
            <v>1</v>
          </cell>
          <cell r="AK172">
            <v>0</v>
          </cell>
          <cell r="AL172">
            <v>0</v>
          </cell>
          <cell r="AM172">
            <v>0</v>
          </cell>
          <cell r="AN172">
            <v>0</v>
          </cell>
          <cell r="AO172">
            <v>2069</v>
          </cell>
          <cell r="AP172">
            <v>1293</v>
          </cell>
          <cell r="AQ172">
            <v>525</v>
          </cell>
          <cell r="AR172">
            <v>768</v>
          </cell>
          <cell r="AS172">
            <v>2110</v>
          </cell>
          <cell r="AT172">
            <v>5421</v>
          </cell>
        </row>
        <row r="173">
          <cell r="A173">
            <v>166</v>
          </cell>
          <cell r="B173" t="str">
            <v>Mid Devon</v>
          </cell>
          <cell r="C173" t="str">
            <v>E1133</v>
          </cell>
          <cell r="D173">
            <v>107596</v>
          </cell>
          <cell r="E173">
            <v>40051406</v>
          </cell>
          <cell r="F173">
            <v>18672300</v>
          </cell>
          <cell r="G173">
            <v>1950488</v>
          </cell>
          <cell r="H173">
            <v>375030</v>
          </cell>
          <cell r="I173">
            <v>1575458</v>
          </cell>
          <cell r="J173">
            <v>1174252.58</v>
          </cell>
          <cell r="K173">
            <v>25348.68</v>
          </cell>
          <cell r="L173">
            <v>24460.22</v>
          </cell>
          <cell r="M173">
            <v>18501</v>
          </cell>
          <cell r="N173">
            <v>447628</v>
          </cell>
          <cell r="O173">
            <v>48836</v>
          </cell>
          <cell r="P173">
            <v>11151.69</v>
          </cell>
          <cell r="Q173">
            <v>0</v>
          </cell>
          <cell r="R173">
            <v>12.01</v>
          </cell>
          <cell r="S173">
            <v>7300.34</v>
          </cell>
          <cell r="T173">
            <v>6845.36</v>
          </cell>
          <cell r="U173">
            <v>0</v>
          </cell>
          <cell r="V173">
            <v>0</v>
          </cell>
          <cell r="W173">
            <v>10000</v>
          </cell>
          <cell r="X173">
            <v>15000</v>
          </cell>
          <cell r="Y173">
            <v>300000</v>
          </cell>
          <cell r="Z173">
            <v>14923136.1</v>
          </cell>
          <cell r="AA173">
            <v>215030</v>
          </cell>
          <cell r="AC173">
            <v>207</v>
          </cell>
          <cell r="AD173">
            <v>8</v>
          </cell>
          <cell r="AE173">
            <v>2</v>
          </cell>
          <cell r="AF173">
            <v>25</v>
          </cell>
          <cell r="AG173">
            <v>427</v>
          </cell>
          <cell r="AH173">
            <v>120</v>
          </cell>
          <cell r="AI173">
            <v>13</v>
          </cell>
          <cell r="AJ173">
            <v>0</v>
          </cell>
          <cell r="AK173">
            <v>7</v>
          </cell>
          <cell r="AL173">
            <v>2</v>
          </cell>
          <cell r="AM173">
            <v>0</v>
          </cell>
          <cell r="AN173">
            <v>0</v>
          </cell>
          <cell r="AO173">
            <v>1152</v>
          </cell>
          <cell r="AP173">
            <v>1146</v>
          </cell>
          <cell r="AQ173">
            <v>804</v>
          </cell>
          <cell r="AR173">
            <v>342</v>
          </cell>
          <cell r="AS173">
            <v>403</v>
          </cell>
          <cell r="AT173">
            <v>2800</v>
          </cell>
        </row>
        <row r="174">
          <cell r="A174">
            <v>167</v>
          </cell>
          <cell r="B174" t="str">
            <v>Mid Suffolk</v>
          </cell>
          <cell r="C174" t="str">
            <v>E3534</v>
          </cell>
          <cell r="D174">
            <v>128399</v>
          </cell>
          <cell r="E174">
            <v>53849397</v>
          </cell>
          <cell r="F174">
            <v>25342053</v>
          </cell>
          <cell r="G174">
            <v>1800095.96</v>
          </cell>
          <cell r="H174">
            <v>466185</v>
          </cell>
          <cell r="I174">
            <v>1333910.96</v>
          </cell>
          <cell r="J174">
            <v>878313.09</v>
          </cell>
          <cell r="K174">
            <v>37177.620000000003</v>
          </cell>
          <cell r="L174">
            <v>96987.77</v>
          </cell>
          <cell r="M174">
            <v>0</v>
          </cell>
          <cell r="N174">
            <v>461618.6</v>
          </cell>
          <cell r="O174">
            <v>156215.01999999999</v>
          </cell>
          <cell r="P174">
            <v>54716.959999999999</v>
          </cell>
          <cell r="Q174">
            <v>6633.77</v>
          </cell>
          <cell r="R174">
            <v>92131.55</v>
          </cell>
          <cell r="S174">
            <v>78725</v>
          </cell>
          <cell r="T174">
            <v>0</v>
          </cell>
          <cell r="U174">
            <v>0</v>
          </cell>
          <cell r="V174">
            <v>0</v>
          </cell>
          <cell r="W174">
            <v>0</v>
          </cell>
          <cell r="X174">
            <v>12199</v>
          </cell>
          <cell r="Y174">
            <v>100000</v>
          </cell>
          <cell r="Z174">
            <v>21832291.600000001</v>
          </cell>
          <cell r="AA174">
            <v>91558.31</v>
          </cell>
          <cell r="AC174">
            <v>227</v>
          </cell>
          <cell r="AD174">
            <v>9</v>
          </cell>
          <cell r="AE174">
            <v>78</v>
          </cell>
          <cell r="AF174">
            <v>0</v>
          </cell>
          <cell r="AG174">
            <v>285</v>
          </cell>
          <cell r="AH174">
            <v>198</v>
          </cell>
          <cell r="AI174">
            <v>36</v>
          </cell>
          <cell r="AJ174">
            <v>7</v>
          </cell>
          <cell r="AK174">
            <v>75</v>
          </cell>
          <cell r="AL174">
            <v>18</v>
          </cell>
          <cell r="AM174">
            <v>0</v>
          </cell>
          <cell r="AN174">
            <v>0</v>
          </cell>
          <cell r="AO174">
            <v>1358</v>
          </cell>
          <cell r="AP174">
            <v>1149</v>
          </cell>
          <cell r="AQ174">
            <v>882</v>
          </cell>
          <cell r="AR174">
            <v>267</v>
          </cell>
          <cell r="AS174">
            <v>736</v>
          </cell>
          <cell r="AT174">
            <v>3262</v>
          </cell>
        </row>
        <row r="175">
          <cell r="A175">
            <v>168</v>
          </cell>
          <cell r="B175" t="str">
            <v>Mid Sussex</v>
          </cell>
          <cell r="C175" t="str">
            <v>E3836</v>
          </cell>
          <cell r="D175">
            <v>172866</v>
          </cell>
          <cell r="E175">
            <v>107662839</v>
          </cell>
          <cell r="F175">
            <v>50086464.899999999</v>
          </cell>
          <cell r="G175">
            <v>2143819.08</v>
          </cell>
          <cell r="H175">
            <v>978605.69</v>
          </cell>
          <cell r="I175">
            <v>1165213.3899999999</v>
          </cell>
          <cell r="J175">
            <v>3987946.51</v>
          </cell>
          <cell r="K175">
            <v>58688.32</v>
          </cell>
          <cell r="L175">
            <v>5488.78</v>
          </cell>
          <cell r="M175">
            <v>40000</v>
          </cell>
          <cell r="N175">
            <v>1189256.02</v>
          </cell>
          <cell r="O175">
            <v>80551.839999999997</v>
          </cell>
          <cell r="P175">
            <v>167230.54999999999</v>
          </cell>
          <cell r="Q175">
            <v>4487.42</v>
          </cell>
          <cell r="R175">
            <v>5036.8999999999996</v>
          </cell>
          <cell r="S175">
            <v>0</v>
          </cell>
          <cell r="T175">
            <v>0</v>
          </cell>
          <cell r="U175">
            <v>0</v>
          </cell>
          <cell r="V175">
            <v>0</v>
          </cell>
          <cell r="W175">
            <v>11892.56</v>
          </cell>
          <cell r="X175">
            <v>12178.56</v>
          </cell>
          <cell r="Y175">
            <v>816479.3</v>
          </cell>
          <cell r="Z175">
            <v>42472605.200000003</v>
          </cell>
          <cell r="AA175">
            <v>200000</v>
          </cell>
          <cell r="AC175">
            <v>232</v>
          </cell>
          <cell r="AD175">
            <v>10</v>
          </cell>
          <cell r="AE175">
            <v>5</v>
          </cell>
          <cell r="AF175">
            <v>4</v>
          </cell>
          <cell r="AG175">
            <v>444</v>
          </cell>
          <cell r="AH175">
            <v>82</v>
          </cell>
          <cell r="AI175">
            <v>8</v>
          </cell>
          <cell r="AJ175">
            <v>6</v>
          </cell>
          <cell r="AK175">
            <v>5</v>
          </cell>
          <cell r="AL175">
            <v>0</v>
          </cell>
          <cell r="AM175">
            <v>0</v>
          </cell>
          <cell r="AN175">
            <v>0</v>
          </cell>
          <cell r="AO175">
            <v>1578</v>
          </cell>
          <cell r="AP175">
            <v>1121</v>
          </cell>
          <cell r="AQ175">
            <v>680</v>
          </cell>
          <cell r="AR175">
            <v>441</v>
          </cell>
          <cell r="AS175">
            <v>1344</v>
          </cell>
          <cell r="AT175">
            <v>4077</v>
          </cell>
        </row>
        <row r="176">
          <cell r="A176">
            <v>169</v>
          </cell>
          <cell r="B176" t="str">
            <v>Middlesbrough</v>
          </cell>
          <cell r="C176" t="str">
            <v>E0702</v>
          </cell>
          <cell r="D176">
            <v>178921</v>
          </cell>
          <cell r="E176">
            <v>110283643</v>
          </cell>
          <cell r="F176">
            <v>52070545</v>
          </cell>
          <cell r="G176">
            <v>2400000</v>
          </cell>
          <cell r="H176">
            <v>860239.03</v>
          </cell>
          <cell r="I176">
            <v>1539760.97</v>
          </cell>
          <cell r="J176">
            <v>4433540</v>
          </cell>
          <cell r="K176">
            <v>32071</v>
          </cell>
          <cell r="L176">
            <v>0</v>
          </cell>
          <cell r="M176">
            <v>15000</v>
          </cell>
          <cell r="N176">
            <v>2692000</v>
          </cell>
          <cell r="O176">
            <v>2882.36</v>
          </cell>
          <cell r="P176">
            <v>23636.25</v>
          </cell>
          <cell r="Q176">
            <v>0</v>
          </cell>
          <cell r="R176">
            <v>0</v>
          </cell>
          <cell r="S176">
            <v>0</v>
          </cell>
          <cell r="T176">
            <v>903277.69</v>
          </cell>
          <cell r="U176">
            <v>0</v>
          </cell>
          <cell r="V176">
            <v>0</v>
          </cell>
          <cell r="W176">
            <v>15</v>
          </cell>
          <cell r="X176">
            <v>92744.41</v>
          </cell>
          <cell r="Y176">
            <v>400000</v>
          </cell>
          <cell r="Z176">
            <v>41932524.600000001</v>
          </cell>
          <cell r="AA176">
            <v>2287979.42</v>
          </cell>
          <cell r="AC176">
            <v>195</v>
          </cell>
          <cell r="AD176">
            <v>5</v>
          </cell>
          <cell r="AE176">
            <v>0</v>
          </cell>
          <cell r="AF176">
            <v>0</v>
          </cell>
          <cell r="AG176">
            <v>565</v>
          </cell>
          <cell r="AH176">
            <v>4</v>
          </cell>
          <cell r="AI176">
            <v>4</v>
          </cell>
          <cell r="AJ176">
            <v>4</v>
          </cell>
          <cell r="AK176">
            <v>0</v>
          </cell>
          <cell r="AL176">
            <v>0</v>
          </cell>
          <cell r="AM176">
            <v>0</v>
          </cell>
          <cell r="AN176">
            <v>1</v>
          </cell>
          <cell r="AO176">
            <v>1570</v>
          </cell>
          <cell r="AP176">
            <v>1337</v>
          </cell>
          <cell r="AQ176">
            <v>892</v>
          </cell>
          <cell r="AR176">
            <v>445</v>
          </cell>
          <cell r="AS176">
            <v>1255</v>
          </cell>
          <cell r="AT176">
            <v>4231</v>
          </cell>
        </row>
        <row r="177">
          <cell r="A177">
            <v>170</v>
          </cell>
          <cell r="B177" t="str">
            <v>Milton Keynes</v>
          </cell>
          <cell r="C177" t="str">
            <v>E0401</v>
          </cell>
          <cell r="D177">
            <v>376320</v>
          </cell>
          <cell r="E177">
            <v>361370857</v>
          </cell>
          <cell r="F177">
            <v>171006820</v>
          </cell>
          <cell r="G177">
            <v>3210000</v>
          </cell>
          <cell r="H177">
            <v>3084500</v>
          </cell>
          <cell r="I177">
            <v>125500</v>
          </cell>
          <cell r="J177">
            <v>8352000</v>
          </cell>
          <cell r="K177">
            <v>61200</v>
          </cell>
          <cell r="L177">
            <v>12750</v>
          </cell>
          <cell r="M177">
            <v>250000</v>
          </cell>
          <cell r="N177">
            <v>5500000</v>
          </cell>
          <cell r="O177">
            <v>536000</v>
          </cell>
          <cell r="P177">
            <v>10000</v>
          </cell>
          <cell r="Q177">
            <v>13000</v>
          </cell>
          <cell r="R177">
            <v>12500</v>
          </cell>
          <cell r="S177">
            <v>0</v>
          </cell>
          <cell r="T177">
            <v>100000</v>
          </cell>
          <cell r="U177">
            <v>0</v>
          </cell>
          <cell r="V177">
            <v>0</v>
          </cell>
          <cell r="W177">
            <v>100000</v>
          </cell>
          <cell r="X177">
            <v>500000</v>
          </cell>
          <cell r="Y177">
            <v>1685000</v>
          </cell>
          <cell r="Z177">
            <v>153089870</v>
          </cell>
          <cell r="AA177">
            <v>9000000</v>
          </cell>
          <cell r="AC177">
            <v>382</v>
          </cell>
          <cell r="AD177">
            <v>19</v>
          </cell>
          <cell r="AE177">
            <v>5</v>
          </cell>
          <cell r="AF177">
            <v>4</v>
          </cell>
          <cell r="AG177">
            <v>822</v>
          </cell>
          <cell r="AH177">
            <v>191</v>
          </cell>
          <cell r="AI177">
            <v>1</v>
          </cell>
          <cell r="AJ177">
            <v>17</v>
          </cell>
          <cell r="AK177">
            <v>0</v>
          </cell>
          <cell r="AL177">
            <v>0</v>
          </cell>
          <cell r="AM177">
            <v>0</v>
          </cell>
          <cell r="AN177">
            <v>3</v>
          </cell>
          <cell r="AO177">
            <v>3452</v>
          </cell>
          <cell r="AP177">
            <v>1575</v>
          </cell>
          <cell r="AQ177">
            <v>851</v>
          </cell>
          <cell r="AR177">
            <v>724</v>
          </cell>
          <cell r="AS177">
            <v>1769</v>
          </cell>
          <cell r="AT177">
            <v>6934</v>
          </cell>
        </row>
        <row r="178">
          <cell r="A178">
            <v>171</v>
          </cell>
          <cell r="B178" t="str">
            <v>Mole Valley</v>
          </cell>
          <cell r="C178" t="str">
            <v>E3634</v>
          </cell>
          <cell r="D178">
            <v>151601</v>
          </cell>
          <cell r="E178">
            <v>89018427</v>
          </cell>
          <cell r="F178">
            <v>41409579</v>
          </cell>
          <cell r="G178">
            <v>1687278</v>
          </cell>
          <cell r="H178">
            <v>841661</v>
          </cell>
          <cell r="I178">
            <v>845617</v>
          </cell>
          <cell r="J178">
            <v>1831070</v>
          </cell>
          <cell r="K178">
            <v>33100</v>
          </cell>
          <cell r="L178">
            <v>11423</v>
          </cell>
          <cell r="M178">
            <v>40000</v>
          </cell>
          <cell r="N178">
            <v>1179464</v>
          </cell>
          <cell r="O178">
            <v>21457</v>
          </cell>
          <cell r="P178">
            <v>12786</v>
          </cell>
          <cell r="Q178">
            <v>1085</v>
          </cell>
          <cell r="R178">
            <v>10098</v>
          </cell>
          <cell r="S178">
            <v>27638</v>
          </cell>
          <cell r="T178">
            <v>0</v>
          </cell>
          <cell r="U178">
            <v>0</v>
          </cell>
          <cell r="V178">
            <v>0</v>
          </cell>
          <cell r="W178">
            <v>300000</v>
          </cell>
          <cell r="X178">
            <v>40000</v>
          </cell>
          <cell r="Y178">
            <v>493000</v>
          </cell>
          <cell r="Z178">
            <v>36342328</v>
          </cell>
          <cell r="AA178">
            <v>440000</v>
          </cell>
          <cell r="AC178">
            <v>209</v>
          </cell>
          <cell r="AD178">
            <v>15</v>
          </cell>
          <cell r="AE178">
            <v>8</v>
          </cell>
          <cell r="AF178">
            <v>0</v>
          </cell>
          <cell r="AG178">
            <v>367</v>
          </cell>
          <cell r="AH178">
            <v>101</v>
          </cell>
          <cell r="AI178">
            <v>17</v>
          </cell>
          <cell r="AJ178">
            <v>11</v>
          </cell>
          <cell r="AK178">
            <v>12</v>
          </cell>
          <cell r="AL178">
            <v>1</v>
          </cell>
          <cell r="AM178">
            <v>0</v>
          </cell>
          <cell r="AN178">
            <v>0</v>
          </cell>
          <cell r="AO178">
            <v>1287</v>
          </cell>
          <cell r="AP178">
            <v>906</v>
          </cell>
          <cell r="AQ178">
            <v>507</v>
          </cell>
          <cell r="AR178">
            <v>399</v>
          </cell>
          <cell r="AS178">
            <v>956</v>
          </cell>
          <cell r="AT178">
            <v>3205</v>
          </cell>
        </row>
        <row r="179">
          <cell r="A179">
            <v>172</v>
          </cell>
          <cell r="B179" t="str">
            <v>New Forest</v>
          </cell>
          <cell r="C179" t="str">
            <v>E1738</v>
          </cell>
          <cell r="D179">
            <v>280124</v>
          </cell>
          <cell r="E179">
            <v>157722874</v>
          </cell>
          <cell r="F179">
            <v>72986723</v>
          </cell>
          <cell r="G179">
            <v>4067270</v>
          </cell>
          <cell r="H179">
            <v>1419932.59</v>
          </cell>
          <cell r="I179">
            <v>2647337.41</v>
          </cell>
          <cell r="J179">
            <v>3160603.2</v>
          </cell>
          <cell r="K179">
            <v>129600.16</v>
          </cell>
          <cell r="L179">
            <v>18296.7</v>
          </cell>
          <cell r="M179">
            <v>202337</v>
          </cell>
          <cell r="N179">
            <v>1595798</v>
          </cell>
          <cell r="O179">
            <v>98661.4</v>
          </cell>
          <cell r="P179">
            <v>83810.080000000002</v>
          </cell>
          <cell r="Q179">
            <v>0</v>
          </cell>
          <cell r="R179">
            <v>14970.25</v>
          </cell>
          <cell r="S179">
            <v>0</v>
          </cell>
          <cell r="T179">
            <v>0</v>
          </cell>
          <cell r="U179">
            <v>0</v>
          </cell>
          <cell r="V179">
            <v>0</v>
          </cell>
          <cell r="W179">
            <v>100000</v>
          </cell>
          <cell r="X179">
            <v>98008</v>
          </cell>
          <cell r="Y179">
            <v>1162826</v>
          </cell>
          <cell r="Z179">
            <v>63411438.299999997</v>
          </cell>
          <cell r="AA179">
            <v>1691527</v>
          </cell>
          <cell r="AC179">
            <v>321</v>
          </cell>
          <cell r="AD179">
            <v>22</v>
          </cell>
          <cell r="AE179">
            <v>11</v>
          </cell>
          <cell r="AF179">
            <v>4</v>
          </cell>
          <cell r="AG179">
            <v>383</v>
          </cell>
          <cell r="AH179">
            <v>139</v>
          </cell>
          <cell r="AI179">
            <v>42</v>
          </cell>
          <cell r="AJ179">
            <v>0</v>
          </cell>
          <cell r="AK179">
            <v>8</v>
          </cell>
          <cell r="AL179">
            <v>0</v>
          </cell>
          <cell r="AM179">
            <v>0</v>
          </cell>
          <cell r="AN179">
            <v>0</v>
          </cell>
          <cell r="AO179">
            <v>2125</v>
          </cell>
          <cell r="AP179">
            <v>2861</v>
          </cell>
          <cell r="AQ179">
            <v>2014</v>
          </cell>
          <cell r="AR179">
            <v>847</v>
          </cell>
          <cell r="AS179">
            <v>1550</v>
          </cell>
          <cell r="AT179">
            <v>6481</v>
          </cell>
        </row>
        <row r="180">
          <cell r="A180">
            <v>173</v>
          </cell>
          <cell r="B180" t="str">
            <v>Newark and Sherwood</v>
          </cell>
          <cell r="C180" t="str">
            <v>E3036</v>
          </cell>
          <cell r="D180">
            <v>164151</v>
          </cell>
          <cell r="E180">
            <v>93015935</v>
          </cell>
          <cell r="F180">
            <v>43765865</v>
          </cell>
          <cell r="G180">
            <v>2282828</v>
          </cell>
          <cell r="H180">
            <v>864599</v>
          </cell>
          <cell r="I180">
            <v>1418229</v>
          </cell>
          <cell r="J180">
            <v>1509586</v>
          </cell>
          <cell r="K180">
            <v>87867</v>
          </cell>
          <cell r="L180">
            <v>25152</v>
          </cell>
          <cell r="M180">
            <v>11271</v>
          </cell>
          <cell r="N180">
            <v>778944</v>
          </cell>
          <cell r="O180">
            <v>46382</v>
          </cell>
          <cell r="P180">
            <v>27032</v>
          </cell>
          <cell r="Q180">
            <v>0</v>
          </cell>
          <cell r="R180">
            <v>4692</v>
          </cell>
          <cell r="S180">
            <v>0</v>
          </cell>
          <cell r="T180">
            <v>0</v>
          </cell>
          <cell r="U180">
            <v>0</v>
          </cell>
          <cell r="V180">
            <v>0</v>
          </cell>
          <cell r="W180">
            <v>0</v>
          </cell>
          <cell r="X180">
            <v>60000</v>
          </cell>
          <cell r="Y180">
            <v>500000</v>
          </cell>
          <cell r="Z180">
            <v>39267391</v>
          </cell>
          <cell r="AA180">
            <v>354195</v>
          </cell>
          <cell r="AC180">
            <v>227</v>
          </cell>
          <cell r="AD180">
            <v>23</v>
          </cell>
          <cell r="AE180">
            <v>25</v>
          </cell>
          <cell r="AF180">
            <v>1</v>
          </cell>
          <cell r="AG180">
            <v>387</v>
          </cell>
          <cell r="AH180">
            <v>99</v>
          </cell>
          <cell r="AI180">
            <v>22</v>
          </cell>
          <cell r="AJ180">
            <v>0</v>
          </cell>
          <cell r="AK180">
            <v>7</v>
          </cell>
          <cell r="AL180">
            <v>0</v>
          </cell>
          <cell r="AM180">
            <v>0</v>
          </cell>
          <cell r="AN180">
            <v>0</v>
          </cell>
          <cell r="AO180">
            <v>1378</v>
          </cell>
          <cell r="AP180">
            <v>1372</v>
          </cell>
          <cell r="AQ180">
            <v>1023</v>
          </cell>
          <cell r="AR180">
            <v>349</v>
          </cell>
          <cell r="AS180">
            <v>1169</v>
          </cell>
          <cell r="AT180">
            <v>3903</v>
          </cell>
        </row>
        <row r="181">
          <cell r="A181">
            <v>174</v>
          </cell>
          <cell r="B181" t="str">
            <v>Newcastle-upon-Tyne</v>
          </cell>
          <cell r="C181" t="str">
            <v>E4502</v>
          </cell>
          <cell r="D181">
            <v>471251</v>
          </cell>
          <cell r="E181">
            <v>383953667</v>
          </cell>
          <cell r="F181">
            <v>180501245</v>
          </cell>
          <cell r="G181">
            <v>4525496</v>
          </cell>
          <cell r="H181">
            <v>3844053</v>
          </cell>
          <cell r="I181">
            <v>681443</v>
          </cell>
          <cell r="J181">
            <v>12309593</v>
          </cell>
          <cell r="K181">
            <v>125376</v>
          </cell>
          <cell r="L181">
            <v>2157</v>
          </cell>
          <cell r="M181">
            <v>350000</v>
          </cell>
          <cell r="N181">
            <v>8457360</v>
          </cell>
          <cell r="O181">
            <v>211313</v>
          </cell>
          <cell r="P181">
            <v>420679</v>
          </cell>
          <cell r="Q181">
            <v>16564</v>
          </cell>
          <cell r="R181">
            <v>0</v>
          </cell>
          <cell r="S181">
            <v>0</v>
          </cell>
          <cell r="T181">
            <v>0</v>
          </cell>
          <cell r="U181">
            <v>0</v>
          </cell>
          <cell r="V181">
            <v>0</v>
          </cell>
          <cell r="W181">
            <v>682897</v>
          </cell>
          <cell r="X181">
            <v>662934</v>
          </cell>
          <cell r="Y181">
            <v>1211987</v>
          </cell>
          <cell r="Z181">
            <v>155259586</v>
          </cell>
          <cell r="AA181">
            <v>2350000</v>
          </cell>
          <cell r="AC181">
            <v>537</v>
          </cell>
          <cell r="AD181">
            <v>19</v>
          </cell>
          <cell r="AE181">
            <v>2</v>
          </cell>
          <cell r="AF181">
            <v>2</v>
          </cell>
          <cell r="AG181">
            <v>1599</v>
          </cell>
          <cell r="AH181">
            <v>51</v>
          </cell>
          <cell r="AI181">
            <v>3</v>
          </cell>
          <cell r="AJ181">
            <v>19</v>
          </cell>
          <cell r="AK181">
            <v>3</v>
          </cell>
          <cell r="AL181">
            <v>0</v>
          </cell>
          <cell r="AM181">
            <v>0</v>
          </cell>
          <cell r="AN181">
            <v>0</v>
          </cell>
          <cell r="AO181">
            <v>4578</v>
          </cell>
          <cell r="AP181">
            <v>2638</v>
          </cell>
          <cell r="AQ181">
            <v>1788</v>
          </cell>
          <cell r="AR181">
            <v>850</v>
          </cell>
          <cell r="AS181">
            <v>2450</v>
          </cell>
          <cell r="AT181">
            <v>10234</v>
          </cell>
        </row>
        <row r="182">
          <cell r="A182">
            <v>175</v>
          </cell>
          <cell r="B182" t="str">
            <v>Newcastle-under-Lyme</v>
          </cell>
          <cell r="C182" t="str">
            <v>E3434</v>
          </cell>
          <cell r="D182">
            <v>140565</v>
          </cell>
          <cell r="E182">
            <v>84791375</v>
          </cell>
          <cell r="F182">
            <v>39172969</v>
          </cell>
          <cell r="G182">
            <v>2074361.71</v>
          </cell>
          <cell r="H182">
            <v>783593.26</v>
          </cell>
          <cell r="I182">
            <v>1290768.45</v>
          </cell>
          <cell r="J182">
            <v>2331441.46</v>
          </cell>
          <cell r="K182">
            <v>14440.72</v>
          </cell>
          <cell r="L182">
            <v>12988.59</v>
          </cell>
          <cell r="M182">
            <v>400144.35</v>
          </cell>
          <cell r="N182">
            <v>640624.42000000004</v>
          </cell>
          <cell r="O182">
            <v>25882.080000000002</v>
          </cell>
          <cell r="P182">
            <v>73667.240000000005</v>
          </cell>
          <cell r="Q182">
            <v>0</v>
          </cell>
          <cell r="R182">
            <v>0</v>
          </cell>
          <cell r="S182">
            <v>0</v>
          </cell>
          <cell r="T182">
            <v>0</v>
          </cell>
          <cell r="U182">
            <v>0</v>
          </cell>
          <cell r="V182">
            <v>0</v>
          </cell>
          <cell r="W182">
            <v>0</v>
          </cell>
          <cell r="X182">
            <v>16000</v>
          </cell>
          <cell r="Y182">
            <v>450000</v>
          </cell>
          <cell r="Z182">
            <v>33684954.899999999</v>
          </cell>
          <cell r="AA182">
            <v>626600</v>
          </cell>
          <cell r="AC182">
            <v>118</v>
          </cell>
          <cell r="AD182">
            <v>2</v>
          </cell>
          <cell r="AE182">
            <v>11</v>
          </cell>
          <cell r="AF182">
            <v>1</v>
          </cell>
          <cell r="AG182">
            <v>303</v>
          </cell>
          <cell r="AH182">
            <v>47</v>
          </cell>
          <cell r="AI182">
            <v>32</v>
          </cell>
          <cell r="AJ182">
            <v>0</v>
          </cell>
          <cell r="AK182">
            <v>0</v>
          </cell>
          <cell r="AL182">
            <v>0</v>
          </cell>
          <cell r="AM182">
            <v>0</v>
          </cell>
          <cell r="AN182">
            <v>0</v>
          </cell>
          <cell r="AO182">
            <v>1196</v>
          </cell>
          <cell r="AP182">
            <v>1148</v>
          </cell>
          <cell r="AQ182">
            <v>787</v>
          </cell>
          <cell r="AR182">
            <v>361</v>
          </cell>
          <cell r="AS182">
            <v>964</v>
          </cell>
          <cell r="AT182">
            <v>3342</v>
          </cell>
        </row>
        <row r="183">
          <cell r="A183">
            <v>176</v>
          </cell>
          <cell r="B183" t="str">
            <v>Newham</v>
          </cell>
          <cell r="C183" t="str">
            <v>E5045</v>
          </cell>
          <cell r="D183">
            <v>371854</v>
          </cell>
          <cell r="E183">
            <v>313734741</v>
          </cell>
          <cell r="F183">
            <v>151141491</v>
          </cell>
          <cell r="G183">
            <v>4187188.61</v>
          </cell>
          <cell r="H183">
            <v>3027934.71</v>
          </cell>
          <cell r="I183">
            <v>1159253.8999999999</v>
          </cell>
          <cell r="J183">
            <v>7108711.8300000001</v>
          </cell>
          <cell r="K183">
            <v>0</v>
          </cell>
          <cell r="L183">
            <v>0</v>
          </cell>
          <cell r="M183">
            <v>0</v>
          </cell>
          <cell r="N183">
            <v>3907832.56</v>
          </cell>
          <cell r="O183">
            <v>0</v>
          </cell>
          <cell r="P183">
            <v>0</v>
          </cell>
          <cell r="Q183">
            <v>0</v>
          </cell>
          <cell r="R183">
            <v>0</v>
          </cell>
          <cell r="S183">
            <v>0</v>
          </cell>
          <cell r="T183">
            <v>0</v>
          </cell>
          <cell r="U183">
            <v>101389</v>
          </cell>
          <cell r="V183">
            <v>0</v>
          </cell>
          <cell r="W183">
            <v>0</v>
          </cell>
          <cell r="X183">
            <v>0</v>
          </cell>
          <cell r="Y183">
            <v>2758000</v>
          </cell>
          <cell r="Z183">
            <v>135683584</v>
          </cell>
          <cell r="AA183">
            <v>5000000</v>
          </cell>
          <cell r="AC183">
            <v>319</v>
          </cell>
          <cell r="AD183">
            <v>0</v>
          </cell>
          <cell r="AE183">
            <v>0</v>
          </cell>
          <cell r="AF183">
            <v>0</v>
          </cell>
          <cell r="AG183">
            <v>366</v>
          </cell>
          <cell r="AH183">
            <v>0</v>
          </cell>
          <cell r="AI183">
            <v>0</v>
          </cell>
          <cell r="AJ183">
            <v>0</v>
          </cell>
          <cell r="AK183">
            <v>0</v>
          </cell>
          <cell r="AL183">
            <v>0</v>
          </cell>
          <cell r="AM183">
            <v>8</v>
          </cell>
          <cell r="AN183">
            <v>0</v>
          </cell>
          <cell r="AO183">
            <v>2585</v>
          </cell>
          <cell r="AP183">
            <v>2091</v>
          </cell>
          <cell r="AQ183">
            <v>854</v>
          </cell>
          <cell r="AR183">
            <v>1237</v>
          </cell>
          <cell r="AS183">
            <v>2441</v>
          </cell>
          <cell r="AT183">
            <v>7192</v>
          </cell>
        </row>
        <row r="184">
          <cell r="A184">
            <v>177</v>
          </cell>
          <cell r="B184" t="str">
            <v>North Devon</v>
          </cell>
          <cell r="C184" t="str">
            <v>E1134</v>
          </cell>
          <cell r="D184">
            <v>201252</v>
          </cell>
          <cell r="E184">
            <v>85113253</v>
          </cell>
          <cell r="F184">
            <v>39665119</v>
          </cell>
          <cell r="G184">
            <v>3788586</v>
          </cell>
          <cell r="H184">
            <v>698508</v>
          </cell>
          <cell r="I184">
            <v>3090078</v>
          </cell>
          <cell r="J184">
            <v>1996659</v>
          </cell>
          <cell r="K184">
            <v>122701</v>
          </cell>
          <cell r="L184">
            <v>36379</v>
          </cell>
          <cell r="M184">
            <v>22800</v>
          </cell>
          <cell r="N184">
            <v>654030</v>
          </cell>
          <cell r="O184">
            <v>112181</v>
          </cell>
          <cell r="P184">
            <v>152302</v>
          </cell>
          <cell r="Q184">
            <v>9724</v>
          </cell>
          <cell r="R184">
            <v>14707</v>
          </cell>
          <cell r="S184">
            <v>9917</v>
          </cell>
          <cell r="T184">
            <v>0</v>
          </cell>
          <cell r="U184">
            <v>0</v>
          </cell>
          <cell r="V184">
            <v>0</v>
          </cell>
          <cell r="W184">
            <v>0</v>
          </cell>
          <cell r="X184">
            <v>0</v>
          </cell>
          <cell r="Y184">
            <v>742084</v>
          </cell>
          <cell r="Z184">
            <v>32197570</v>
          </cell>
          <cell r="AA184">
            <v>225383</v>
          </cell>
          <cell r="AC184">
            <v>274</v>
          </cell>
          <cell r="AD184">
            <v>41</v>
          </cell>
          <cell r="AE184">
            <v>30</v>
          </cell>
          <cell r="AF184">
            <v>0</v>
          </cell>
          <cell r="AG184">
            <v>205</v>
          </cell>
          <cell r="AH184">
            <v>156</v>
          </cell>
          <cell r="AI184">
            <v>12</v>
          </cell>
          <cell r="AJ184">
            <v>41</v>
          </cell>
          <cell r="AK184">
            <v>17</v>
          </cell>
          <cell r="AL184">
            <v>7</v>
          </cell>
          <cell r="AM184">
            <v>0</v>
          </cell>
          <cell r="AN184">
            <v>0</v>
          </cell>
          <cell r="AO184">
            <v>1400</v>
          </cell>
          <cell r="AP184">
            <v>2111</v>
          </cell>
          <cell r="AQ184">
            <v>1583</v>
          </cell>
          <cell r="AR184">
            <v>528</v>
          </cell>
          <cell r="AS184">
            <v>1546</v>
          </cell>
          <cell r="AT184">
            <v>5138</v>
          </cell>
        </row>
        <row r="185">
          <cell r="A185">
            <v>178</v>
          </cell>
          <cell r="B185" t="str">
            <v>North Dorset</v>
          </cell>
          <cell r="C185" t="str">
            <v>E1234</v>
          </cell>
          <cell r="D185">
            <v>92435</v>
          </cell>
          <cell r="E185">
            <v>38772575</v>
          </cell>
          <cell r="F185">
            <v>18148025</v>
          </cell>
          <cell r="G185">
            <v>1665951</v>
          </cell>
          <cell r="H185">
            <v>314849</v>
          </cell>
          <cell r="I185">
            <v>1351102</v>
          </cell>
          <cell r="J185">
            <v>2423068</v>
          </cell>
          <cell r="K185">
            <v>0</v>
          </cell>
          <cell r="L185">
            <v>45057</v>
          </cell>
          <cell r="M185">
            <v>0</v>
          </cell>
          <cell r="N185">
            <v>348478</v>
          </cell>
          <cell r="O185">
            <v>31320</v>
          </cell>
          <cell r="P185">
            <v>6036</v>
          </cell>
          <cell r="Q185">
            <v>0</v>
          </cell>
          <cell r="R185">
            <v>4063</v>
          </cell>
          <cell r="S185">
            <v>0</v>
          </cell>
          <cell r="T185">
            <v>0</v>
          </cell>
          <cell r="U185">
            <v>0</v>
          </cell>
          <cell r="V185">
            <v>0</v>
          </cell>
          <cell r="W185">
            <v>0</v>
          </cell>
          <cell r="X185">
            <v>17009</v>
          </cell>
          <cell r="Y185">
            <v>402484</v>
          </cell>
          <cell r="Z185">
            <v>13470623</v>
          </cell>
          <cell r="AA185">
            <v>122390.54</v>
          </cell>
          <cell r="AC185">
            <v>203</v>
          </cell>
          <cell r="AD185">
            <v>0</v>
          </cell>
          <cell r="AE185">
            <v>30</v>
          </cell>
          <cell r="AF185">
            <v>0</v>
          </cell>
          <cell r="AG185">
            <v>142</v>
          </cell>
          <cell r="AH185">
            <v>52</v>
          </cell>
          <cell r="AI185">
            <v>0</v>
          </cell>
          <cell r="AJ185">
            <v>0</v>
          </cell>
          <cell r="AK185">
            <v>6</v>
          </cell>
          <cell r="AL185">
            <v>0</v>
          </cell>
          <cell r="AM185">
            <v>0</v>
          </cell>
          <cell r="AN185">
            <v>0</v>
          </cell>
          <cell r="AO185">
            <v>717</v>
          </cell>
          <cell r="AP185">
            <v>955</v>
          </cell>
          <cell r="AQ185">
            <v>661</v>
          </cell>
          <cell r="AR185">
            <v>294</v>
          </cell>
          <cell r="AS185">
            <v>655</v>
          </cell>
          <cell r="AT185">
            <v>2363</v>
          </cell>
        </row>
        <row r="186">
          <cell r="A186">
            <v>179</v>
          </cell>
          <cell r="B186" t="str">
            <v>North East Derbyshire</v>
          </cell>
          <cell r="C186" t="str">
            <v>E1038</v>
          </cell>
          <cell r="D186">
            <v>97835</v>
          </cell>
          <cell r="E186">
            <v>39809152</v>
          </cell>
          <cell r="F186">
            <v>18556389</v>
          </cell>
          <cell r="G186">
            <v>1594369</v>
          </cell>
          <cell r="H186">
            <v>329958</v>
          </cell>
          <cell r="I186">
            <v>1264411</v>
          </cell>
          <cell r="J186">
            <v>463860</v>
          </cell>
          <cell r="K186">
            <v>9988</v>
          </cell>
          <cell r="L186">
            <v>4910</v>
          </cell>
          <cell r="M186">
            <v>121285</v>
          </cell>
          <cell r="N186">
            <v>308591</v>
          </cell>
          <cell r="O186">
            <v>24989</v>
          </cell>
          <cell r="P186">
            <v>17415</v>
          </cell>
          <cell r="Q186">
            <v>222</v>
          </cell>
          <cell r="R186">
            <v>1235</v>
          </cell>
          <cell r="S186">
            <v>0</v>
          </cell>
          <cell r="T186">
            <v>0</v>
          </cell>
          <cell r="U186">
            <v>0</v>
          </cell>
          <cell r="V186">
            <v>0</v>
          </cell>
          <cell r="W186">
            <v>0</v>
          </cell>
          <cell r="X186">
            <v>0</v>
          </cell>
          <cell r="Y186">
            <v>270899</v>
          </cell>
          <cell r="Z186">
            <v>16032533</v>
          </cell>
          <cell r="AA186">
            <v>435347</v>
          </cell>
          <cell r="AC186">
            <v>94</v>
          </cell>
          <cell r="AD186">
            <v>4</v>
          </cell>
          <cell r="AE186">
            <v>2</v>
          </cell>
          <cell r="AF186">
            <v>2</v>
          </cell>
          <cell r="AG186">
            <v>134</v>
          </cell>
          <cell r="AH186">
            <v>24</v>
          </cell>
          <cell r="AI186">
            <v>14</v>
          </cell>
          <cell r="AJ186">
            <v>1</v>
          </cell>
          <cell r="AK186">
            <v>0</v>
          </cell>
          <cell r="AL186">
            <v>0</v>
          </cell>
          <cell r="AM186">
            <v>0</v>
          </cell>
          <cell r="AN186">
            <v>0</v>
          </cell>
          <cell r="AO186">
            <v>771</v>
          </cell>
          <cell r="AP186">
            <v>1018</v>
          </cell>
          <cell r="AQ186">
            <v>794</v>
          </cell>
          <cell r="AR186">
            <v>224</v>
          </cell>
          <cell r="AS186">
            <v>716</v>
          </cell>
          <cell r="AT186">
            <v>2513</v>
          </cell>
        </row>
        <row r="187">
          <cell r="A187">
            <v>180</v>
          </cell>
          <cell r="B187" t="str">
            <v>North East Lincolnshire</v>
          </cell>
          <cell r="C187" t="str">
            <v>E2003</v>
          </cell>
          <cell r="D187">
            <v>235478</v>
          </cell>
          <cell r="E187">
            <v>161009231</v>
          </cell>
          <cell r="F187">
            <v>76477844</v>
          </cell>
          <cell r="G187">
            <v>3118000</v>
          </cell>
          <cell r="H187">
            <v>1298391</v>
          </cell>
          <cell r="I187">
            <v>1819609</v>
          </cell>
          <cell r="J187">
            <v>2779114</v>
          </cell>
          <cell r="K187">
            <v>84498</v>
          </cell>
          <cell r="L187">
            <v>578</v>
          </cell>
          <cell r="M187">
            <v>150000</v>
          </cell>
          <cell r="N187">
            <v>1790396</v>
          </cell>
          <cell r="O187">
            <v>34512</v>
          </cell>
          <cell r="P187">
            <v>415692</v>
          </cell>
          <cell r="Q187">
            <v>2778</v>
          </cell>
          <cell r="R187">
            <v>578</v>
          </cell>
          <cell r="S187">
            <v>0</v>
          </cell>
          <cell r="T187">
            <v>0</v>
          </cell>
          <cell r="U187">
            <v>0</v>
          </cell>
          <cell r="V187">
            <v>0</v>
          </cell>
          <cell r="W187">
            <v>0</v>
          </cell>
          <cell r="X187">
            <v>69000</v>
          </cell>
          <cell r="Y187">
            <v>726000</v>
          </cell>
          <cell r="Z187">
            <v>68539916</v>
          </cell>
          <cell r="AA187">
            <v>2040017</v>
          </cell>
          <cell r="AC187">
            <v>208</v>
          </cell>
          <cell r="AD187">
            <v>12</v>
          </cell>
          <cell r="AE187">
            <v>2</v>
          </cell>
          <cell r="AF187">
            <v>1</v>
          </cell>
          <cell r="AG187">
            <v>782</v>
          </cell>
          <cell r="AH187">
            <v>63</v>
          </cell>
          <cell r="AI187">
            <v>19</v>
          </cell>
          <cell r="AJ187">
            <v>2</v>
          </cell>
          <cell r="AK187">
            <v>2</v>
          </cell>
          <cell r="AL187">
            <v>0</v>
          </cell>
          <cell r="AM187">
            <v>0</v>
          </cell>
          <cell r="AN187">
            <v>0</v>
          </cell>
          <cell r="AO187">
            <v>2076</v>
          </cell>
          <cell r="AP187">
            <v>1842</v>
          </cell>
          <cell r="AQ187">
            <v>1421</v>
          </cell>
          <cell r="AR187">
            <v>421</v>
          </cell>
          <cell r="AS187">
            <v>1511</v>
          </cell>
          <cell r="AT187">
            <v>5414</v>
          </cell>
        </row>
        <row r="188">
          <cell r="A188">
            <v>181</v>
          </cell>
          <cell r="B188" t="str">
            <v>North Hertfordshire</v>
          </cell>
          <cell r="C188" t="str">
            <v>E1935</v>
          </cell>
          <cell r="D188">
            <v>181145</v>
          </cell>
          <cell r="E188">
            <v>96398547</v>
          </cell>
          <cell r="F188">
            <v>45226026</v>
          </cell>
          <cell r="G188">
            <v>2367881</v>
          </cell>
          <cell r="H188">
            <v>707777</v>
          </cell>
          <cell r="I188">
            <v>1660104</v>
          </cell>
          <cell r="J188">
            <v>2432448</v>
          </cell>
          <cell r="K188">
            <v>126847</v>
          </cell>
          <cell r="L188">
            <v>11967</v>
          </cell>
          <cell r="M188">
            <v>1500</v>
          </cell>
          <cell r="N188">
            <v>1544857</v>
          </cell>
          <cell r="O188">
            <v>103449</v>
          </cell>
          <cell r="P188">
            <v>172193</v>
          </cell>
          <cell r="Q188">
            <v>14882</v>
          </cell>
          <cell r="R188">
            <v>12843</v>
          </cell>
          <cell r="S188">
            <v>9472</v>
          </cell>
          <cell r="T188">
            <v>0</v>
          </cell>
          <cell r="U188">
            <v>0</v>
          </cell>
          <cell r="V188">
            <v>0</v>
          </cell>
          <cell r="W188">
            <v>0</v>
          </cell>
          <cell r="X188">
            <v>50000</v>
          </cell>
          <cell r="Y188">
            <v>600000</v>
          </cell>
          <cell r="Z188">
            <v>38337464</v>
          </cell>
          <cell r="AA188">
            <v>200000</v>
          </cell>
          <cell r="AC188">
            <v>241</v>
          </cell>
          <cell r="AD188">
            <v>12</v>
          </cell>
          <cell r="AE188">
            <v>13</v>
          </cell>
          <cell r="AF188">
            <v>1</v>
          </cell>
          <cell r="AG188">
            <v>668</v>
          </cell>
          <cell r="AH188">
            <v>80</v>
          </cell>
          <cell r="AI188">
            <v>39</v>
          </cell>
          <cell r="AJ188">
            <v>7</v>
          </cell>
          <cell r="AK188">
            <v>11</v>
          </cell>
          <cell r="AL188">
            <v>0</v>
          </cell>
          <cell r="AM188">
            <v>0</v>
          </cell>
          <cell r="AN188">
            <v>0</v>
          </cell>
          <cell r="AO188">
            <v>1957</v>
          </cell>
          <cell r="AP188">
            <v>1361</v>
          </cell>
          <cell r="AQ188">
            <v>656</v>
          </cell>
          <cell r="AR188">
            <v>705</v>
          </cell>
          <cell r="AS188">
            <v>824</v>
          </cell>
          <cell r="AT188">
            <v>4229</v>
          </cell>
        </row>
        <row r="189">
          <cell r="A189">
            <v>182</v>
          </cell>
          <cell r="B189" t="str">
            <v>North Kesteven</v>
          </cell>
          <cell r="C189" t="str">
            <v>E2534</v>
          </cell>
          <cell r="D189">
            <v>122921</v>
          </cell>
          <cell r="E189">
            <v>59607461</v>
          </cell>
          <cell r="F189">
            <v>28099480</v>
          </cell>
          <cell r="G189">
            <v>2144458</v>
          </cell>
          <cell r="H189">
            <v>509670</v>
          </cell>
          <cell r="I189">
            <v>1634788</v>
          </cell>
          <cell r="J189">
            <v>1590176</v>
          </cell>
          <cell r="K189">
            <v>44209</v>
          </cell>
          <cell r="L189">
            <v>47484</v>
          </cell>
          <cell r="M189">
            <v>25000</v>
          </cell>
          <cell r="N189">
            <v>507426</v>
          </cell>
          <cell r="O189">
            <v>64458</v>
          </cell>
          <cell r="P189">
            <v>15268</v>
          </cell>
          <cell r="Q189">
            <v>0</v>
          </cell>
          <cell r="R189">
            <v>9471</v>
          </cell>
          <cell r="S189">
            <v>128</v>
          </cell>
          <cell r="T189">
            <v>0</v>
          </cell>
          <cell r="U189">
            <v>0</v>
          </cell>
          <cell r="V189">
            <v>0</v>
          </cell>
          <cell r="W189">
            <v>50000</v>
          </cell>
          <cell r="X189">
            <v>36000</v>
          </cell>
          <cell r="Y189">
            <v>400000</v>
          </cell>
          <cell r="Z189">
            <v>23655681</v>
          </cell>
          <cell r="AA189">
            <v>416000</v>
          </cell>
          <cell r="AC189">
            <v>181</v>
          </cell>
          <cell r="AD189">
            <v>5</v>
          </cell>
          <cell r="AE189">
            <v>34</v>
          </cell>
          <cell r="AF189">
            <v>0</v>
          </cell>
          <cell r="AG189">
            <v>202</v>
          </cell>
          <cell r="AH189">
            <v>113</v>
          </cell>
          <cell r="AI189">
            <v>37</v>
          </cell>
          <cell r="AJ189">
            <v>0</v>
          </cell>
          <cell r="AK189">
            <v>12</v>
          </cell>
          <cell r="AL189">
            <v>1</v>
          </cell>
          <cell r="AM189">
            <v>0</v>
          </cell>
          <cell r="AN189">
            <v>0</v>
          </cell>
          <cell r="AO189">
            <v>1032</v>
          </cell>
          <cell r="AP189">
            <v>1276</v>
          </cell>
          <cell r="AQ189">
            <v>891</v>
          </cell>
          <cell r="AR189">
            <v>385</v>
          </cell>
          <cell r="AS189">
            <v>770</v>
          </cell>
          <cell r="AT189">
            <v>3064</v>
          </cell>
        </row>
        <row r="190">
          <cell r="A190">
            <v>183</v>
          </cell>
          <cell r="B190" t="str">
            <v>North Lincolnshire</v>
          </cell>
          <cell r="C190" t="str">
            <v>E2004</v>
          </cell>
          <cell r="D190">
            <v>251144</v>
          </cell>
          <cell r="E190">
            <v>210581238</v>
          </cell>
          <cell r="F190">
            <v>97627449.5</v>
          </cell>
          <cell r="G190">
            <v>3273756</v>
          </cell>
          <cell r="H190">
            <v>2138729</v>
          </cell>
          <cell r="I190">
            <v>1135027</v>
          </cell>
          <cell r="J190">
            <v>1894537</v>
          </cell>
          <cell r="K190">
            <v>34964</v>
          </cell>
          <cell r="L190">
            <v>24983</v>
          </cell>
          <cell r="M190">
            <v>400000</v>
          </cell>
          <cell r="N190">
            <v>3520648</v>
          </cell>
          <cell r="O190">
            <v>70733</v>
          </cell>
          <cell r="P190">
            <v>75236</v>
          </cell>
          <cell r="Q190">
            <v>4017</v>
          </cell>
          <cell r="R190">
            <v>22714</v>
          </cell>
          <cell r="S190">
            <v>2710</v>
          </cell>
          <cell r="T190">
            <v>0</v>
          </cell>
          <cell r="U190">
            <v>0</v>
          </cell>
          <cell r="V190">
            <v>0</v>
          </cell>
          <cell r="W190">
            <v>0</v>
          </cell>
          <cell r="X190">
            <v>93000</v>
          </cell>
          <cell r="Y190">
            <v>663000</v>
          </cell>
          <cell r="Z190">
            <v>90085153.5</v>
          </cell>
          <cell r="AA190">
            <v>5750000</v>
          </cell>
          <cell r="AC190">
            <v>228</v>
          </cell>
          <cell r="AD190">
            <v>10</v>
          </cell>
          <cell r="AE190">
            <v>17</v>
          </cell>
          <cell r="AF190">
            <v>0</v>
          </cell>
          <cell r="AG190">
            <v>813</v>
          </cell>
          <cell r="AH190">
            <v>124</v>
          </cell>
          <cell r="AI190">
            <v>22</v>
          </cell>
          <cell r="AJ190">
            <v>9</v>
          </cell>
          <cell r="AK190">
            <v>16</v>
          </cell>
          <cell r="AL190">
            <v>3</v>
          </cell>
          <cell r="AM190">
            <v>0</v>
          </cell>
          <cell r="AN190">
            <v>0</v>
          </cell>
          <cell r="AO190">
            <v>1870</v>
          </cell>
          <cell r="AP190">
            <v>2015</v>
          </cell>
          <cell r="AQ190">
            <v>1543</v>
          </cell>
          <cell r="AR190">
            <v>472</v>
          </cell>
          <cell r="AS190">
            <v>1419</v>
          </cell>
          <cell r="AT190">
            <v>5396</v>
          </cell>
        </row>
        <row r="191">
          <cell r="A191">
            <v>184</v>
          </cell>
          <cell r="B191" t="str">
            <v>North Norfolk</v>
          </cell>
          <cell r="C191" t="str">
            <v>E2635</v>
          </cell>
          <cell r="D191">
            <v>236095</v>
          </cell>
          <cell r="E191">
            <v>65277089</v>
          </cell>
          <cell r="F191">
            <v>30913858</v>
          </cell>
          <cell r="G191">
            <v>3471327</v>
          </cell>
          <cell r="H191">
            <v>489030</v>
          </cell>
          <cell r="I191">
            <v>2982297</v>
          </cell>
          <cell r="J191">
            <v>1410587</v>
          </cell>
          <cell r="K191">
            <v>58515</v>
          </cell>
          <cell r="L191">
            <v>97673</v>
          </cell>
          <cell r="M191">
            <v>260</v>
          </cell>
          <cell r="N191">
            <v>325850</v>
          </cell>
          <cell r="O191">
            <v>16946</v>
          </cell>
          <cell r="P191">
            <v>170821</v>
          </cell>
          <cell r="Q191">
            <v>0</v>
          </cell>
          <cell r="R191">
            <v>13549</v>
          </cell>
          <cell r="S191">
            <v>0</v>
          </cell>
          <cell r="T191">
            <v>0</v>
          </cell>
          <cell r="U191">
            <v>0</v>
          </cell>
          <cell r="V191">
            <v>0</v>
          </cell>
          <cell r="W191">
            <v>5000</v>
          </cell>
          <cell r="X191">
            <v>75000</v>
          </cell>
          <cell r="Y191">
            <v>897000</v>
          </cell>
          <cell r="Z191">
            <v>24626221</v>
          </cell>
          <cell r="AA191">
            <v>130741</v>
          </cell>
          <cell r="AC191">
            <v>344</v>
          </cell>
          <cell r="AD191">
            <v>34</v>
          </cell>
          <cell r="AE191">
            <v>58</v>
          </cell>
          <cell r="AF191">
            <v>1</v>
          </cell>
          <cell r="AG191">
            <v>220</v>
          </cell>
          <cell r="AH191">
            <v>35</v>
          </cell>
          <cell r="AI191">
            <v>3</v>
          </cell>
          <cell r="AJ191">
            <v>0</v>
          </cell>
          <cell r="AK191">
            <v>17</v>
          </cell>
          <cell r="AL191">
            <v>0</v>
          </cell>
          <cell r="AM191">
            <v>0</v>
          </cell>
          <cell r="AN191">
            <v>0</v>
          </cell>
          <cell r="AO191">
            <v>1295</v>
          </cell>
          <cell r="AP191">
            <v>3103</v>
          </cell>
          <cell r="AQ191">
            <v>2598</v>
          </cell>
          <cell r="AR191">
            <v>505</v>
          </cell>
          <cell r="AS191">
            <v>1925</v>
          </cell>
          <cell r="AT191">
            <v>6364</v>
          </cell>
        </row>
        <row r="192">
          <cell r="A192">
            <v>185</v>
          </cell>
          <cell r="B192" t="str">
            <v>North Somerset</v>
          </cell>
          <cell r="C192" t="str">
            <v>E0104</v>
          </cell>
          <cell r="D192">
            <v>261826</v>
          </cell>
          <cell r="E192">
            <v>148207513</v>
          </cell>
          <cell r="F192">
            <v>69372167</v>
          </cell>
          <cell r="G192">
            <v>3684084</v>
          </cell>
          <cell r="H192">
            <v>1320621</v>
          </cell>
          <cell r="I192">
            <v>2363463</v>
          </cell>
          <cell r="J192">
            <v>3820269</v>
          </cell>
          <cell r="K192">
            <v>105771</v>
          </cell>
          <cell r="L192">
            <v>16579</v>
          </cell>
          <cell r="M192">
            <v>55888</v>
          </cell>
          <cell r="N192">
            <v>2613353</v>
          </cell>
          <cell r="O192">
            <v>64051</v>
          </cell>
          <cell r="P192">
            <v>672776</v>
          </cell>
          <cell r="Q192">
            <v>0</v>
          </cell>
          <cell r="R192">
            <v>4910</v>
          </cell>
          <cell r="S192">
            <v>509</v>
          </cell>
          <cell r="T192">
            <v>0</v>
          </cell>
          <cell r="U192">
            <v>0</v>
          </cell>
          <cell r="V192">
            <v>0</v>
          </cell>
          <cell r="W192">
            <v>182479</v>
          </cell>
          <cell r="X192">
            <v>25203</v>
          </cell>
          <cell r="Y192">
            <v>942364</v>
          </cell>
          <cell r="Z192">
            <v>58319364</v>
          </cell>
          <cell r="AA192">
            <v>1633680</v>
          </cell>
          <cell r="AC192">
            <v>320</v>
          </cell>
          <cell r="AD192">
            <v>16</v>
          </cell>
          <cell r="AE192">
            <v>13</v>
          </cell>
          <cell r="AF192">
            <v>0</v>
          </cell>
          <cell r="AG192">
            <v>330</v>
          </cell>
          <cell r="AH192">
            <v>96</v>
          </cell>
          <cell r="AI192">
            <v>108</v>
          </cell>
          <cell r="AJ192">
            <v>0</v>
          </cell>
          <cell r="AK192">
            <v>7</v>
          </cell>
          <cell r="AL192">
            <v>1</v>
          </cell>
          <cell r="AM192">
            <v>0</v>
          </cell>
          <cell r="AN192">
            <v>0</v>
          </cell>
          <cell r="AO192">
            <v>2128</v>
          </cell>
          <cell r="AP192">
            <v>2044</v>
          </cell>
          <cell r="AQ192">
            <v>1273</v>
          </cell>
          <cell r="AR192">
            <v>771</v>
          </cell>
          <cell r="AS192">
            <v>1779</v>
          </cell>
          <cell r="AT192">
            <v>6037</v>
          </cell>
        </row>
        <row r="193">
          <cell r="A193">
            <v>186</v>
          </cell>
          <cell r="B193" t="str">
            <v>North Tyneside</v>
          </cell>
          <cell r="C193" t="str">
            <v>E4503</v>
          </cell>
          <cell r="D193">
            <v>229326</v>
          </cell>
          <cell r="E193">
            <v>149564765</v>
          </cell>
          <cell r="F193">
            <v>69835998</v>
          </cell>
          <cell r="G193">
            <v>3187340</v>
          </cell>
          <cell r="H193">
            <v>1419669</v>
          </cell>
          <cell r="I193">
            <v>1767671</v>
          </cell>
          <cell r="J193">
            <v>3724702</v>
          </cell>
          <cell r="K193">
            <v>58820</v>
          </cell>
          <cell r="L193">
            <v>0</v>
          </cell>
          <cell r="M193">
            <v>500000</v>
          </cell>
          <cell r="N193">
            <v>2837293</v>
          </cell>
          <cell r="O193">
            <v>262700</v>
          </cell>
          <cell r="P193">
            <v>22000</v>
          </cell>
          <cell r="Q193">
            <v>14705</v>
          </cell>
          <cell r="R193">
            <v>0</v>
          </cell>
          <cell r="S193">
            <v>0</v>
          </cell>
          <cell r="T193">
            <v>0</v>
          </cell>
          <cell r="U193">
            <v>0</v>
          </cell>
          <cell r="V193">
            <v>0</v>
          </cell>
          <cell r="W193">
            <v>0</v>
          </cell>
          <cell r="X193">
            <v>80000</v>
          </cell>
          <cell r="Y193">
            <v>778000</v>
          </cell>
          <cell r="Z193">
            <v>59739555</v>
          </cell>
          <cell r="AA193">
            <v>1900000</v>
          </cell>
          <cell r="AC193">
            <v>252</v>
          </cell>
          <cell r="AD193">
            <v>12</v>
          </cell>
          <cell r="AE193">
            <v>0</v>
          </cell>
          <cell r="AF193">
            <v>6</v>
          </cell>
          <cell r="AG193">
            <v>717</v>
          </cell>
          <cell r="AH193">
            <v>146</v>
          </cell>
          <cell r="AI193">
            <v>12</v>
          </cell>
          <cell r="AJ193">
            <v>12</v>
          </cell>
          <cell r="AK193">
            <v>0</v>
          </cell>
          <cell r="AL193">
            <v>0</v>
          </cell>
          <cell r="AM193">
            <v>0</v>
          </cell>
          <cell r="AN193">
            <v>0</v>
          </cell>
          <cell r="AO193">
            <v>1960</v>
          </cell>
          <cell r="AP193">
            <v>1797</v>
          </cell>
          <cell r="AQ193">
            <v>1265</v>
          </cell>
          <cell r="AR193">
            <v>532</v>
          </cell>
          <cell r="AS193">
            <v>1541</v>
          </cell>
          <cell r="AT193">
            <v>5343</v>
          </cell>
        </row>
        <row r="194">
          <cell r="A194">
            <v>187</v>
          </cell>
          <cell r="B194" t="str">
            <v>North Warwickshire</v>
          </cell>
          <cell r="C194" t="str">
            <v>E3731</v>
          </cell>
          <cell r="D194">
            <v>110738</v>
          </cell>
          <cell r="E194">
            <v>98792173</v>
          </cell>
          <cell r="F194">
            <v>45864094</v>
          </cell>
          <cell r="G194">
            <v>1199303</v>
          </cell>
          <cell r="H194">
            <v>809694</v>
          </cell>
          <cell r="I194">
            <v>389609</v>
          </cell>
          <cell r="J194">
            <v>761284</v>
          </cell>
          <cell r="K194">
            <v>27975</v>
          </cell>
          <cell r="L194">
            <v>17274</v>
          </cell>
          <cell r="M194">
            <v>300000</v>
          </cell>
          <cell r="N194">
            <v>1276041</v>
          </cell>
          <cell r="O194">
            <v>29402</v>
          </cell>
          <cell r="P194">
            <v>2248</v>
          </cell>
          <cell r="Q194">
            <v>1328</v>
          </cell>
          <cell r="R194">
            <v>9090</v>
          </cell>
          <cell r="S194">
            <v>0</v>
          </cell>
          <cell r="T194">
            <v>0</v>
          </cell>
          <cell r="U194">
            <v>0</v>
          </cell>
          <cell r="V194">
            <v>0</v>
          </cell>
          <cell r="W194">
            <v>0</v>
          </cell>
          <cell r="X194">
            <v>40000</v>
          </cell>
          <cell r="Y194">
            <v>403000</v>
          </cell>
          <cell r="Z194">
            <v>42608719</v>
          </cell>
          <cell r="AA194">
            <v>650000</v>
          </cell>
          <cell r="AC194">
            <v>102</v>
          </cell>
          <cell r="AD194">
            <v>11</v>
          </cell>
          <cell r="AE194">
            <v>17</v>
          </cell>
          <cell r="AF194">
            <v>0</v>
          </cell>
          <cell r="AG194">
            <v>341</v>
          </cell>
          <cell r="AH194">
            <v>45</v>
          </cell>
          <cell r="AI194">
            <v>2</v>
          </cell>
          <cell r="AJ194">
            <v>6</v>
          </cell>
          <cell r="AK194">
            <v>10</v>
          </cell>
          <cell r="AL194">
            <v>0</v>
          </cell>
          <cell r="AM194">
            <v>0</v>
          </cell>
          <cell r="AN194">
            <v>0</v>
          </cell>
          <cell r="AO194">
            <v>956</v>
          </cell>
          <cell r="AP194">
            <v>696</v>
          </cell>
          <cell r="AQ194">
            <v>484</v>
          </cell>
          <cell r="AR194">
            <v>212</v>
          </cell>
          <cell r="AS194">
            <v>551</v>
          </cell>
          <cell r="AT194">
            <v>2253</v>
          </cell>
        </row>
        <row r="195">
          <cell r="A195">
            <v>188</v>
          </cell>
          <cell r="B195" t="str">
            <v>North West Leicestershire</v>
          </cell>
          <cell r="C195" t="str">
            <v>E2437</v>
          </cell>
          <cell r="D195">
            <v>146594</v>
          </cell>
          <cell r="E195">
            <v>116924038</v>
          </cell>
          <cell r="F195">
            <v>55066230</v>
          </cell>
          <cell r="G195">
            <v>1720875</v>
          </cell>
          <cell r="H195">
            <v>1164713.8</v>
          </cell>
          <cell r="I195">
            <v>556161.19999999995</v>
          </cell>
          <cell r="J195">
            <v>1234959</v>
          </cell>
          <cell r="K195">
            <v>16928</v>
          </cell>
          <cell r="L195">
            <v>10247.34</v>
          </cell>
          <cell r="M195">
            <v>100000</v>
          </cell>
          <cell r="N195">
            <v>1568276</v>
          </cell>
          <cell r="O195">
            <v>44084</v>
          </cell>
          <cell r="P195">
            <v>73012</v>
          </cell>
          <cell r="Q195">
            <v>1575</v>
          </cell>
          <cell r="R195">
            <v>10247</v>
          </cell>
          <cell r="S195">
            <v>233</v>
          </cell>
          <cell r="T195">
            <v>0</v>
          </cell>
          <cell r="U195">
            <v>0</v>
          </cell>
          <cell r="V195">
            <v>0</v>
          </cell>
          <cell r="W195">
            <v>0</v>
          </cell>
          <cell r="X195">
            <v>30198</v>
          </cell>
          <cell r="Y195">
            <v>394988</v>
          </cell>
          <cell r="Z195">
            <v>50996804.5</v>
          </cell>
          <cell r="AA195">
            <v>475107</v>
          </cell>
          <cell r="AC195">
            <v>142</v>
          </cell>
          <cell r="AD195">
            <v>8</v>
          </cell>
          <cell r="AE195">
            <v>12</v>
          </cell>
          <cell r="AF195">
            <v>1</v>
          </cell>
          <cell r="AG195">
            <v>425</v>
          </cell>
          <cell r="AH195">
            <v>104</v>
          </cell>
          <cell r="AI195">
            <v>20</v>
          </cell>
          <cell r="AJ195">
            <v>4</v>
          </cell>
          <cell r="AK195">
            <v>12</v>
          </cell>
          <cell r="AL195">
            <v>0</v>
          </cell>
          <cell r="AM195">
            <v>0</v>
          </cell>
          <cell r="AN195">
            <v>0</v>
          </cell>
          <cell r="AO195">
            <v>1328</v>
          </cell>
          <cell r="AP195">
            <v>1058</v>
          </cell>
          <cell r="AQ195">
            <v>823</v>
          </cell>
          <cell r="AR195">
            <v>235</v>
          </cell>
          <cell r="AS195">
            <v>793</v>
          </cell>
          <cell r="AT195">
            <v>3208</v>
          </cell>
        </row>
        <row r="196">
          <cell r="A196">
            <v>189</v>
          </cell>
          <cell r="B196" t="str">
            <v>Northampton</v>
          </cell>
          <cell r="C196" t="str">
            <v>E2835</v>
          </cell>
          <cell r="D196">
            <v>297757</v>
          </cell>
          <cell r="E196">
            <v>244990265</v>
          </cell>
          <cell r="F196">
            <v>119147052</v>
          </cell>
          <cell r="G196">
            <v>3397473</v>
          </cell>
          <cell r="H196">
            <v>2038376</v>
          </cell>
          <cell r="I196">
            <v>1359097</v>
          </cell>
          <cell r="J196">
            <v>6370487</v>
          </cell>
          <cell r="K196">
            <v>14959</v>
          </cell>
          <cell r="L196">
            <v>0</v>
          </cell>
          <cell r="M196">
            <v>711115</v>
          </cell>
          <cell r="N196">
            <v>4742176</v>
          </cell>
          <cell r="O196">
            <v>224927</v>
          </cell>
          <cell r="P196">
            <v>131756</v>
          </cell>
          <cell r="Q196">
            <v>1788</v>
          </cell>
          <cell r="R196">
            <v>0</v>
          </cell>
          <cell r="S196">
            <v>0</v>
          </cell>
          <cell r="T196">
            <v>0</v>
          </cell>
          <cell r="U196">
            <v>2105648.5099999998</v>
          </cell>
          <cell r="V196">
            <v>0</v>
          </cell>
          <cell r="W196">
            <v>0</v>
          </cell>
          <cell r="X196">
            <v>0</v>
          </cell>
          <cell r="Y196">
            <v>835972</v>
          </cell>
          <cell r="Z196">
            <v>105330492</v>
          </cell>
          <cell r="AA196">
            <v>241469</v>
          </cell>
          <cell r="AC196">
            <v>285</v>
          </cell>
          <cell r="AD196">
            <v>3</v>
          </cell>
          <cell r="AE196">
            <v>0</v>
          </cell>
          <cell r="AF196">
            <v>19</v>
          </cell>
          <cell r="AG196">
            <v>937</v>
          </cell>
          <cell r="AH196">
            <v>133</v>
          </cell>
          <cell r="AI196">
            <v>26</v>
          </cell>
          <cell r="AJ196">
            <v>3</v>
          </cell>
          <cell r="AK196">
            <v>0</v>
          </cell>
          <cell r="AL196">
            <v>0</v>
          </cell>
          <cell r="AM196">
            <v>114</v>
          </cell>
          <cell r="AN196">
            <v>0</v>
          </cell>
          <cell r="AO196">
            <v>2928</v>
          </cell>
          <cell r="AP196">
            <v>1758</v>
          </cell>
          <cell r="AQ196">
            <v>989</v>
          </cell>
          <cell r="AR196">
            <v>769</v>
          </cell>
          <cell r="AS196">
            <v>1579</v>
          </cell>
          <cell r="AT196">
            <v>6328</v>
          </cell>
        </row>
        <row r="197">
          <cell r="A197">
            <v>190</v>
          </cell>
          <cell r="B197" t="str">
            <v>Northumberland UA</v>
          </cell>
          <cell r="C197" t="str">
            <v>E2901</v>
          </cell>
          <cell r="D197">
            <v>474651</v>
          </cell>
          <cell r="E197">
            <v>203194856</v>
          </cell>
          <cell r="F197">
            <v>95394623</v>
          </cell>
          <cell r="G197">
            <v>7116869.6799999997</v>
          </cell>
          <cell r="H197">
            <v>1768476.75</v>
          </cell>
          <cell r="I197">
            <v>5348392.93</v>
          </cell>
          <cell r="J197">
            <v>5978044.6500000004</v>
          </cell>
          <cell r="K197">
            <v>181248.39</v>
          </cell>
          <cell r="L197">
            <v>96718.91</v>
          </cell>
          <cell r="M197">
            <v>102947.52</v>
          </cell>
          <cell r="N197">
            <v>2420297.67</v>
          </cell>
          <cell r="O197">
            <v>553485.49</v>
          </cell>
          <cell r="P197">
            <v>360896.44</v>
          </cell>
          <cell r="Q197">
            <v>19425.96</v>
          </cell>
          <cell r="R197">
            <v>5464.07</v>
          </cell>
          <cell r="S197">
            <v>5769.73</v>
          </cell>
          <cell r="T197">
            <v>150000</v>
          </cell>
          <cell r="U197">
            <v>11912.67</v>
          </cell>
          <cell r="V197">
            <v>0</v>
          </cell>
          <cell r="W197">
            <v>150000</v>
          </cell>
          <cell r="X197">
            <v>28989.65</v>
          </cell>
          <cell r="Y197">
            <v>1055823.82</v>
          </cell>
          <cell r="Z197">
            <v>78726726.799999997</v>
          </cell>
          <cell r="AA197">
            <v>1020073.95</v>
          </cell>
          <cell r="AC197">
            <v>734</v>
          </cell>
          <cell r="AD197">
            <v>57</v>
          </cell>
          <cell r="AE197">
            <v>93</v>
          </cell>
          <cell r="AF197">
            <v>0</v>
          </cell>
          <cell r="AG197">
            <v>1222</v>
          </cell>
          <cell r="AH197">
            <v>404</v>
          </cell>
          <cell r="AI197">
            <v>93</v>
          </cell>
          <cell r="AJ197">
            <v>27</v>
          </cell>
          <cell r="AK197">
            <v>8</v>
          </cell>
          <cell r="AL197">
            <v>3</v>
          </cell>
          <cell r="AM197">
            <v>1</v>
          </cell>
          <cell r="AN197">
            <v>0</v>
          </cell>
          <cell r="AO197">
            <v>3788</v>
          </cell>
          <cell r="AP197">
            <v>4552</v>
          </cell>
          <cell r="AQ197">
            <v>3447</v>
          </cell>
          <cell r="AR197">
            <v>1105</v>
          </cell>
          <cell r="AS197">
            <v>3564</v>
          </cell>
          <cell r="AT197">
            <v>12094</v>
          </cell>
        </row>
        <row r="198">
          <cell r="A198">
            <v>191</v>
          </cell>
          <cell r="B198" t="str">
            <v>Norwich</v>
          </cell>
          <cell r="C198" t="str">
            <v>E2636</v>
          </cell>
          <cell r="D198">
            <v>270558</v>
          </cell>
          <cell r="E198">
            <v>193478829</v>
          </cell>
          <cell r="F198">
            <v>91682268</v>
          </cell>
          <cell r="G198">
            <v>3026763</v>
          </cell>
          <cell r="H198">
            <v>1904144</v>
          </cell>
          <cell r="I198">
            <v>1122619</v>
          </cell>
          <cell r="J198">
            <v>5410081</v>
          </cell>
          <cell r="K198">
            <v>24081</v>
          </cell>
          <cell r="L198">
            <v>0</v>
          </cell>
          <cell r="M198">
            <v>23832</v>
          </cell>
          <cell r="N198">
            <v>4491844</v>
          </cell>
          <cell r="O198">
            <v>104675</v>
          </cell>
          <cell r="P198">
            <v>50614</v>
          </cell>
          <cell r="Q198">
            <v>0</v>
          </cell>
          <cell r="R198">
            <v>0</v>
          </cell>
          <cell r="S198">
            <v>0</v>
          </cell>
          <cell r="T198">
            <v>0</v>
          </cell>
          <cell r="U198">
            <v>0</v>
          </cell>
          <cell r="V198">
            <v>0</v>
          </cell>
          <cell r="W198">
            <v>0</v>
          </cell>
          <cell r="X198">
            <v>52013</v>
          </cell>
          <cell r="Y198">
            <v>1079000</v>
          </cell>
          <cell r="Z198">
            <v>79305927</v>
          </cell>
          <cell r="AA198">
            <v>1382145</v>
          </cell>
          <cell r="AC198">
            <v>297</v>
          </cell>
          <cell r="AD198">
            <v>3</v>
          </cell>
          <cell r="AE198">
            <v>0</v>
          </cell>
          <cell r="AF198">
            <v>2</v>
          </cell>
          <cell r="AG198">
            <v>751</v>
          </cell>
          <cell r="AH198">
            <v>76</v>
          </cell>
          <cell r="AI198">
            <v>9</v>
          </cell>
          <cell r="AJ198">
            <v>0</v>
          </cell>
          <cell r="AK198">
            <v>0</v>
          </cell>
          <cell r="AL198">
            <v>0</v>
          </cell>
          <cell r="AM198">
            <v>0</v>
          </cell>
          <cell r="AN198">
            <v>0</v>
          </cell>
          <cell r="AO198">
            <v>2796</v>
          </cell>
          <cell r="AP198">
            <v>1624</v>
          </cell>
          <cell r="AQ198">
            <v>944</v>
          </cell>
          <cell r="AR198">
            <v>680</v>
          </cell>
          <cell r="AS198">
            <v>1607</v>
          </cell>
          <cell r="AT198">
            <v>6138</v>
          </cell>
        </row>
        <row r="199">
          <cell r="A199">
            <v>192</v>
          </cell>
          <cell r="B199" t="str">
            <v>Nottingham</v>
          </cell>
          <cell r="C199" t="str">
            <v>E3001</v>
          </cell>
          <cell r="D199">
            <v>493483</v>
          </cell>
          <cell r="E199">
            <v>322220561</v>
          </cell>
          <cell r="F199">
            <v>153237984</v>
          </cell>
          <cell r="G199">
            <v>5002650</v>
          </cell>
          <cell r="H199">
            <v>2706479</v>
          </cell>
          <cell r="I199">
            <v>2296171</v>
          </cell>
          <cell r="J199">
            <v>13020000</v>
          </cell>
          <cell r="K199">
            <v>44868</v>
          </cell>
          <cell r="L199">
            <v>0</v>
          </cell>
          <cell r="M199">
            <v>300000</v>
          </cell>
          <cell r="N199">
            <v>6700000</v>
          </cell>
          <cell r="O199">
            <v>160000</v>
          </cell>
          <cell r="P199">
            <v>500000</v>
          </cell>
          <cell r="Q199">
            <v>801</v>
          </cell>
          <cell r="R199">
            <v>0</v>
          </cell>
          <cell r="S199">
            <v>0</v>
          </cell>
          <cell r="T199">
            <v>0</v>
          </cell>
          <cell r="U199">
            <v>0</v>
          </cell>
          <cell r="V199">
            <v>0</v>
          </cell>
          <cell r="W199">
            <v>170000</v>
          </cell>
          <cell r="X199">
            <v>110000</v>
          </cell>
          <cell r="Y199">
            <v>1000000</v>
          </cell>
          <cell r="Z199">
            <v>129125919</v>
          </cell>
          <cell r="AA199">
            <v>5505000</v>
          </cell>
          <cell r="AC199">
            <v>615</v>
          </cell>
          <cell r="AD199">
            <v>8</v>
          </cell>
          <cell r="AE199">
            <v>0</v>
          </cell>
          <cell r="AF199">
            <v>2</v>
          </cell>
          <cell r="AG199">
            <v>1560</v>
          </cell>
          <cell r="AH199">
            <v>156</v>
          </cell>
          <cell r="AI199">
            <v>75</v>
          </cell>
          <cell r="AJ199">
            <v>1</v>
          </cell>
          <cell r="AK199">
            <v>0</v>
          </cell>
          <cell r="AL199">
            <v>0</v>
          </cell>
          <cell r="AM199">
            <v>0</v>
          </cell>
          <cell r="AN199">
            <v>0</v>
          </cell>
          <cell r="AO199">
            <v>5272</v>
          </cell>
          <cell r="AP199">
            <v>2948</v>
          </cell>
          <cell r="AQ199">
            <v>2228</v>
          </cell>
          <cell r="AR199">
            <v>720</v>
          </cell>
          <cell r="AS199">
            <v>2880</v>
          </cell>
          <cell r="AT199">
            <v>11319</v>
          </cell>
        </row>
        <row r="200">
          <cell r="A200">
            <v>193</v>
          </cell>
          <cell r="B200" t="str">
            <v>Nuneaton and Bedworth</v>
          </cell>
          <cell r="C200" t="str">
            <v>E3732</v>
          </cell>
          <cell r="D200">
            <v>134325</v>
          </cell>
          <cell r="E200">
            <v>84375416</v>
          </cell>
          <cell r="F200">
            <v>39673180</v>
          </cell>
          <cell r="G200">
            <v>1721360</v>
          </cell>
          <cell r="H200">
            <v>785583</v>
          </cell>
          <cell r="I200">
            <v>935777</v>
          </cell>
          <cell r="J200">
            <v>1734948</v>
          </cell>
          <cell r="K200">
            <v>7712</v>
          </cell>
          <cell r="L200">
            <v>0</v>
          </cell>
          <cell r="M200">
            <v>50000</v>
          </cell>
          <cell r="N200">
            <v>1100000</v>
          </cell>
          <cell r="O200">
            <v>54413</v>
          </cell>
          <cell r="P200">
            <v>44051</v>
          </cell>
          <cell r="Q200">
            <v>0</v>
          </cell>
          <cell r="R200">
            <v>0</v>
          </cell>
          <cell r="S200">
            <v>0</v>
          </cell>
          <cell r="T200">
            <v>50000</v>
          </cell>
          <cell r="U200">
            <v>0</v>
          </cell>
          <cell r="V200">
            <v>0</v>
          </cell>
          <cell r="W200">
            <v>0</v>
          </cell>
          <cell r="X200">
            <v>0</v>
          </cell>
          <cell r="Y200">
            <v>571000</v>
          </cell>
          <cell r="Z200">
            <v>34905717</v>
          </cell>
          <cell r="AA200">
            <v>248368</v>
          </cell>
          <cell r="AC200">
            <v>146</v>
          </cell>
          <cell r="AD200">
            <v>2</v>
          </cell>
          <cell r="AE200">
            <v>0</v>
          </cell>
          <cell r="AF200">
            <v>0</v>
          </cell>
          <cell r="AG200">
            <v>181</v>
          </cell>
          <cell r="AH200">
            <v>55</v>
          </cell>
          <cell r="AI200">
            <v>20</v>
          </cell>
          <cell r="AJ200">
            <v>0</v>
          </cell>
          <cell r="AK200">
            <v>0</v>
          </cell>
          <cell r="AL200">
            <v>0</v>
          </cell>
          <cell r="AM200">
            <v>0</v>
          </cell>
          <cell r="AN200">
            <v>0</v>
          </cell>
          <cell r="AO200">
            <v>1203</v>
          </cell>
          <cell r="AP200">
            <v>965</v>
          </cell>
          <cell r="AQ200">
            <v>654</v>
          </cell>
          <cell r="AR200">
            <v>311</v>
          </cell>
          <cell r="AS200">
            <v>897</v>
          </cell>
          <cell r="AT200">
            <v>3078</v>
          </cell>
        </row>
        <row r="201">
          <cell r="A201">
            <v>194</v>
          </cell>
          <cell r="B201" t="str">
            <v>Oadby and Wigston</v>
          </cell>
          <cell r="C201" t="str">
            <v>E2438</v>
          </cell>
          <cell r="D201">
            <v>56350</v>
          </cell>
          <cell r="E201">
            <v>31292644</v>
          </cell>
          <cell r="F201">
            <v>14791257</v>
          </cell>
          <cell r="G201">
            <v>940525</v>
          </cell>
          <cell r="H201">
            <v>277342</v>
          </cell>
          <cell r="I201">
            <v>663183</v>
          </cell>
          <cell r="J201">
            <v>1430699</v>
          </cell>
          <cell r="K201">
            <v>0</v>
          </cell>
          <cell r="L201">
            <v>0</v>
          </cell>
          <cell r="M201">
            <v>10000</v>
          </cell>
          <cell r="N201">
            <v>469200</v>
          </cell>
          <cell r="O201">
            <v>55425</v>
          </cell>
          <cell r="P201">
            <v>13155</v>
          </cell>
          <cell r="Q201">
            <v>0</v>
          </cell>
          <cell r="R201">
            <v>0</v>
          </cell>
          <cell r="S201">
            <v>0</v>
          </cell>
          <cell r="T201">
            <v>0</v>
          </cell>
          <cell r="U201">
            <v>0</v>
          </cell>
          <cell r="V201">
            <v>0</v>
          </cell>
          <cell r="W201">
            <v>0</v>
          </cell>
          <cell r="X201">
            <v>10000</v>
          </cell>
          <cell r="Y201">
            <v>210994</v>
          </cell>
          <cell r="Z201">
            <v>11929601</v>
          </cell>
          <cell r="AA201">
            <v>110271</v>
          </cell>
          <cell r="AC201">
            <v>65</v>
          </cell>
          <cell r="AD201">
            <v>0</v>
          </cell>
          <cell r="AE201">
            <v>0</v>
          </cell>
          <cell r="AF201">
            <v>0</v>
          </cell>
          <cell r="AG201">
            <v>114</v>
          </cell>
          <cell r="AH201">
            <v>31</v>
          </cell>
          <cell r="AI201">
            <v>4</v>
          </cell>
          <cell r="AJ201">
            <v>0</v>
          </cell>
          <cell r="AK201">
            <v>0</v>
          </cell>
          <cell r="AL201">
            <v>0</v>
          </cell>
          <cell r="AM201">
            <v>0</v>
          </cell>
          <cell r="AN201">
            <v>0</v>
          </cell>
          <cell r="AO201">
            <v>446</v>
          </cell>
          <cell r="AP201">
            <v>533</v>
          </cell>
          <cell r="AQ201">
            <v>360</v>
          </cell>
          <cell r="AR201">
            <v>173</v>
          </cell>
          <cell r="AS201">
            <v>362</v>
          </cell>
          <cell r="AT201">
            <v>1366</v>
          </cell>
        </row>
        <row r="202">
          <cell r="A202">
            <v>195</v>
          </cell>
          <cell r="B202" t="str">
            <v>Oldham</v>
          </cell>
          <cell r="C202" t="str">
            <v>E4204</v>
          </cell>
          <cell r="D202">
            <v>311145</v>
          </cell>
          <cell r="E202">
            <v>157510321</v>
          </cell>
          <cell r="F202">
            <v>74119819</v>
          </cell>
          <cell r="G202">
            <v>5361524</v>
          </cell>
          <cell r="H202">
            <v>1427748</v>
          </cell>
          <cell r="I202">
            <v>3933776</v>
          </cell>
          <cell r="J202">
            <v>5132385</v>
          </cell>
          <cell r="K202">
            <v>87271</v>
          </cell>
          <cell r="L202">
            <v>12098</v>
          </cell>
          <cell r="M202">
            <v>20000</v>
          </cell>
          <cell r="N202">
            <v>3822258</v>
          </cell>
          <cell r="O202">
            <v>200370</v>
          </cell>
          <cell r="P202">
            <v>72512</v>
          </cell>
          <cell r="Q202">
            <v>345</v>
          </cell>
          <cell r="R202">
            <v>1663</v>
          </cell>
          <cell r="S202">
            <v>0</v>
          </cell>
          <cell r="T202">
            <v>0</v>
          </cell>
          <cell r="U202">
            <v>0</v>
          </cell>
          <cell r="V202">
            <v>0</v>
          </cell>
          <cell r="W202">
            <v>4945</v>
          </cell>
          <cell r="X202">
            <v>40976</v>
          </cell>
          <cell r="Y202">
            <v>1027269</v>
          </cell>
          <cell r="Z202">
            <v>59754575</v>
          </cell>
          <cell r="AA202">
            <v>721882</v>
          </cell>
          <cell r="AC202">
            <v>291</v>
          </cell>
          <cell r="AD202">
            <v>18</v>
          </cell>
          <cell r="AE202">
            <v>10</v>
          </cell>
          <cell r="AF202">
            <v>0</v>
          </cell>
          <cell r="AG202">
            <v>1253</v>
          </cell>
          <cell r="AH202">
            <v>92</v>
          </cell>
          <cell r="AI202">
            <v>11</v>
          </cell>
          <cell r="AJ202">
            <v>2</v>
          </cell>
          <cell r="AK202">
            <v>8</v>
          </cell>
          <cell r="AL202">
            <v>0</v>
          </cell>
          <cell r="AM202">
            <v>0</v>
          </cell>
          <cell r="AN202">
            <v>0</v>
          </cell>
          <cell r="AO202">
            <v>2730</v>
          </cell>
          <cell r="AP202">
            <v>2927</v>
          </cell>
          <cell r="AQ202">
            <v>2094</v>
          </cell>
          <cell r="AR202">
            <v>833</v>
          </cell>
          <cell r="AS202">
            <v>1767</v>
          </cell>
          <cell r="AT202">
            <v>7538</v>
          </cell>
        </row>
        <row r="203">
          <cell r="A203">
            <v>196</v>
          </cell>
          <cell r="B203" t="str">
            <v>Oxford</v>
          </cell>
          <cell r="C203" t="str">
            <v>E3132</v>
          </cell>
          <cell r="D203">
            <v>219682</v>
          </cell>
          <cell r="E203">
            <v>230937871</v>
          </cell>
          <cell r="F203">
            <v>108164375</v>
          </cell>
          <cell r="G203">
            <v>1103406</v>
          </cell>
          <cell r="H203">
            <v>2368990</v>
          </cell>
          <cell r="I203">
            <v>-1265584</v>
          </cell>
          <cell r="J203">
            <v>20076659</v>
          </cell>
          <cell r="K203">
            <v>33952</v>
          </cell>
          <cell r="L203">
            <v>0</v>
          </cell>
          <cell r="M203">
            <v>70000</v>
          </cell>
          <cell r="N203">
            <v>1867315</v>
          </cell>
          <cell r="O203">
            <v>0</v>
          </cell>
          <cell r="P203">
            <v>51852</v>
          </cell>
          <cell r="Q203">
            <v>0</v>
          </cell>
          <cell r="R203">
            <v>0</v>
          </cell>
          <cell r="S203">
            <v>0</v>
          </cell>
          <cell r="T203">
            <v>0</v>
          </cell>
          <cell r="U203">
            <v>0</v>
          </cell>
          <cell r="V203">
            <v>0</v>
          </cell>
          <cell r="W203">
            <v>15000</v>
          </cell>
          <cell r="X203">
            <v>15000</v>
          </cell>
          <cell r="Y203">
            <v>1154000</v>
          </cell>
          <cell r="Z203">
            <v>86162233</v>
          </cell>
          <cell r="AA203">
            <v>1020749</v>
          </cell>
          <cell r="AC203">
            <v>526</v>
          </cell>
          <cell r="AD203">
            <v>6</v>
          </cell>
          <cell r="AE203">
            <v>0</v>
          </cell>
          <cell r="AF203">
            <v>1</v>
          </cell>
          <cell r="AG203">
            <v>294</v>
          </cell>
          <cell r="AH203">
            <v>0</v>
          </cell>
          <cell r="AI203">
            <v>9</v>
          </cell>
          <cell r="AJ203">
            <v>0</v>
          </cell>
          <cell r="AK203">
            <v>0</v>
          </cell>
          <cell r="AL203">
            <v>0</v>
          </cell>
          <cell r="AM203">
            <v>0</v>
          </cell>
          <cell r="AN203">
            <v>0</v>
          </cell>
          <cell r="AO203">
            <v>2330</v>
          </cell>
          <cell r="AP203">
            <v>562</v>
          </cell>
          <cell r="AQ203">
            <v>313</v>
          </cell>
          <cell r="AR203">
            <v>249</v>
          </cell>
          <cell r="AS203">
            <v>979</v>
          </cell>
          <cell r="AT203">
            <v>3935</v>
          </cell>
        </row>
        <row r="204">
          <cell r="A204">
            <v>197</v>
          </cell>
          <cell r="B204" t="str">
            <v>Pendle</v>
          </cell>
          <cell r="C204" t="str">
            <v>E2338</v>
          </cell>
          <cell r="D204">
            <v>136755</v>
          </cell>
          <cell r="E204">
            <v>52530598</v>
          </cell>
          <cell r="F204">
            <v>23912990</v>
          </cell>
          <cell r="G204">
            <v>2507027</v>
          </cell>
          <cell r="H204">
            <v>434853</v>
          </cell>
          <cell r="I204">
            <v>2072174</v>
          </cell>
          <cell r="J204">
            <v>1013119</v>
          </cell>
          <cell r="K204">
            <v>0</v>
          </cell>
          <cell r="L204">
            <v>766</v>
          </cell>
          <cell r="M204">
            <v>0</v>
          </cell>
          <cell r="N204">
            <v>670617</v>
          </cell>
          <cell r="O204">
            <v>117370</v>
          </cell>
          <cell r="P204">
            <v>109555</v>
          </cell>
          <cell r="Q204">
            <v>0</v>
          </cell>
          <cell r="R204">
            <v>766</v>
          </cell>
          <cell r="S204">
            <v>0</v>
          </cell>
          <cell r="T204">
            <v>0</v>
          </cell>
          <cell r="U204">
            <v>0</v>
          </cell>
          <cell r="V204">
            <v>0</v>
          </cell>
          <cell r="W204">
            <v>0</v>
          </cell>
          <cell r="X204">
            <v>0</v>
          </cell>
          <cell r="Y204">
            <v>435205</v>
          </cell>
          <cell r="Z204">
            <v>19479343</v>
          </cell>
          <cell r="AA204">
            <v>400000</v>
          </cell>
          <cell r="AC204">
            <v>121</v>
          </cell>
          <cell r="AD204">
            <v>0</v>
          </cell>
          <cell r="AE204">
            <v>2</v>
          </cell>
          <cell r="AF204">
            <v>0</v>
          </cell>
          <cell r="AG204">
            <v>332</v>
          </cell>
          <cell r="AH204">
            <v>68</v>
          </cell>
          <cell r="AI204">
            <v>27</v>
          </cell>
          <cell r="AJ204">
            <v>0</v>
          </cell>
          <cell r="AK204">
            <v>2</v>
          </cell>
          <cell r="AL204">
            <v>0</v>
          </cell>
          <cell r="AM204">
            <v>0</v>
          </cell>
          <cell r="AN204">
            <v>0</v>
          </cell>
          <cell r="AO204">
            <v>960</v>
          </cell>
          <cell r="AP204">
            <v>1563</v>
          </cell>
          <cell r="AQ204">
            <v>1251</v>
          </cell>
          <cell r="AR204">
            <v>312</v>
          </cell>
          <cell r="AS204">
            <v>975</v>
          </cell>
          <cell r="AT204">
            <v>3543</v>
          </cell>
        </row>
        <row r="205">
          <cell r="A205">
            <v>198</v>
          </cell>
          <cell r="B205" t="str">
            <v>Peterborough</v>
          </cell>
          <cell r="C205" t="str">
            <v>E0501</v>
          </cell>
          <cell r="D205">
            <v>274992</v>
          </cell>
          <cell r="E205">
            <v>229970090</v>
          </cell>
          <cell r="F205">
            <v>106871819</v>
          </cell>
          <cell r="G205">
            <v>2852145</v>
          </cell>
          <cell r="H205">
            <v>2298430</v>
          </cell>
          <cell r="I205">
            <v>553715</v>
          </cell>
          <cell r="J205">
            <v>5033408</v>
          </cell>
          <cell r="K205">
            <v>55141</v>
          </cell>
          <cell r="L205">
            <v>16456</v>
          </cell>
          <cell r="M205">
            <v>158001</v>
          </cell>
          <cell r="N205">
            <v>1377317</v>
          </cell>
          <cell r="O205">
            <v>278303</v>
          </cell>
          <cell r="P205">
            <v>56497</v>
          </cell>
          <cell r="Q205">
            <v>2591</v>
          </cell>
          <cell r="R205">
            <v>6435</v>
          </cell>
          <cell r="S205">
            <v>940</v>
          </cell>
          <cell r="T205">
            <v>0</v>
          </cell>
          <cell r="U205">
            <v>0</v>
          </cell>
          <cell r="V205">
            <v>0</v>
          </cell>
          <cell r="W205">
            <v>0</v>
          </cell>
          <cell r="X205">
            <v>0</v>
          </cell>
          <cell r="Y205">
            <v>675419</v>
          </cell>
          <cell r="Z205">
            <v>94870327</v>
          </cell>
          <cell r="AA205">
            <v>2750300</v>
          </cell>
          <cell r="AC205">
            <v>318</v>
          </cell>
          <cell r="AD205">
            <v>4</v>
          </cell>
          <cell r="AE205">
            <v>10</v>
          </cell>
          <cell r="AF205">
            <v>0</v>
          </cell>
          <cell r="AG205">
            <v>639</v>
          </cell>
          <cell r="AH205">
            <v>120</v>
          </cell>
          <cell r="AI205">
            <v>10</v>
          </cell>
          <cell r="AJ205">
            <v>2</v>
          </cell>
          <cell r="AK205">
            <v>4</v>
          </cell>
          <cell r="AL205">
            <v>2</v>
          </cell>
          <cell r="AM205">
            <v>0</v>
          </cell>
          <cell r="AN205">
            <v>0</v>
          </cell>
          <cell r="AO205">
            <v>2575</v>
          </cell>
          <cell r="AP205">
            <v>1514</v>
          </cell>
          <cell r="AQ205">
            <v>911</v>
          </cell>
          <cell r="AR205">
            <v>603</v>
          </cell>
          <cell r="AS205">
            <v>1498</v>
          </cell>
          <cell r="AT205">
            <v>5647</v>
          </cell>
        </row>
        <row r="206">
          <cell r="A206">
            <v>199</v>
          </cell>
          <cell r="B206" t="str">
            <v>Plymouth</v>
          </cell>
          <cell r="C206" t="str">
            <v>E1101</v>
          </cell>
          <cell r="D206">
            <v>312349</v>
          </cell>
          <cell r="E206">
            <v>223577906</v>
          </cell>
          <cell r="F206">
            <v>105713196</v>
          </cell>
          <cell r="G206">
            <v>4126637</v>
          </cell>
          <cell r="H206">
            <v>2173134</v>
          </cell>
          <cell r="I206">
            <v>1953503</v>
          </cell>
          <cell r="J206">
            <v>9095373</v>
          </cell>
          <cell r="K206">
            <v>14880</v>
          </cell>
          <cell r="L206">
            <v>0</v>
          </cell>
          <cell r="M206">
            <v>230000</v>
          </cell>
          <cell r="N206">
            <v>1723689</v>
          </cell>
          <cell r="O206">
            <v>80634</v>
          </cell>
          <cell r="P206">
            <v>159914</v>
          </cell>
          <cell r="Q206">
            <v>0</v>
          </cell>
          <cell r="R206">
            <v>0</v>
          </cell>
          <cell r="S206">
            <v>0</v>
          </cell>
          <cell r="T206">
            <v>300000</v>
          </cell>
          <cell r="U206">
            <v>0</v>
          </cell>
          <cell r="V206">
            <v>0</v>
          </cell>
          <cell r="W206">
            <v>0</v>
          </cell>
          <cell r="X206">
            <v>826130</v>
          </cell>
          <cell r="Y206">
            <v>1097819</v>
          </cell>
          <cell r="Z206">
            <v>89915176</v>
          </cell>
          <cell r="AA206">
            <v>297801.25</v>
          </cell>
          <cell r="AC206">
            <v>503</v>
          </cell>
          <cell r="AD206">
            <v>7</v>
          </cell>
          <cell r="AE206">
            <v>0</v>
          </cell>
          <cell r="AF206">
            <v>2</v>
          </cell>
          <cell r="AG206">
            <v>642</v>
          </cell>
          <cell r="AH206">
            <v>33</v>
          </cell>
          <cell r="AI206">
            <v>6</v>
          </cell>
          <cell r="AJ206">
            <v>0</v>
          </cell>
          <cell r="AK206">
            <v>0</v>
          </cell>
          <cell r="AL206">
            <v>0</v>
          </cell>
          <cell r="AM206">
            <v>0</v>
          </cell>
          <cell r="AN206">
            <v>1</v>
          </cell>
          <cell r="AO206">
            <v>2690</v>
          </cell>
          <cell r="AP206">
            <v>2176</v>
          </cell>
          <cell r="AQ206">
            <v>1373</v>
          </cell>
          <cell r="AR206">
            <v>803</v>
          </cell>
          <cell r="AS206">
            <v>1981</v>
          </cell>
          <cell r="AT206">
            <v>7084</v>
          </cell>
        </row>
        <row r="207">
          <cell r="A207">
            <v>200</v>
          </cell>
          <cell r="B207" t="str">
            <v>Poole</v>
          </cell>
          <cell r="C207" t="str">
            <v>E1201</v>
          </cell>
          <cell r="D207">
            <v>236916</v>
          </cell>
          <cell r="E207">
            <v>152342443</v>
          </cell>
          <cell r="F207">
            <v>68870245.799999997</v>
          </cell>
          <cell r="G207">
            <v>2900676</v>
          </cell>
          <cell r="H207">
            <v>1480362</v>
          </cell>
          <cell r="I207">
            <v>1420314</v>
          </cell>
          <cell r="J207">
            <v>4457916</v>
          </cell>
          <cell r="K207">
            <v>36331</v>
          </cell>
          <cell r="L207">
            <v>0</v>
          </cell>
          <cell r="M207">
            <v>0</v>
          </cell>
          <cell r="N207">
            <v>1919891</v>
          </cell>
          <cell r="O207">
            <v>261538</v>
          </cell>
          <cell r="P207">
            <v>33820</v>
          </cell>
          <cell r="Q207">
            <v>2737</v>
          </cell>
          <cell r="R207">
            <v>0</v>
          </cell>
          <cell r="S207">
            <v>0</v>
          </cell>
          <cell r="T207">
            <v>0</v>
          </cell>
          <cell r="U207">
            <v>0</v>
          </cell>
          <cell r="V207">
            <v>0</v>
          </cell>
          <cell r="W207">
            <v>0</v>
          </cell>
          <cell r="X207">
            <v>0</v>
          </cell>
          <cell r="Y207">
            <v>815887</v>
          </cell>
          <cell r="Z207">
            <v>59903826.799999997</v>
          </cell>
          <cell r="AA207">
            <v>800000</v>
          </cell>
          <cell r="AC207">
            <v>164</v>
          </cell>
          <cell r="AD207">
            <v>7</v>
          </cell>
          <cell r="AE207">
            <v>0</v>
          </cell>
          <cell r="AF207">
            <v>0</v>
          </cell>
          <cell r="AG207">
            <v>391</v>
          </cell>
          <cell r="AH207">
            <v>64</v>
          </cell>
          <cell r="AI207">
            <v>10</v>
          </cell>
          <cell r="AJ207">
            <v>5</v>
          </cell>
          <cell r="AK207">
            <v>0</v>
          </cell>
          <cell r="AL207">
            <v>0</v>
          </cell>
          <cell r="AM207">
            <v>0</v>
          </cell>
          <cell r="AN207">
            <v>0</v>
          </cell>
          <cell r="AO207">
            <v>1846</v>
          </cell>
          <cell r="AP207">
            <v>2325</v>
          </cell>
          <cell r="AQ207">
            <v>1709</v>
          </cell>
          <cell r="AR207">
            <v>616</v>
          </cell>
          <cell r="AS207">
            <v>1339</v>
          </cell>
          <cell r="AT207">
            <v>5541</v>
          </cell>
        </row>
        <row r="208">
          <cell r="A208">
            <v>201</v>
          </cell>
          <cell r="B208" t="str">
            <v>Portsmouth</v>
          </cell>
          <cell r="C208" t="str">
            <v>E1701</v>
          </cell>
          <cell r="D208">
            <v>277975</v>
          </cell>
          <cell r="E208">
            <v>201444798</v>
          </cell>
          <cell r="F208">
            <v>96217299</v>
          </cell>
          <cell r="G208">
            <v>3331244</v>
          </cell>
          <cell r="H208">
            <v>1864207</v>
          </cell>
          <cell r="I208">
            <v>1467037</v>
          </cell>
          <cell r="J208">
            <v>5997009</v>
          </cell>
          <cell r="K208">
            <v>32699</v>
          </cell>
          <cell r="L208">
            <v>0</v>
          </cell>
          <cell r="M208">
            <v>30000</v>
          </cell>
          <cell r="N208">
            <v>891313</v>
          </cell>
          <cell r="O208">
            <v>239700</v>
          </cell>
          <cell r="P208">
            <v>9200</v>
          </cell>
          <cell r="Q208">
            <v>2600</v>
          </cell>
          <cell r="R208">
            <v>0</v>
          </cell>
          <cell r="S208">
            <v>0</v>
          </cell>
          <cell r="T208">
            <v>0</v>
          </cell>
          <cell r="U208">
            <v>0</v>
          </cell>
          <cell r="V208">
            <v>0</v>
          </cell>
          <cell r="W208">
            <v>5000</v>
          </cell>
          <cell r="X208">
            <v>40000</v>
          </cell>
          <cell r="Y208">
            <v>1120700</v>
          </cell>
          <cell r="Z208">
            <v>85901415</v>
          </cell>
          <cell r="AA208">
            <v>3586738</v>
          </cell>
          <cell r="AC208">
            <v>313</v>
          </cell>
          <cell r="AD208">
            <v>10</v>
          </cell>
          <cell r="AE208">
            <v>0</v>
          </cell>
          <cell r="AF208">
            <v>0</v>
          </cell>
          <cell r="AG208">
            <v>205</v>
          </cell>
          <cell r="AH208">
            <v>42</v>
          </cell>
          <cell r="AI208">
            <v>3</v>
          </cell>
          <cell r="AJ208">
            <v>2</v>
          </cell>
          <cell r="AK208">
            <v>0</v>
          </cell>
          <cell r="AL208">
            <v>0</v>
          </cell>
          <cell r="AM208">
            <v>0</v>
          </cell>
          <cell r="AN208">
            <v>0</v>
          </cell>
          <cell r="AO208">
            <v>1710</v>
          </cell>
          <cell r="AP208">
            <v>1765</v>
          </cell>
          <cell r="AQ208">
            <v>1038</v>
          </cell>
          <cell r="AR208">
            <v>727</v>
          </cell>
          <cell r="AS208">
            <v>2489</v>
          </cell>
          <cell r="AT208">
            <v>5994</v>
          </cell>
        </row>
        <row r="209">
          <cell r="A209">
            <v>202</v>
          </cell>
          <cell r="B209" t="str">
            <v>Preston</v>
          </cell>
          <cell r="C209" t="str">
            <v>E2339</v>
          </cell>
          <cell r="D209">
            <v>237714</v>
          </cell>
          <cell r="E209">
            <v>168541482</v>
          </cell>
          <cell r="F209">
            <v>79460274</v>
          </cell>
          <cell r="G209">
            <v>3195539.76</v>
          </cell>
          <cell r="H209">
            <v>1648305.73</v>
          </cell>
          <cell r="I209">
            <v>1547234.03</v>
          </cell>
          <cell r="J209">
            <v>4578181.9800000004</v>
          </cell>
          <cell r="K209">
            <v>72928.53</v>
          </cell>
          <cell r="L209">
            <v>3212</v>
          </cell>
          <cell r="M209">
            <v>0</v>
          </cell>
          <cell r="N209">
            <v>3646151.15</v>
          </cell>
          <cell r="O209">
            <v>59541.120000000003</v>
          </cell>
          <cell r="P209">
            <v>0</v>
          </cell>
          <cell r="Q209">
            <v>298.83999999999997</v>
          </cell>
          <cell r="R209">
            <v>3212.12</v>
          </cell>
          <cell r="S209">
            <v>0</v>
          </cell>
          <cell r="T209">
            <v>0</v>
          </cell>
          <cell r="U209">
            <v>0</v>
          </cell>
          <cell r="V209">
            <v>0</v>
          </cell>
          <cell r="W209">
            <v>0</v>
          </cell>
          <cell r="X209">
            <v>138190.67000000001</v>
          </cell>
          <cell r="Y209">
            <v>791007.93</v>
          </cell>
          <cell r="Z209">
            <v>68339395.599999994</v>
          </cell>
          <cell r="AA209">
            <v>1780339</v>
          </cell>
          <cell r="AC209">
            <v>275</v>
          </cell>
          <cell r="AD209">
            <v>11</v>
          </cell>
          <cell r="AE209">
            <v>3</v>
          </cell>
          <cell r="AF209">
            <v>0</v>
          </cell>
          <cell r="AG209">
            <v>961</v>
          </cell>
          <cell r="AH209">
            <v>56</v>
          </cell>
          <cell r="AI209">
            <v>0</v>
          </cell>
          <cell r="AJ209">
            <v>1</v>
          </cell>
          <cell r="AK209">
            <v>3</v>
          </cell>
          <cell r="AL209">
            <v>0</v>
          </cell>
          <cell r="AM209">
            <v>0</v>
          </cell>
          <cell r="AN209">
            <v>0</v>
          </cell>
          <cell r="AO209">
            <v>2426</v>
          </cell>
          <cell r="AP209">
            <v>1690</v>
          </cell>
          <cell r="AQ209">
            <v>1101</v>
          </cell>
          <cell r="AR209">
            <v>589</v>
          </cell>
          <cell r="AS209">
            <v>1247</v>
          </cell>
          <cell r="AT209">
            <v>5407</v>
          </cell>
        </row>
        <row r="210">
          <cell r="A210">
            <v>203</v>
          </cell>
          <cell r="B210" t="str">
            <v>Purbeck</v>
          </cell>
          <cell r="C210" t="str">
            <v>E1236</v>
          </cell>
          <cell r="D210">
            <v>96644</v>
          </cell>
          <cell r="E210">
            <v>42447121</v>
          </cell>
          <cell r="F210">
            <v>19769784</v>
          </cell>
          <cell r="G210">
            <v>1579810</v>
          </cell>
          <cell r="H210">
            <v>370481</v>
          </cell>
          <cell r="I210">
            <v>1209329</v>
          </cell>
          <cell r="J210">
            <v>711929</v>
          </cell>
          <cell r="K210">
            <v>44267</v>
          </cell>
          <cell r="L210">
            <v>10676</v>
          </cell>
          <cell r="M210">
            <v>0</v>
          </cell>
          <cell r="N210">
            <v>248803</v>
          </cell>
          <cell r="O210">
            <v>16048</v>
          </cell>
          <cell r="P210">
            <v>6210</v>
          </cell>
          <cell r="Q210">
            <v>1614</v>
          </cell>
          <cell r="R210">
            <v>4037</v>
          </cell>
          <cell r="S210">
            <v>0</v>
          </cell>
          <cell r="T210">
            <v>0</v>
          </cell>
          <cell r="U210">
            <v>0</v>
          </cell>
          <cell r="V210">
            <v>0</v>
          </cell>
          <cell r="W210">
            <v>12000</v>
          </cell>
          <cell r="X210">
            <v>0</v>
          </cell>
          <cell r="Y210">
            <v>267000</v>
          </cell>
          <cell r="Z210">
            <v>17173614</v>
          </cell>
          <cell r="AA210">
            <v>690084</v>
          </cell>
          <cell r="AC210">
            <v>128</v>
          </cell>
          <cell r="AD210">
            <v>7</v>
          </cell>
          <cell r="AE210">
            <v>6</v>
          </cell>
          <cell r="AF210">
            <v>0</v>
          </cell>
          <cell r="AG210">
            <v>124</v>
          </cell>
          <cell r="AH210">
            <v>62</v>
          </cell>
          <cell r="AI210">
            <v>6</v>
          </cell>
          <cell r="AJ210">
            <v>4</v>
          </cell>
          <cell r="AK210">
            <v>6</v>
          </cell>
          <cell r="AL210">
            <v>0</v>
          </cell>
          <cell r="AM210">
            <v>0</v>
          </cell>
          <cell r="AN210">
            <v>0</v>
          </cell>
          <cell r="AO210">
            <v>547</v>
          </cell>
          <cell r="AP210">
            <v>1192</v>
          </cell>
          <cell r="AQ210">
            <v>894</v>
          </cell>
          <cell r="AR210">
            <v>298</v>
          </cell>
          <cell r="AS210">
            <v>613</v>
          </cell>
          <cell r="AT210">
            <v>2452</v>
          </cell>
        </row>
        <row r="211">
          <cell r="A211">
            <v>204</v>
          </cell>
          <cell r="B211" t="str">
            <v>Reading</v>
          </cell>
          <cell r="C211" t="str">
            <v>E0303</v>
          </cell>
          <cell r="D211">
            <v>270170</v>
          </cell>
          <cell r="E211">
            <v>246609446</v>
          </cell>
          <cell r="F211">
            <v>116493125</v>
          </cell>
          <cell r="G211">
            <v>1623507.41</v>
          </cell>
          <cell r="H211">
            <v>2555635.81</v>
          </cell>
          <cell r="I211">
            <v>-932128.4</v>
          </cell>
          <cell r="J211">
            <v>4155921.05</v>
          </cell>
          <cell r="K211">
            <v>6632.32</v>
          </cell>
          <cell r="L211">
            <v>0</v>
          </cell>
          <cell r="M211">
            <v>0</v>
          </cell>
          <cell r="N211">
            <v>2240795.5299999998</v>
          </cell>
          <cell r="O211">
            <v>52117.120000000003</v>
          </cell>
          <cell r="P211">
            <v>0</v>
          </cell>
          <cell r="Q211">
            <v>0</v>
          </cell>
          <cell r="R211">
            <v>0</v>
          </cell>
          <cell r="S211">
            <v>0</v>
          </cell>
          <cell r="T211">
            <v>0</v>
          </cell>
          <cell r="U211">
            <v>0</v>
          </cell>
          <cell r="V211">
            <v>0</v>
          </cell>
          <cell r="W211">
            <v>0</v>
          </cell>
          <cell r="X211">
            <v>0</v>
          </cell>
          <cell r="Y211">
            <v>0</v>
          </cell>
          <cell r="Z211">
            <v>109015642</v>
          </cell>
          <cell r="AA211">
            <v>5578578.5899999999</v>
          </cell>
          <cell r="AC211">
            <v>275</v>
          </cell>
          <cell r="AD211">
            <v>6</v>
          </cell>
          <cell r="AE211">
            <v>0</v>
          </cell>
          <cell r="AF211">
            <v>0</v>
          </cell>
          <cell r="AG211">
            <v>663</v>
          </cell>
          <cell r="AH211">
            <v>37</v>
          </cell>
          <cell r="AI211">
            <v>0</v>
          </cell>
          <cell r="AJ211">
            <v>0</v>
          </cell>
          <cell r="AK211">
            <v>0</v>
          </cell>
          <cell r="AL211">
            <v>0</v>
          </cell>
          <cell r="AM211">
            <v>0</v>
          </cell>
          <cell r="AN211">
            <v>0</v>
          </cell>
          <cell r="AO211">
            <v>2548</v>
          </cell>
          <cell r="AP211">
            <v>805</v>
          </cell>
          <cell r="AQ211">
            <v>333</v>
          </cell>
          <cell r="AR211">
            <v>472</v>
          </cell>
          <cell r="AS211">
            <v>1537</v>
          </cell>
          <cell r="AT211">
            <v>5012</v>
          </cell>
        </row>
        <row r="212">
          <cell r="A212">
            <v>205</v>
          </cell>
          <cell r="B212" t="str">
            <v>Redbridge</v>
          </cell>
          <cell r="C212" t="str">
            <v>E5046</v>
          </cell>
          <cell r="D212">
            <v>281315</v>
          </cell>
          <cell r="E212">
            <v>136947608</v>
          </cell>
          <cell r="F212">
            <v>63947085</v>
          </cell>
          <cell r="G212">
            <v>3436344</v>
          </cell>
          <cell r="H212">
            <v>1103141</v>
          </cell>
          <cell r="I212">
            <v>2333203</v>
          </cell>
          <cell r="J212">
            <v>3751768</v>
          </cell>
          <cell r="K212">
            <v>111390</v>
          </cell>
          <cell r="L212">
            <v>0</v>
          </cell>
          <cell r="M212">
            <v>0</v>
          </cell>
          <cell r="N212">
            <v>1153733</v>
          </cell>
          <cell r="O212">
            <v>0</v>
          </cell>
          <cell r="P212">
            <v>13832</v>
          </cell>
          <cell r="Q212">
            <v>0</v>
          </cell>
          <cell r="R212">
            <v>0</v>
          </cell>
          <cell r="S212">
            <v>0</v>
          </cell>
          <cell r="T212">
            <v>0</v>
          </cell>
          <cell r="U212">
            <v>0</v>
          </cell>
          <cell r="V212">
            <v>0</v>
          </cell>
          <cell r="W212">
            <v>0</v>
          </cell>
          <cell r="X212">
            <v>360000</v>
          </cell>
          <cell r="Y212">
            <v>2700000</v>
          </cell>
          <cell r="Z212">
            <v>53392229</v>
          </cell>
          <cell r="AA212">
            <v>4100000</v>
          </cell>
          <cell r="AC212">
            <v>280</v>
          </cell>
          <cell r="AD212">
            <v>20</v>
          </cell>
          <cell r="AE212">
            <v>0</v>
          </cell>
          <cell r="AF212">
            <v>0</v>
          </cell>
          <cell r="AG212">
            <v>878</v>
          </cell>
          <cell r="AH212">
            <v>0</v>
          </cell>
          <cell r="AI212">
            <v>0</v>
          </cell>
          <cell r="AJ212">
            <v>0</v>
          </cell>
          <cell r="AK212">
            <v>0</v>
          </cell>
          <cell r="AL212">
            <v>0</v>
          </cell>
          <cell r="AM212">
            <v>0</v>
          </cell>
          <cell r="AN212">
            <v>0</v>
          </cell>
          <cell r="AO212">
            <v>1818</v>
          </cell>
          <cell r="AP212">
            <v>1786</v>
          </cell>
          <cell r="AQ212">
            <v>824</v>
          </cell>
          <cell r="AR212">
            <v>962</v>
          </cell>
          <cell r="AS212">
            <v>2706</v>
          </cell>
          <cell r="AT212">
            <v>6418</v>
          </cell>
        </row>
        <row r="213">
          <cell r="A213">
            <v>206</v>
          </cell>
          <cell r="B213" t="str">
            <v>Redcar and Cleveland</v>
          </cell>
          <cell r="C213" t="str">
            <v>E0703</v>
          </cell>
          <cell r="D213">
            <v>169391</v>
          </cell>
          <cell r="E213">
            <v>116908036</v>
          </cell>
          <cell r="F213">
            <v>61680905</v>
          </cell>
          <cell r="G213">
            <v>2330880</v>
          </cell>
          <cell r="H213">
            <v>1269880</v>
          </cell>
          <cell r="I213">
            <v>1061000</v>
          </cell>
          <cell r="J213">
            <v>2368322</v>
          </cell>
          <cell r="K213">
            <v>63395</v>
          </cell>
          <cell r="L213">
            <v>1639</v>
          </cell>
          <cell r="M213">
            <v>971454</v>
          </cell>
          <cell r="N213">
            <v>759477</v>
          </cell>
          <cell r="O213">
            <v>41890</v>
          </cell>
          <cell r="P213">
            <v>392726</v>
          </cell>
          <cell r="Q213">
            <v>0</v>
          </cell>
          <cell r="R213">
            <v>0</v>
          </cell>
          <cell r="S213">
            <v>0</v>
          </cell>
          <cell r="T213">
            <v>0</v>
          </cell>
          <cell r="U213">
            <v>0</v>
          </cell>
          <cell r="V213">
            <v>0</v>
          </cell>
          <cell r="W213">
            <v>0</v>
          </cell>
          <cell r="X213">
            <v>889992</v>
          </cell>
          <cell r="Y213">
            <v>517000</v>
          </cell>
          <cell r="Z213">
            <v>54361358</v>
          </cell>
          <cell r="AA213">
            <v>6554718</v>
          </cell>
          <cell r="AC213">
            <v>176</v>
          </cell>
          <cell r="AD213">
            <v>13</v>
          </cell>
          <cell r="AE213">
            <v>3</v>
          </cell>
          <cell r="AF213">
            <v>0</v>
          </cell>
          <cell r="AG213">
            <v>286</v>
          </cell>
          <cell r="AH213">
            <v>28</v>
          </cell>
          <cell r="AI213">
            <v>18</v>
          </cell>
          <cell r="AJ213">
            <v>0</v>
          </cell>
          <cell r="AK213">
            <v>0</v>
          </cell>
          <cell r="AL213">
            <v>0</v>
          </cell>
          <cell r="AM213">
            <v>1</v>
          </cell>
          <cell r="AN213">
            <v>0</v>
          </cell>
          <cell r="AO213">
            <v>1232</v>
          </cell>
          <cell r="AP213">
            <v>1520</v>
          </cell>
          <cell r="AQ213">
            <v>1216</v>
          </cell>
          <cell r="AR213">
            <v>304</v>
          </cell>
          <cell r="AS213">
            <v>1053</v>
          </cell>
          <cell r="AT213">
            <v>3884</v>
          </cell>
        </row>
        <row r="214">
          <cell r="A214">
            <v>207</v>
          </cell>
          <cell r="B214" t="str">
            <v>Redditch</v>
          </cell>
          <cell r="C214" t="str">
            <v>E1835</v>
          </cell>
          <cell r="D214">
            <v>109875</v>
          </cell>
          <cell r="E214">
            <v>83983972</v>
          </cell>
          <cell r="F214">
            <v>39728826</v>
          </cell>
          <cell r="G214">
            <v>1255198.8400000001</v>
          </cell>
          <cell r="H214">
            <v>833981.85</v>
          </cell>
          <cell r="I214">
            <v>421216.99</v>
          </cell>
          <cell r="J214">
            <v>1198070.81</v>
          </cell>
          <cell r="K214">
            <v>13107.93</v>
          </cell>
          <cell r="L214">
            <v>1373.7</v>
          </cell>
          <cell r="M214">
            <v>72000</v>
          </cell>
          <cell r="N214">
            <v>776559.39</v>
          </cell>
          <cell r="O214">
            <v>46677.37</v>
          </cell>
          <cell r="P214">
            <v>40271.410000000003</v>
          </cell>
          <cell r="Q214">
            <v>3276.98</v>
          </cell>
          <cell r="R214">
            <v>1373.7</v>
          </cell>
          <cell r="S214">
            <v>0</v>
          </cell>
          <cell r="T214">
            <v>0</v>
          </cell>
          <cell r="U214">
            <v>0</v>
          </cell>
          <cell r="V214">
            <v>0</v>
          </cell>
          <cell r="W214">
            <v>0</v>
          </cell>
          <cell r="X214">
            <v>223905</v>
          </cell>
          <cell r="Y214">
            <v>282320.38</v>
          </cell>
          <cell r="Z214">
            <v>36176118.899999999</v>
          </cell>
          <cell r="AA214">
            <v>283000</v>
          </cell>
          <cell r="AC214">
            <v>94</v>
          </cell>
          <cell r="AD214">
            <v>2</v>
          </cell>
          <cell r="AE214">
            <v>1</v>
          </cell>
          <cell r="AF214">
            <v>0</v>
          </cell>
          <cell r="AG214">
            <v>183</v>
          </cell>
          <cell r="AH214">
            <v>53</v>
          </cell>
          <cell r="AI214">
            <v>9</v>
          </cell>
          <cell r="AJ214">
            <v>2</v>
          </cell>
          <cell r="AK214">
            <v>1</v>
          </cell>
          <cell r="AL214">
            <v>0</v>
          </cell>
          <cell r="AM214">
            <v>0</v>
          </cell>
          <cell r="AN214">
            <v>0</v>
          </cell>
          <cell r="AO214">
            <v>1168</v>
          </cell>
          <cell r="AP214">
            <v>678</v>
          </cell>
          <cell r="AQ214">
            <v>418</v>
          </cell>
          <cell r="AR214">
            <v>260</v>
          </cell>
          <cell r="AS214">
            <v>569</v>
          </cell>
          <cell r="AT214">
            <v>2440</v>
          </cell>
        </row>
        <row r="215">
          <cell r="A215">
            <v>208</v>
          </cell>
          <cell r="B215" t="str">
            <v>Reigate and Banstead</v>
          </cell>
          <cell r="C215" t="str">
            <v>E3635</v>
          </cell>
          <cell r="D215">
            <v>175241</v>
          </cell>
          <cell r="E215">
            <v>121372489</v>
          </cell>
          <cell r="F215">
            <v>57201871</v>
          </cell>
          <cell r="G215">
            <v>1916890</v>
          </cell>
          <cell r="H215">
            <v>1179960</v>
          </cell>
          <cell r="I215">
            <v>736930</v>
          </cell>
          <cell r="J215">
            <v>3207771</v>
          </cell>
          <cell r="K215">
            <v>47998</v>
          </cell>
          <cell r="L215">
            <v>0</v>
          </cell>
          <cell r="M215">
            <v>150000</v>
          </cell>
          <cell r="N215">
            <v>1456242</v>
          </cell>
          <cell r="O215">
            <v>19419</v>
          </cell>
          <cell r="P215">
            <v>23825</v>
          </cell>
          <cell r="Q215">
            <v>2600</v>
          </cell>
          <cell r="R215">
            <v>0</v>
          </cell>
          <cell r="S215">
            <v>0</v>
          </cell>
          <cell r="T215">
            <v>5000</v>
          </cell>
          <cell r="U215">
            <v>0</v>
          </cell>
          <cell r="V215">
            <v>0</v>
          </cell>
          <cell r="W215">
            <v>450000</v>
          </cell>
          <cell r="X215">
            <v>0</v>
          </cell>
          <cell r="Y215">
            <v>500000</v>
          </cell>
          <cell r="Z215">
            <v>50243048</v>
          </cell>
          <cell r="AA215">
            <v>1766000</v>
          </cell>
          <cell r="AC215">
            <v>196</v>
          </cell>
          <cell r="AD215">
            <v>21</v>
          </cell>
          <cell r="AE215">
            <v>0</v>
          </cell>
          <cell r="AF215">
            <v>0</v>
          </cell>
          <cell r="AG215">
            <v>384</v>
          </cell>
          <cell r="AH215">
            <v>0</v>
          </cell>
          <cell r="AI215">
            <v>0</v>
          </cell>
          <cell r="AJ215">
            <v>0</v>
          </cell>
          <cell r="AK215">
            <v>0</v>
          </cell>
          <cell r="AL215">
            <v>0</v>
          </cell>
          <cell r="AM215">
            <v>0</v>
          </cell>
          <cell r="AN215">
            <v>0</v>
          </cell>
          <cell r="AO215">
            <v>1600</v>
          </cell>
          <cell r="AP215">
            <v>987</v>
          </cell>
          <cell r="AQ215">
            <v>517</v>
          </cell>
          <cell r="AR215">
            <v>470</v>
          </cell>
          <cell r="AS215">
            <v>917</v>
          </cell>
          <cell r="AT215">
            <v>3525</v>
          </cell>
        </row>
        <row r="216">
          <cell r="A216">
            <v>209</v>
          </cell>
          <cell r="B216" t="str">
            <v>Ribble Valley</v>
          </cell>
          <cell r="C216" t="str">
            <v>E2340</v>
          </cell>
          <cell r="D216">
            <v>90494</v>
          </cell>
          <cell r="E216">
            <v>37892908</v>
          </cell>
          <cell r="F216">
            <v>17718075</v>
          </cell>
          <cell r="G216">
            <v>1794147</v>
          </cell>
          <cell r="H216">
            <v>308650</v>
          </cell>
          <cell r="I216">
            <v>1485497</v>
          </cell>
          <cell r="J216">
            <v>865614</v>
          </cell>
          <cell r="K216">
            <v>25838</v>
          </cell>
          <cell r="L216">
            <v>36355</v>
          </cell>
          <cell r="M216">
            <v>0</v>
          </cell>
          <cell r="N216">
            <v>529205</v>
          </cell>
          <cell r="O216">
            <v>28630</v>
          </cell>
          <cell r="P216">
            <v>9688</v>
          </cell>
          <cell r="Q216">
            <v>0</v>
          </cell>
          <cell r="R216">
            <v>6049</v>
          </cell>
          <cell r="S216">
            <v>1590</v>
          </cell>
          <cell r="T216">
            <v>0</v>
          </cell>
          <cell r="U216">
            <v>0</v>
          </cell>
          <cell r="V216">
            <v>0</v>
          </cell>
          <cell r="W216">
            <v>20000</v>
          </cell>
          <cell r="X216">
            <v>20000</v>
          </cell>
          <cell r="Y216">
            <v>400000</v>
          </cell>
          <cell r="Z216">
            <v>14224173</v>
          </cell>
          <cell r="AA216">
            <v>75637</v>
          </cell>
          <cell r="AC216">
            <v>129</v>
          </cell>
          <cell r="AD216">
            <v>3</v>
          </cell>
          <cell r="AE216">
            <v>19</v>
          </cell>
          <cell r="AF216">
            <v>0</v>
          </cell>
          <cell r="AG216">
            <v>152</v>
          </cell>
          <cell r="AH216">
            <v>50</v>
          </cell>
          <cell r="AI216">
            <v>5</v>
          </cell>
          <cell r="AJ216">
            <v>0</v>
          </cell>
          <cell r="AK216">
            <v>7</v>
          </cell>
          <cell r="AL216">
            <v>1</v>
          </cell>
          <cell r="AM216">
            <v>0</v>
          </cell>
          <cell r="AN216">
            <v>0</v>
          </cell>
          <cell r="AO216">
            <v>651</v>
          </cell>
          <cell r="AP216">
            <v>1036</v>
          </cell>
          <cell r="AQ216">
            <v>695</v>
          </cell>
          <cell r="AR216">
            <v>341</v>
          </cell>
          <cell r="AS216">
            <v>570</v>
          </cell>
          <cell r="AT216">
            <v>2314</v>
          </cell>
        </row>
        <row r="217">
          <cell r="A217">
            <v>210</v>
          </cell>
          <cell r="B217" t="str">
            <v>Richmond upon Thames</v>
          </cell>
          <cell r="C217" t="str">
            <v>E5047</v>
          </cell>
          <cell r="D217">
            <v>299392</v>
          </cell>
          <cell r="E217">
            <v>204561200</v>
          </cell>
          <cell r="F217">
            <v>101294951</v>
          </cell>
          <cell r="G217">
            <v>2134110</v>
          </cell>
          <cell r="H217">
            <v>1841662</v>
          </cell>
          <cell r="I217">
            <v>292448</v>
          </cell>
          <cell r="J217">
            <v>7682471</v>
          </cell>
          <cell r="K217">
            <v>51674</v>
          </cell>
          <cell r="L217">
            <v>0</v>
          </cell>
          <cell r="M217">
            <v>0</v>
          </cell>
          <cell r="N217">
            <v>3306523</v>
          </cell>
          <cell r="O217">
            <v>255552</v>
          </cell>
          <cell r="P217">
            <v>165161</v>
          </cell>
          <cell r="Q217">
            <v>3928</v>
          </cell>
          <cell r="R217">
            <v>0</v>
          </cell>
          <cell r="S217">
            <v>0</v>
          </cell>
          <cell r="T217">
            <v>0</v>
          </cell>
          <cell r="U217">
            <v>0</v>
          </cell>
          <cell r="V217">
            <v>0</v>
          </cell>
          <cell r="W217">
            <v>265000</v>
          </cell>
          <cell r="X217">
            <v>357000</v>
          </cell>
          <cell r="Y217">
            <v>1784000</v>
          </cell>
          <cell r="Z217">
            <v>86851083</v>
          </cell>
          <cell r="AA217">
            <v>3069079</v>
          </cell>
          <cell r="AC217">
            <v>284</v>
          </cell>
          <cell r="AD217">
            <v>10</v>
          </cell>
          <cell r="AE217">
            <v>0</v>
          </cell>
          <cell r="AF217">
            <v>0</v>
          </cell>
          <cell r="AG217">
            <v>430</v>
          </cell>
          <cell r="AH217">
            <v>89</v>
          </cell>
          <cell r="AI217">
            <v>41</v>
          </cell>
          <cell r="AJ217">
            <v>2</v>
          </cell>
          <cell r="AK217">
            <v>0</v>
          </cell>
          <cell r="AL217">
            <v>0</v>
          </cell>
          <cell r="AM217">
            <v>0</v>
          </cell>
          <cell r="AN217">
            <v>0</v>
          </cell>
          <cell r="AO217">
            <v>2258</v>
          </cell>
          <cell r="AP217">
            <v>1131</v>
          </cell>
          <cell r="AQ217">
            <v>418</v>
          </cell>
          <cell r="AR217">
            <v>713</v>
          </cell>
          <cell r="AS217">
            <v>2601</v>
          </cell>
          <cell r="AT217">
            <v>5996</v>
          </cell>
        </row>
        <row r="218">
          <cell r="A218">
            <v>211</v>
          </cell>
          <cell r="B218" t="str">
            <v>Richmondshire</v>
          </cell>
          <cell r="C218" t="str">
            <v>E2734</v>
          </cell>
          <cell r="D218">
            <v>96555</v>
          </cell>
          <cell r="E218">
            <v>33443313</v>
          </cell>
          <cell r="F218">
            <v>15638895</v>
          </cell>
          <cell r="G218">
            <v>1654708</v>
          </cell>
          <cell r="H218">
            <v>263779</v>
          </cell>
          <cell r="I218">
            <v>1390929</v>
          </cell>
          <cell r="J218">
            <v>517705</v>
          </cell>
          <cell r="K218">
            <v>39015</v>
          </cell>
          <cell r="L218">
            <v>45889</v>
          </cell>
          <cell r="M218">
            <v>1906</v>
          </cell>
          <cell r="N218">
            <v>204300</v>
          </cell>
          <cell r="O218">
            <v>48005</v>
          </cell>
          <cell r="P218">
            <v>11406</v>
          </cell>
          <cell r="Q218">
            <v>1357</v>
          </cell>
          <cell r="R218">
            <v>27144</v>
          </cell>
          <cell r="S218">
            <v>0</v>
          </cell>
          <cell r="T218">
            <v>0</v>
          </cell>
          <cell r="U218">
            <v>0</v>
          </cell>
          <cell r="V218">
            <v>0</v>
          </cell>
          <cell r="W218">
            <v>20000</v>
          </cell>
          <cell r="X218">
            <v>20000</v>
          </cell>
          <cell r="Y218">
            <v>155000</v>
          </cell>
          <cell r="Z218">
            <v>13148670</v>
          </cell>
          <cell r="AA218">
            <v>300000</v>
          </cell>
          <cell r="AC218">
            <v>132</v>
          </cell>
          <cell r="AD218">
            <v>5</v>
          </cell>
          <cell r="AE218">
            <v>42</v>
          </cell>
          <cell r="AF218">
            <v>0</v>
          </cell>
          <cell r="AG218">
            <v>208</v>
          </cell>
          <cell r="AH218">
            <v>88</v>
          </cell>
          <cell r="AI218">
            <v>0</v>
          </cell>
          <cell r="AJ218">
            <v>2</v>
          </cell>
          <cell r="AK218">
            <v>37</v>
          </cell>
          <cell r="AL218">
            <v>0</v>
          </cell>
          <cell r="AM218">
            <v>0</v>
          </cell>
          <cell r="AN218">
            <v>0</v>
          </cell>
          <cell r="AO218">
            <v>574</v>
          </cell>
          <cell r="AP218">
            <v>1135</v>
          </cell>
          <cell r="AQ218">
            <v>941</v>
          </cell>
          <cell r="AR218">
            <v>194</v>
          </cell>
          <cell r="AS218">
            <v>812</v>
          </cell>
          <cell r="AT218">
            <v>2537</v>
          </cell>
        </row>
        <row r="219">
          <cell r="A219">
            <v>212</v>
          </cell>
          <cell r="B219" t="str">
            <v>Rochdale</v>
          </cell>
          <cell r="C219" t="str">
            <v>E4205</v>
          </cell>
          <cell r="D219">
            <v>285653</v>
          </cell>
          <cell r="E219">
            <v>165402064</v>
          </cell>
          <cell r="F219">
            <v>76809247</v>
          </cell>
          <cell r="G219">
            <v>4796141</v>
          </cell>
          <cell r="H219">
            <v>1561787</v>
          </cell>
          <cell r="I219">
            <v>3234354</v>
          </cell>
          <cell r="J219">
            <v>2219747</v>
          </cell>
          <cell r="K219">
            <v>72715</v>
          </cell>
          <cell r="L219">
            <v>0</v>
          </cell>
          <cell r="M219">
            <v>10558</v>
          </cell>
          <cell r="N219">
            <v>5180248</v>
          </cell>
          <cell r="O219">
            <v>217025</v>
          </cell>
          <cell r="P219">
            <v>101955</v>
          </cell>
          <cell r="Q219">
            <v>8700</v>
          </cell>
          <cell r="R219">
            <v>0</v>
          </cell>
          <cell r="S219">
            <v>0</v>
          </cell>
          <cell r="T219">
            <v>0</v>
          </cell>
          <cell r="U219">
            <v>0</v>
          </cell>
          <cell r="V219">
            <v>0</v>
          </cell>
          <cell r="W219">
            <v>0</v>
          </cell>
          <cell r="X219">
            <v>20000</v>
          </cell>
          <cell r="Y219">
            <v>803730</v>
          </cell>
          <cell r="Z219">
            <v>63503529</v>
          </cell>
          <cell r="AA219">
            <v>1250000</v>
          </cell>
          <cell r="AC219">
            <v>312</v>
          </cell>
          <cell r="AD219">
            <v>13</v>
          </cell>
          <cell r="AE219">
            <v>0</v>
          </cell>
          <cell r="AF219">
            <v>18</v>
          </cell>
          <cell r="AG219">
            <v>1359</v>
          </cell>
          <cell r="AH219">
            <v>66</v>
          </cell>
          <cell r="AI219">
            <v>15</v>
          </cell>
          <cell r="AJ219">
            <v>7</v>
          </cell>
          <cell r="AK219">
            <v>0</v>
          </cell>
          <cell r="AL219">
            <v>0</v>
          </cell>
          <cell r="AM219">
            <v>0</v>
          </cell>
          <cell r="AN219">
            <v>0</v>
          </cell>
          <cell r="AO219">
            <v>2531</v>
          </cell>
          <cell r="AP219">
            <v>2573</v>
          </cell>
          <cell r="AQ219">
            <v>1779</v>
          </cell>
          <cell r="AR219">
            <v>794</v>
          </cell>
          <cell r="AS219">
            <v>1666</v>
          </cell>
          <cell r="AT219">
            <v>6718</v>
          </cell>
        </row>
        <row r="220">
          <cell r="A220">
            <v>213</v>
          </cell>
          <cell r="B220" t="str">
            <v>Rochford</v>
          </cell>
          <cell r="C220" t="str">
            <v>E1540</v>
          </cell>
          <cell r="D220">
            <v>85235</v>
          </cell>
          <cell r="E220">
            <v>40531590</v>
          </cell>
          <cell r="F220">
            <v>19882975</v>
          </cell>
          <cell r="G220">
            <v>1448982</v>
          </cell>
          <cell r="H220">
            <v>337126</v>
          </cell>
          <cell r="I220">
            <v>1111856</v>
          </cell>
          <cell r="J220">
            <v>1012890</v>
          </cell>
          <cell r="K220">
            <v>11394</v>
          </cell>
          <cell r="L220">
            <v>259</v>
          </cell>
          <cell r="M220">
            <v>0</v>
          </cell>
          <cell r="N220">
            <v>252869</v>
          </cell>
          <cell r="O220">
            <v>23799</v>
          </cell>
          <cell r="P220">
            <v>0</v>
          </cell>
          <cell r="Q220">
            <v>0</v>
          </cell>
          <cell r="R220">
            <v>0</v>
          </cell>
          <cell r="S220">
            <v>0</v>
          </cell>
          <cell r="T220">
            <v>0</v>
          </cell>
          <cell r="U220">
            <v>0</v>
          </cell>
          <cell r="V220">
            <v>0</v>
          </cell>
          <cell r="W220">
            <v>0</v>
          </cell>
          <cell r="X220">
            <v>1437</v>
          </cell>
          <cell r="Y220">
            <v>327564</v>
          </cell>
          <cell r="Z220">
            <v>16900493</v>
          </cell>
          <cell r="AA220">
            <v>128379</v>
          </cell>
          <cell r="AC220">
            <v>95</v>
          </cell>
          <cell r="AD220">
            <v>3</v>
          </cell>
          <cell r="AE220">
            <v>1</v>
          </cell>
          <cell r="AF220">
            <v>0</v>
          </cell>
          <cell r="AG220">
            <v>168</v>
          </cell>
          <cell r="AH220">
            <v>33</v>
          </cell>
          <cell r="AI220">
            <v>0</v>
          </cell>
          <cell r="AJ220">
            <v>0</v>
          </cell>
          <cell r="AK220">
            <v>0</v>
          </cell>
          <cell r="AL220">
            <v>0</v>
          </cell>
          <cell r="AM220">
            <v>0</v>
          </cell>
          <cell r="AN220">
            <v>0</v>
          </cell>
          <cell r="AO220">
            <v>650</v>
          </cell>
          <cell r="AP220">
            <v>766</v>
          </cell>
          <cell r="AQ220">
            <v>440</v>
          </cell>
          <cell r="AR220">
            <v>326</v>
          </cell>
          <cell r="AS220">
            <v>672</v>
          </cell>
          <cell r="AT220">
            <v>2100</v>
          </cell>
        </row>
        <row r="221">
          <cell r="A221">
            <v>214</v>
          </cell>
          <cell r="B221" t="str">
            <v>Rossendale</v>
          </cell>
          <cell r="C221" t="str">
            <v>E2341</v>
          </cell>
          <cell r="D221">
            <v>99985</v>
          </cell>
          <cell r="E221">
            <v>36597102</v>
          </cell>
          <cell r="F221">
            <v>17175422</v>
          </cell>
          <cell r="G221">
            <v>1930000</v>
          </cell>
          <cell r="H221">
            <v>301110</v>
          </cell>
          <cell r="I221">
            <v>1628890</v>
          </cell>
          <cell r="J221">
            <v>450000</v>
          </cell>
          <cell r="K221">
            <v>50000</v>
          </cell>
          <cell r="L221">
            <v>0</v>
          </cell>
          <cell r="M221">
            <v>20000</v>
          </cell>
          <cell r="N221">
            <v>750000</v>
          </cell>
          <cell r="O221">
            <v>46000</v>
          </cell>
          <cell r="P221">
            <v>27000</v>
          </cell>
          <cell r="Q221">
            <v>3100</v>
          </cell>
          <cell r="R221">
            <v>0</v>
          </cell>
          <cell r="S221">
            <v>0</v>
          </cell>
          <cell r="T221">
            <v>0</v>
          </cell>
          <cell r="U221">
            <v>0</v>
          </cell>
          <cell r="V221">
            <v>0</v>
          </cell>
          <cell r="W221">
            <v>200000</v>
          </cell>
          <cell r="X221">
            <v>10000</v>
          </cell>
          <cell r="Y221">
            <v>202000</v>
          </cell>
          <cell r="Z221">
            <v>13737932</v>
          </cell>
          <cell r="AA221">
            <v>250000</v>
          </cell>
          <cell r="AC221">
            <v>81</v>
          </cell>
          <cell r="AD221">
            <v>11</v>
          </cell>
          <cell r="AE221">
            <v>0</v>
          </cell>
          <cell r="AF221">
            <v>0</v>
          </cell>
          <cell r="AG221">
            <v>470</v>
          </cell>
          <cell r="AH221">
            <v>44</v>
          </cell>
          <cell r="AI221">
            <v>8</v>
          </cell>
          <cell r="AJ221">
            <v>7</v>
          </cell>
          <cell r="AK221">
            <v>0</v>
          </cell>
          <cell r="AL221">
            <v>0</v>
          </cell>
          <cell r="AM221">
            <v>0</v>
          </cell>
          <cell r="AN221">
            <v>0</v>
          </cell>
          <cell r="AO221">
            <v>858</v>
          </cell>
          <cell r="AP221">
            <v>1147</v>
          </cell>
          <cell r="AQ221">
            <v>888</v>
          </cell>
          <cell r="AR221">
            <v>259</v>
          </cell>
          <cell r="AS221">
            <v>583</v>
          </cell>
          <cell r="AT221">
            <v>2608</v>
          </cell>
        </row>
        <row r="222">
          <cell r="A222">
            <v>215</v>
          </cell>
          <cell r="B222" t="str">
            <v>Rother</v>
          </cell>
          <cell r="C222" t="str">
            <v>E1436</v>
          </cell>
          <cell r="D222">
            <v>146945</v>
          </cell>
          <cell r="E222">
            <v>47827619</v>
          </cell>
          <cell r="F222">
            <v>22102609</v>
          </cell>
          <cell r="G222">
            <v>2696491.15</v>
          </cell>
          <cell r="H222">
            <v>354314.71</v>
          </cell>
          <cell r="I222">
            <v>2342176.44</v>
          </cell>
          <cell r="J222">
            <v>2008928</v>
          </cell>
          <cell r="K222">
            <v>69152</v>
          </cell>
          <cell r="L222">
            <v>25660.49</v>
          </cell>
          <cell r="M222">
            <v>1406.91</v>
          </cell>
          <cell r="N222">
            <v>381113</v>
          </cell>
          <cell r="O222">
            <v>31563.23</v>
          </cell>
          <cell r="P222">
            <v>0</v>
          </cell>
          <cell r="Q222">
            <v>6146.52</v>
          </cell>
          <cell r="R222">
            <v>12375.83</v>
          </cell>
          <cell r="S222">
            <v>0</v>
          </cell>
          <cell r="T222">
            <v>0</v>
          </cell>
          <cell r="U222">
            <v>0</v>
          </cell>
          <cell r="V222">
            <v>0</v>
          </cell>
          <cell r="W222">
            <v>0</v>
          </cell>
          <cell r="X222">
            <v>16000</v>
          </cell>
          <cell r="Y222">
            <v>746077.4</v>
          </cell>
          <cell r="Z222">
            <v>16319973.699999999</v>
          </cell>
          <cell r="AA222">
            <v>170000</v>
          </cell>
          <cell r="AC222">
            <v>205</v>
          </cell>
          <cell r="AD222">
            <v>11</v>
          </cell>
          <cell r="AE222">
            <v>16</v>
          </cell>
          <cell r="AF222">
            <v>2</v>
          </cell>
          <cell r="AG222">
            <v>533</v>
          </cell>
          <cell r="AH222">
            <v>51</v>
          </cell>
          <cell r="AI222">
            <v>0</v>
          </cell>
          <cell r="AJ222">
            <v>0</v>
          </cell>
          <cell r="AK222">
            <v>10</v>
          </cell>
          <cell r="AL222">
            <v>0</v>
          </cell>
          <cell r="AM222">
            <v>0</v>
          </cell>
          <cell r="AN222">
            <v>0</v>
          </cell>
          <cell r="AO222">
            <v>1135</v>
          </cell>
          <cell r="AP222">
            <v>1616</v>
          </cell>
          <cell r="AQ222">
            <v>1156</v>
          </cell>
          <cell r="AR222">
            <v>460</v>
          </cell>
          <cell r="AS222">
            <v>1037</v>
          </cell>
          <cell r="AT222">
            <v>3852</v>
          </cell>
        </row>
        <row r="223">
          <cell r="A223">
            <v>216</v>
          </cell>
          <cell r="B223" t="str">
            <v>Rotherham</v>
          </cell>
          <cell r="C223" t="str">
            <v>E4403</v>
          </cell>
          <cell r="D223">
            <v>311612</v>
          </cell>
          <cell r="E223">
            <v>185574184</v>
          </cell>
          <cell r="F223">
            <v>86639717</v>
          </cell>
          <cell r="G223">
            <v>4731354.68</v>
          </cell>
          <cell r="H223">
            <v>1442052.39</v>
          </cell>
          <cell r="I223">
            <v>3289302.29</v>
          </cell>
          <cell r="J223">
            <v>3103637.84</v>
          </cell>
          <cell r="K223">
            <v>13944.93</v>
          </cell>
          <cell r="L223">
            <v>15949.44</v>
          </cell>
          <cell r="M223">
            <v>62238.35</v>
          </cell>
          <cell r="N223">
            <v>2632172.25</v>
          </cell>
          <cell r="O223">
            <v>95723.05</v>
          </cell>
          <cell r="P223">
            <v>560776.52</v>
          </cell>
          <cell r="Q223">
            <v>3486.25</v>
          </cell>
          <cell r="R223">
            <v>0</v>
          </cell>
          <cell r="S223">
            <v>0</v>
          </cell>
          <cell r="T223">
            <v>462440</v>
          </cell>
          <cell r="U223">
            <v>420349</v>
          </cell>
          <cell r="V223">
            <v>0</v>
          </cell>
          <cell r="W223">
            <v>0</v>
          </cell>
          <cell r="X223">
            <v>0</v>
          </cell>
          <cell r="Y223">
            <v>800000</v>
          </cell>
          <cell r="Z223">
            <v>75294333.700000003</v>
          </cell>
          <cell r="AA223">
            <v>2290000</v>
          </cell>
          <cell r="AC223">
            <v>337</v>
          </cell>
          <cell r="AD223">
            <v>9</v>
          </cell>
          <cell r="AE223">
            <v>14</v>
          </cell>
          <cell r="AF223">
            <v>2</v>
          </cell>
          <cell r="AG223">
            <v>485</v>
          </cell>
          <cell r="AH223">
            <v>69</v>
          </cell>
          <cell r="AI223">
            <v>28</v>
          </cell>
          <cell r="AJ223">
            <v>9</v>
          </cell>
          <cell r="AK223">
            <v>0</v>
          </cell>
          <cell r="AL223">
            <v>0</v>
          </cell>
          <cell r="AM223">
            <v>67</v>
          </cell>
          <cell r="AN223">
            <v>0</v>
          </cell>
          <cell r="AO223">
            <v>2617</v>
          </cell>
          <cell r="AP223">
            <v>2857</v>
          </cell>
          <cell r="AQ223">
            <v>2144</v>
          </cell>
          <cell r="AR223">
            <v>713</v>
          </cell>
          <cell r="AS223">
            <v>1927</v>
          </cell>
          <cell r="AT223">
            <v>7432</v>
          </cell>
        </row>
        <row r="224">
          <cell r="A224">
            <v>217</v>
          </cell>
          <cell r="B224" t="str">
            <v>Rugby</v>
          </cell>
          <cell r="C224" t="str">
            <v>E3733</v>
          </cell>
          <cell r="D224">
            <v>137030</v>
          </cell>
          <cell r="E224">
            <v>105697783</v>
          </cell>
          <cell r="F224">
            <v>47435044</v>
          </cell>
          <cell r="G224">
            <v>1714792</v>
          </cell>
          <cell r="H224">
            <v>1004919</v>
          </cell>
          <cell r="I224">
            <v>709873</v>
          </cell>
          <cell r="J224">
            <v>2326065</v>
          </cell>
          <cell r="K224">
            <v>73785</v>
          </cell>
          <cell r="L224">
            <v>10499</v>
          </cell>
          <cell r="M224">
            <v>100000</v>
          </cell>
          <cell r="N224">
            <v>2274988</v>
          </cell>
          <cell r="O224">
            <v>49647</v>
          </cell>
          <cell r="P224">
            <v>10604</v>
          </cell>
          <cell r="Q224">
            <v>0</v>
          </cell>
          <cell r="R224">
            <v>865</v>
          </cell>
          <cell r="S224">
            <v>0</v>
          </cell>
          <cell r="T224">
            <v>0</v>
          </cell>
          <cell r="U224">
            <v>0</v>
          </cell>
          <cell r="V224">
            <v>0</v>
          </cell>
          <cell r="W224">
            <v>0</v>
          </cell>
          <cell r="X224">
            <v>0</v>
          </cell>
          <cell r="Y224">
            <v>403385</v>
          </cell>
          <cell r="Z224">
            <v>41446223</v>
          </cell>
          <cell r="AA224">
            <v>0</v>
          </cell>
          <cell r="AC224">
            <v>170</v>
          </cell>
          <cell r="AD224">
            <v>11</v>
          </cell>
          <cell r="AE224">
            <v>9</v>
          </cell>
          <cell r="AF224">
            <v>1</v>
          </cell>
          <cell r="AG224">
            <v>232</v>
          </cell>
          <cell r="AH224">
            <v>61</v>
          </cell>
          <cell r="AI224">
            <v>1</v>
          </cell>
          <cell r="AJ224">
            <v>0</v>
          </cell>
          <cell r="AK224">
            <v>2</v>
          </cell>
          <cell r="AL224">
            <v>0</v>
          </cell>
          <cell r="AM224">
            <v>0</v>
          </cell>
          <cell r="AN224">
            <v>0</v>
          </cell>
          <cell r="AO224">
            <v>1225</v>
          </cell>
          <cell r="AP224">
            <v>984</v>
          </cell>
          <cell r="AQ224">
            <v>673</v>
          </cell>
          <cell r="AR224">
            <v>311</v>
          </cell>
          <cell r="AS224">
            <v>707</v>
          </cell>
          <cell r="AT224">
            <v>2949</v>
          </cell>
        </row>
        <row r="225">
          <cell r="A225">
            <v>218</v>
          </cell>
          <cell r="B225" t="str">
            <v>Runnymede</v>
          </cell>
          <cell r="C225" t="str">
            <v>E3636</v>
          </cell>
          <cell r="D225">
            <v>126689</v>
          </cell>
          <cell r="E225">
            <v>104941420</v>
          </cell>
          <cell r="F225">
            <v>49206044.399999999</v>
          </cell>
          <cell r="G225">
            <v>1208888.06</v>
          </cell>
          <cell r="H225">
            <v>1063996.51</v>
          </cell>
          <cell r="I225">
            <v>144891.54999999999</v>
          </cell>
          <cell r="J225">
            <v>2997383.65</v>
          </cell>
          <cell r="K225">
            <v>36653.800000000003</v>
          </cell>
          <cell r="L225">
            <v>1648.5</v>
          </cell>
          <cell r="M225">
            <v>45990.87</v>
          </cell>
          <cell r="N225">
            <v>766250.31</v>
          </cell>
          <cell r="O225">
            <v>18405.169999999998</v>
          </cell>
          <cell r="P225">
            <v>687.1</v>
          </cell>
          <cell r="Q225">
            <v>0</v>
          </cell>
          <cell r="R225">
            <v>2482.36</v>
          </cell>
          <cell r="S225">
            <v>0</v>
          </cell>
          <cell r="T225">
            <v>0</v>
          </cell>
          <cell r="U225">
            <v>0</v>
          </cell>
          <cell r="V225">
            <v>0</v>
          </cell>
          <cell r="W225">
            <v>0</v>
          </cell>
          <cell r="X225">
            <v>40000</v>
          </cell>
          <cell r="Y225">
            <v>552000</v>
          </cell>
          <cell r="Z225">
            <v>44601723.600000001</v>
          </cell>
          <cell r="AA225">
            <v>210731.65</v>
          </cell>
          <cell r="AC225">
            <v>113</v>
          </cell>
          <cell r="AD225">
            <v>11</v>
          </cell>
          <cell r="AE225">
            <v>1</v>
          </cell>
          <cell r="AF225">
            <v>1</v>
          </cell>
          <cell r="AG225">
            <v>243</v>
          </cell>
          <cell r="AH225">
            <v>29</v>
          </cell>
          <cell r="AI225">
            <v>3</v>
          </cell>
          <cell r="AJ225">
            <v>0</v>
          </cell>
          <cell r="AK225">
            <v>1</v>
          </cell>
          <cell r="AL225">
            <v>0</v>
          </cell>
          <cell r="AM225">
            <v>0</v>
          </cell>
          <cell r="AN225">
            <v>0</v>
          </cell>
          <cell r="AO225">
            <v>1037</v>
          </cell>
          <cell r="AP225">
            <v>637</v>
          </cell>
          <cell r="AQ225">
            <v>339</v>
          </cell>
          <cell r="AR225">
            <v>298</v>
          </cell>
          <cell r="AS225">
            <v>708</v>
          </cell>
          <cell r="AT225">
            <v>2381</v>
          </cell>
        </row>
        <row r="226">
          <cell r="A226">
            <v>219</v>
          </cell>
          <cell r="B226" t="str">
            <v>Rushcliffe</v>
          </cell>
          <cell r="C226" t="str">
            <v>E3038</v>
          </cell>
          <cell r="D226">
            <v>109293</v>
          </cell>
          <cell r="E226">
            <v>68779736</v>
          </cell>
          <cell r="F226">
            <v>32348613</v>
          </cell>
          <cell r="G226">
            <v>1766167.26</v>
          </cell>
          <cell r="H226">
            <v>640029.18000000005</v>
          </cell>
          <cell r="I226">
            <v>1126138.08</v>
          </cell>
          <cell r="J226">
            <v>2630204.9900000002</v>
          </cell>
          <cell r="K226">
            <v>78613.460000000006</v>
          </cell>
          <cell r="L226">
            <v>8908.57</v>
          </cell>
          <cell r="M226">
            <v>0</v>
          </cell>
          <cell r="N226">
            <v>254402.25</v>
          </cell>
          <cell r="O226">
            <v>22304.59</v>
          </cell>
          <cell r="P226">
            <v>385581.67</v>
          </cell>
          <cell r="Q226">
            <v>0</v>
          </cell>
          <cell r="R226">
            <v>1006.18</v>
          </cell>
          <cell r="S226">
            <v>1436.16</v>
          </cell>
          <cell r="T226">
            <v>0</v>
          </cell>
          <cell r="U226">
            <v>0</v>
          </cell>
          <cell r="V226">
            <v>0</v>
          </cell>
          <cell r="W226">
            <v>10000</v>
          </cell>
          <cell r="X226">
            <v>20918</v>
          </cell>
          <cell r="Y226">
            <v>318273</v>
          </cell>
          <cell r="Z226">
            <v>27049930.300000001</v>
          </cell>
          <cell r="AA226">
            <v>330985</v>
          </cell>
          <cell r="AC226">
            <v>140</v>
          </cell>
          <cell r="AD226">
            <v>16</v>
          </cell>
          <cell r="AE226">
            <v>13</v>
          </cell>
          <cell r="AF226">
            <v>0</v>
          </cell>
          <cell r="AG226">
            <v>75</v>
          </cell>
          <cell r="AH226">
            <v>90</v>
          </cell>
          <cell r="AI226">
            <v>3</v>
          </cell>
          <cell r="AJ226">
            <v>0</v>
          </cell>
          <cell r="AK226">
            <v>4</v>
          </cell>
          <cell r="AL226">
            <v>4</v>
          </cell>
          <cell r="AM226">
            <v>0</v>
          </cell>
          <cell r="AN226">
            <v>1</v>
          </cell>
          <cell r="AO226">
            <v>633</v>
          </cell>
          <cell r="AP226">
            <v>1033</v>
          </cell>
          <cell r="AQ226">
            <v>740</v>
          </cell>
          <cell r="AR226">
            <v>293</v>
          </cell>
          <cell r="AS226">
            <v>723</v>
          </cell>
          <cell r="AT226">
            <v>2532</v>
          </cell>
        </row>
        <row r="227">
          <cell r="A227">
            <v>220</v>
          </cell>
          <cell r="B227" t="str">
            <v>Rushmoor</v>
          </cell>
          <cell r="C227" t="str">
            <v>E1740</v>
          </cell>
          <cell r="D227">
            <v>123644</v>
          </cell>
          <cell r="E227">
            <v>107906190</v>
          </cell>
          <cell r="F227">
            <v>51122145</v>
          </cell>
          <cell r="G227">
            <v>1177964</v>
          </cell>
          <cell r="H227">
            <v>1090814</v>
          </cell>
          <cell r="I227">
            <v>87150</v>
          </cell>
          <cell r="J227">
            <v>1493698</v>
          </cell>
          <cell r="K227">
            <v>9756</v>
          </cell>
          <cell r="L227">
            <v>0</v>
          </cell>
          <cell r="M227">
            <v>92000</v>
          </cell>
          <cell r="N227">
            <v>2120916</v>
          </cell>
          <cell r="O227">
            <v>60498</v>
          </cell>
          <cell r="P227">
            <v>34805</v>
          </cell>
          <cell r="Q227">
            <v>2439</v>
          </cell>
          <cell r="R227">
            <v>0</v>
          </cell>
          <cell r="S227">
            <v>0</v>
          </cell>
          <cell r="T227">
            <v>0</v>
          </cell>
          <cell r="U227">
            <v>0</v>
          </cell>
          <cell r="V227">
            <v>0</v>
          </cell>
          <cell r="W227">
            <v>87122</v>
          </cell>
          <cell r="X227">
            <v>23000</v>
          </cell>
          <cell r="Y227">
            <v>563666.76</v>
          </cell>
          <cell r="Z227">
            <v>46216458.200000003</v>
          </cell>
          <cell r="AA227">
            <v>5569400</v>
          </cell>
          <cell r="AC227">
            <v>104</v>
          </cell>
          <cell r="AD227">
            <v>4</v>
          </cell>
          <cell r="AE227">
            <v>0</v>
          </cell>
          <cell r="AF227">
            <v>3</v>
          </cell>
          <cell r="AG227">
            <v>325</v>
          </cell>
          <cell r="AH227">
            <v>104</v>
          </cell>
          <cell r="AI227">
            <v>10</v>
          </cell>
          <cell r="AJ227">
            <v>4</v>
          </cell>
          <cell r="AK227">
            <v>0</v>
          </cell>
          <cell r="AL227">
            <v>0</v>
          </cell>
          <cell r="AM227">
            <v>0</v>
          </cell>
          <cell r="AN227">
            <v>0</v>
          </cell>
          <cell r="AO227">
            <v>1161</v>
          </cell>
          <cell r="AP227">
            <v>604</v>
          </cell>
          <cell r="AQ227">
            <v>353</v>
          </cell>
          <cell r="AR227">
            <v>251</v>
          </cell>
          <cell r="AS227">
            <v>699</v>
          </cell>
          <cell r="AT227">
            <v>2488</v>
          </cell>
        </row>
        <row r="228">
          <cell r="A228">
            <v>221</v>
          </cell>
          <cell r="B228" t="str">
            <v>Rutland</v>
          </cell>
          <cell r="C228" t="str">
            <v>E2402</v>
          </cell>
          <cell r="D228">
            <v>54620</v>
          </cell>
          <cell r="E228">
            <v>26330605</v>
          </cell>
          <cell r="F228">
            <v>12328764</v>
          </cell>
          <cell r="G228">
            <v>818497</v>
          </cell>
          <cell r="H228">
            <v>223795</v>
          </cell>
          <cell r="I228">
            <v>594702</v>
          </cell>
          <cell r="J228">
            <v>1045697</v>
          </cell>
          <cell r="K228">
            <v>6652</v>
          </cell>
          <cell r="L228">
            <v>11593</v>
          </cell>
          <cell r="M228">
            <v>60000</v>
          </cell>
          <cell r="N228">
            <v>185516</v>
          </cell>
          <cell r="O228">
            <v>35563</v>
          </cell>
          <cell r="P228">
            <v>40868</v>
          </cell>
          <cell r="Q228">
            <v>1625</v>
          </cell>
          <cell r="R228">
            <v>11593</v>
          </cell>
          <cell r="S228">
            <v>1531</v>
          </cell>
          <cell r="T228">
            <v>0</v>
          </cell>
          <cell r="U228">
            <v>0</v>
          </cell>
          <cell r="V228">
            <v>0</v>
          </cell>
          <cell r="W228">
            <v>9786</v>
          </cell>
          <cell r="X228">
            <v>26603</v>
          </cell>
          <cell r="Y228">
            <v>172538</v>
          </cell>
          <cell r="Z228">
            <v>10073966</v>
          </cell>
          <cell r="AA228">
            <v>18118</v>
          </cell>
          <cell r="AC228">
            <v>74</v>
          </cell>
          <cell r="AD228">
            <v>2</v>
          </cell>
          <cell r="AE228">
            <v>11</v>
          </cell>
          <cell r="AF228">
            <v>0</v>
          </cell>
          <cell r="AG228">
            <v>58</v>
          </cell>
          <cell r="AH228">
            <v>36</v>
          </cell>
          <cell r="AI228">
            <v>23</v>
          </cell>
          <cell r="AJ228">
            <v>2</v>
          </cell>
          <cell r="AK228">
            <v>12</v>
          </cell>
          <cell r="AL228">
            <v>1</v>
          </cell>
          <cell r="AM228">
            <v>0</v>
          </cell>
          <cell r="AN228">
            <v>0</v>
          </cell>
          <cell r="AO228">
            <v>358</v>
          </cell>
          <cell r="AP228">
            <v>484</v>
          </cell>
          <cell r="AQ228">
            <v>365</v>
          </cell>
          <cell r="AR228">
            <v>119</v>
          </cell>
          <cell r="AS228">
            <v>462</v>
          </cell>
          <cell r="AT228">
            <v>1363</v>
          </cell>
        </row>
        <row r="229">
          <cell r="A229">
            <v>222</v>
          </cell>
          <cell r="B229" t="str">
            <v>Ryedale</v>
          </cell>
          <cell r="C229" t="str">
            <v>E2755</v>
          </cell>
          <cell r="D229">
            <v>111400</v>
          </cell>
          <cell r="E229">
            <v>43111390</v>
          </cell>
          <cell r="F229">
            <v>20410748</v>
          </cell>
          <cell r="G229">
            <v>2086000</v>
          </cell>
          <cell r="H229">
            <v>341980</v>
          </cell>
          <cell r="I229">
            <v>1744020</v>
          </cell>
          <cell r="J229">
            <v>813280</v>
          </cell>
          <cell r="K229">
            <v>29495</v>
          </cell>
          <cell r="L229">
            <v>40232</v>
          </cell>
          <cell r="M229">
            <v>0</v>
          </cell>
          <cell r="N229">
            <v>465000</v>
          </cell>
          <cell r="O229">
            <v>82055</v>
          </cell>
          <cell r="P229">
            <v>55376</v>
          </cell>
          <cell r="Q229">
            <v>2478</v>
          </cell>
          <cell r="R229">
            <v>6738</v>
          </cell>
          <cell r="S229">
            <v>1851</v>
          </cell>
          <cell r="T229">
            <v>0</v>
          </cell>
          <cell r="U229">
            <v>0</v>
          </cell>
          <cell r="V229">
            <v>0</v>
          </cell>
          <cell r="W229">
            <v>0</v>
          </cell>
          <cell r="X229">
            <v>45000</v>
          </cell>
          <cell r="Y229">
            <v>347023</v>
          </cell>
          <cell r="Z229">
            <v>16714686</v>
          </cell>
          <cell r="AA229">
            <v>272076</v>
          </cell>
          <cell r="AC229">
            <v>159</v>
          </cell>
          <cell r="AD229">
            <v>3</v>
          </cell>
          <cell r="AE229">
            <v>31</v>
          </cell>
          <cell r="AF229">
            <v>0</v>
          </cell>
          <cell r="AG229">
            <v>143</v>
          </cell>
          <cell r="AH229">
            <v>107</v>
          </cell>
          <cell r="AI229">
            <v>50</v>
          </cell>
          <cell r="AJ229">
            <v>2</v>
          </cell>
          <cell r="AK229">
            <v>9</v>
          </cell>
          <cell r="AL229">
            <v>1</v>
          </cell>
          <cell r="AM229">
            <v>0</v>
          </cell>
          <cell r="AN229">
            <v>0</v>
          </cell>
          <cell r="AO229">
            <v>782</v>
          </cell>
          <cell r="AP229">
            <v>1290</v>
          </cell>
          <cell r="AQ229">
            <v>970</v>
          </cell>
          <cell r="AR229">
            <v>320</v>
          </cell>
          <cell r="AS229">
            <v>787</v>
          </cell>
          <cell r="AT229">
            <v>2883</v>
          </cell>
        </row>
        <row r="230">
          <cell r="A230">
            <v>223</v>
          </cell>
          <cell r="B230" t="str">
            <v>Salford</v>
          </cell>
          <cell r="C230" t="str">
            <v>E4206</v>
          </cell>
          <cell r="D230">
            <v>445996</v>
          </cell>
          <cell r="E230">
            <v>244472721</v>
          </cell>
          <cell r="F230">
            <v>117406497</v>
          </cell>
          <cell r="G230">
            <v>4037722</v>
          </cell>
          <cell r="H230">
            <v>1936824</v>
          </cell>
          <cell r="I230">
            <v>2100898</v>
          </cell>
          <cell r="J230">
            <v>6117888</v>
          </cell>
          <cell r="K230">
            <v>80905</v>
          </cell>
          <cell r="L230">
            <v>0</v>
          </cell>
          <cell r="M230">
            <v>53840</v>
          </cell>
          <cell r="N230">
            <v>5680000</v>
          </cell>
          <cell r="O230">
            <v>456608</v>
          </cell>
          <cell r="P230">
            <v>127909</v>
          </cell>
          <cell r="Q230">
            <v>4919</v>
          </cell>
          <cell r="R230">
            <v>0</v>
          </cell>
          <cell r="S230">
            <v>0</v>
          </cell>
          <cell r="T230">
            <v>0</v>
          </cell>
          <cell r="U230">
            <v>0</v>
          </cell>
          <cell r="V230">
            <v>0</v>
          </cell>
          <cell r="W230">
            <v>750000</v>
          </cell>
          <cell r="X230">
            <v>0</v>
          </cell>
          <cell r="Y230">
            <v>2000000</v>
          </cell>
          <cell r="Z230">
            <v>99239748</v>
          </cell>
          <cell r="AA230">
            <v>6654000</v>
          </cell>
          <cell r="AC230">
            <v>403</v>
          </cell>
          <cell r="AD230">
            <v>9</v>
          </cell>
          <cell r="AE230">
            <v>0</v>
          </cell>
          <cell r="AF230">
            <v>49</v>
          </cell>
          <cell r="AG230">
            <v>2858</v>
          </cell>
          <cell r="AH230">
            <v>138</v>
          </cell>
          <cell r="AI230">
            <v>36</v>
          </cell>
          <cell r="AJ230">
            <v>5</v>
          </cell>
          <cell r="AK230">
            <v>0</v>
          </cell>
          <cell r="AL230">
            <v>0</v>
          </cell>
          <cell r="AM230">
            <v>0</v>
          </cell>
          <cell r="AN230">
            <v>0</v>
          </cell>
          <cell r="AO230">
            <v>5092</v>
          </cell>
          <cell r="AP230">
            <v>2160</v>
          </cell>
          <cell r="AQ230">
            <v>1363</v>
          </cell>
          <cell r="AR230">
            <v>797</v>
          </cell>
          <cell r="AS230">
            <v>3189</v>
          </cell>
          <cell r="AT230">
            <v>10623</v>
          </cell>
        </row>
        <row r="231">
          <cell r="A231">
            <v>224</v>
          </cell>
          <cell r="B231" t="str">
            <v>Sandwell</v>
          </cell>
          <cell r="C231" t="str">
            <v>E4604</v>
          </cell>
          <cell r="D231">
            <v>451968</v>
          </cell>
          <cell r="E231">
            <v>254502394</v>
          </cell>
          <cell r="F231">
            <v>120009101</v>
          </cell>
          <cell r="G231">
            <v>6110591</v>
          </cell>
          <cell r="H231">
            <v>2342393</v>
          </cell>
          <cell r="I231">
            <v>3768198</v>
          </cell>
          <cell r="J231">
            <v>4253011</v>
          </cell>
          <cell r="K231">
            <v>91754</v>
          </cell>
          <cell r="L231">
            <v>0</v>
          </cell>
          <cell r="M231">
            <v>264212</v>
          </cell>
          <cell r="N231">
            <v>4815144</v>
          </cell>
          <cell r="O231">
            <v>335895</v>
          </cell>
          <cell r="P231">
            <v>147325</v>
          </cell>
          <cell r="Q231">
            <v>10000</v>
          </cell>
          <cell r="R231">
            <v>0</v>
          </cell>
          <cell r="S231">
            <v>0</v>
          </cell>
          <cell r="T231">
            <v>0</v>
          </cell>
          <cell r="U231">
            <v>0</v>
          </cell>
          <cell r="V231">
            <v>0</v>
          </cell>
          <cell r="W231">
            <v>96400</v>
          </cell>
          <cell r="X231">
            <v>16000</v>
          </cell>
          <cell r="Y231">
            <v>600000</v>
          </cell>
          <cell r="Z231">
            <v>105042455</v>
          </cell>
          <cell r="AA231">
            <v>2650812</v>
          </cell>
          <cell r="AC231">
            <v>293</v>
          </cell>
          <cell r="AD231">
            <v>9</v>
          </cell>
          <cell r="AE231">
            <v>0</v>
          </cell>
          <cell r="AF231">
            <v>3</v>
          </cell>
          <cell r="AG231">
            <v>1684</v>
          </cell>
          <cell r="AH231">
            <v>158</v>
          </cell>
          <cell r="AI231">
            <v>17</v>
          </cell>
          <cell r="AJ231">
            <v>9</v>
          </cell>
          <cell r="AK231">
            <v>0</v>
          </cell>
          <cell r="AL231">
            <v>0</v>
          </cell>
          <cell r="AM231">
            <v>0</v>
          </cell>
          <cell r="AN231">
            <v>0</v>
          </cell>
          <cell r="AO231">
            <v>3652</v>
          </cell>
          <cell r="AP231">
            <v>3782</v>
          </cell>
          <cell r="AQ231">
            <v>2482</v>
          </cell>
          <cell r="AR231">
            <v>1300</v>
          </cell>
          <cell r="AS231">
            <v>3181</v>
          </cell>
          <cell r="AT231">
            <v>10745</v>
          </cell>
        </row>
        <row r="232">
          <cell r="A232">
            <v>225</v>
          </cell>
          <cell r="B232" t="str">
            <v>Scarborough</v>
          </cell>
          <cell r="C232" t="str">
            <v>E2736</v>
          </cell>
          <cell r="D232">
            <v>254871</v>
          </cell>
          <cell r="E232">
            <v>87946078</v>
          </cell>
          <cell r="F232">
            <v>41424093</v>
          </cell>
          <cell r="G232">
            <v>4884728</v>
          </cell>
          <cell r="H232">
            <v>701154</v>
          </cell>
          <cell r="I232">
            <v>4183574</v>
          </cell>
          <cell r="J232">
            <v>1514023</v>
          </cell>
          <cell r="K232">
            <v>140217</v>
          </cell>
          <cell r="L232">
            <v>30108</v>
          </cell>
          <cell r="M232">
            <v>11400</v>
          </cell>
          <cell r="N232">
            <v>720379</v>
          </cell>
          <cell r="O232">
            <v>135738</v>
          </cell>
          <cell r="P232">
            <v>63047</v>
          </cell>
          <cell r="Q232">
            <v>0</v>
          </cell>
          <cell r="R232">
            <v>1195</v>
          </cell>
          <cell r="S232">
            <v>0</v>
          </cell>
          <cell r="T232">
            <v>0</v>
          </cell>
          <cell r="U232">
            <v>0</v>
          </cell>
          <cell r="V232">
            <v>0</v>
          </cell>
          <cell r="W232">
            <v>135442</v>
          </cell>
          <cell r="X232">
            <v>10000</v>
          </cell>
          <cell r="Y232">
            <v>681342</v>
          </cell>
          <cell r="Z232">
            <v>33496353</v>
          </cell>
          <cell r="AA232">
            <v>351673</v>
          </cell>
          <cell r="AC232">
            <v>291</v>
          </cell>
          <cell r="AD232">
            <v>29</v>
          </cell>
          <cell r="AE232">
            <v>21</v>
          </cell>
          <cell r="AF232">
            <v>1</v>
          </cell>
          <cell r="AG232">
            <v>488</v>
          </cell>
          <cell r="AH232">
            <v>164</v>
          </cell>
          <cell r="AI232">
            <v>65</v>
          </cell>
          <cell r="AJ232">
            <v>0</v>
          </cell>
          <cell r="AK232">
            <v>1</v>
          </cell>
          <cell r="AL232">
            <v>0</v>
          </cell>
          <cell r="AM232">
            <v>0</v>
          </cell>
          <cell r="AN232">
            <v>0</v>
          </cell>
          <cell r="AO232">
            <v>1562</v>
          </cell>
          <cell r="AP232">
            <v>3255</v>
          </cell>
          <cell r="AQ232">
            <v>2565</v>
          </cell>
          <cell r="AR232">
            <v>690</v>
          </cell>
          <cell r="AS232">
            <v>1669</v>
          </cell>
          <cell r="AT232">
            <v>6700</v>
          </cell>
        </row>
        <row r="233">
          <cell r="A233">
            <v>226</v>
          </cell>
          <cell r="B233" t="str">
            <v>Sedgemoor</v>
          </cell>
          <cell r="C233" t="str">
            <v>E3332</v>
          </cell>
          <cell r="D233">
            <v>162577</v>
          </cell>
          <cell r="E233">
            <v>92451193</v>
          </cell>
          <cell r="F233">
            <v>43629748</v>
          </cell>
          <cell r="G233">
            <v>2576776</v>
          </cell>
          <cell r="H233">
            <v>837754</v>
          </cell>
          <cell r="I233">
            <v>1739022</v>
          </cell>
          <cell r="J233">
            <v>2023289</v>
          </cell>
          <cell r="K233">
            <v>28176</v>
          </cell>
          <cell r="L233">
            <v>75384</v>
          </cell>
          <cell r="M233">
            <v>0</v>
          </cell>
          <cell r="N233">
            <v>584075</v>
          </cell>
          <cell r="O233">
            <v>63359</v>
          </cell>
          <cell r="P233">
            <v>9366</v>
          </cell>
          <cell r="Q233">
            <v>0</v>
          </cell>
          <cell r="R233">
            <v>38535</v>
          </cell>
          <cell r="S233">
            <v>358</v>
          </cell>
          <cell r="T233">
            <v>0</v>
          </cell>
          <cell r="U233">
            <v>0</v>
          </cell>
          <cell r="V233">
            <v>0</v>
          </cell>
          <cell r="W233">
            <v>40488</v>
          </cell>
          <cell r="X233">
            <v>0</v>
          </cell>
          <cell r="Y233">
            <v>457000</v>
          </cell>
          <cell r="Z233">
            <v>36834892</v>
          </cell>
          <cell r="AA233">
            <v>854244</v>
          </cell>
          <cell r="AC233">
            <v>220</v>
          </cell>
          <cell r="AD233">
            <v>14</v>
          </cell>
          <cell r="AE233">
            <v>64</v>
          </cell>
          <cell r="AF233">
            <v>0</v>
          </cell>
          <cell r="AG233">
            <v>600</v>
          </cell>
          <cell r="AH233">
            <v>106</v>
          </cell>
          <cell r="AI233">
            <v>6</v>
          </cell>
          <cell r="AJ233">
            <v>0</v>
          </cell>
          <cell r="AK233">
            <v>44</v>
          </cell>
          <cell r="AL233">
            <v>1</v>
          </cell>
          <cell r="AM233">
            <v>0</v>
          </cell>
          <cell r="AN233">
            <v>0</v>
          </cell>
          <cell r="AO233">
            <v>1350</v>
          </cell>
          <cell r="AP233">
            <v>1489</v>
          </cell>
          <cell r="AQ233">
            <v>1069</v>
          </cell>
          <cell r="AR233">
            <v>420</v>
          </cell>
          <cell r="AS233">
            <v>1030</v>
          </cell>
          <cell r="AT233">
            <v>3920</v>
          </cell>
        </row>
        <row r="234">
          <cell r="A234">
            <v>227</v>
          </cell>
          <cell r="B234" t="str">
            <v>Sefton</v>
          </cell>
          <cell r="C234" t="str">
            <v>E4304</v>
          </cell>
          <cell r="D234">
            <v>326802</v>
          </cell>
          <cell r="E234">
            <v>178815559</v>
          </cell>
          <cell r="F234">
            <v>82271856</v>
          </cell>
          <cell r="G234">
            <v>5340883</v>
          </cell>
          <cell r="H234">
            <v>1645788</v>
          </cell>
          <cell r="I234">
            <v>3695095</v>
          </cell>
          <cell r="J234">
            <v>4404058</v>
          </cell>
          <cell r="K234">
            <v>38066</v>
          </cell>
          <cell r="L234">
            <v>1766</v>
          </cell>
          <cell r="M234">
            <v>0</v>
          </cell>
          <cell r="N234">
            <v>2950122</v>
          </cell>
          <cell r="O234">
            <v>240214</v>
          </cell>
          <cell r="P234">
            <v>57594</v>
          </cell>
          <cell r="Q234">
            <v>0</v>
          </cell>
          <cell r="R234">
            <v>0</v>
          </cell>
          <cell r="S234">
            <v>0</v>
          </cell>
          <cell r="T234">
            <v>0</v>
          </cell>
          <cell r="U234">
            <v>0</v>
          </cell>
          <cell r="V234">
            <v>0</v>
          </cell>
          <cell r="W234">
            <v>155547</v>
          </cell>
          <cell r="X234">
            <v>88715</v>
          </cell>
          <cell r="Y234">
            <v>1538419</v>
          </cell>
          <cell r="Z234">
            <v>67411505</v>
          </cell>
          <cell r="AA234">
            <v>3758613</v>
          </cell>
          <cell r="AC234">
            <v>367</v>
          </cell>
          <cell r="AD234">
            <v>17</v>
          </cell>
          <cell r="AE234">
            <v>2</v>
          </cell>
          <cell r="AF234">
            <v>0</v>
          </cell>
          <cell r="AG234">
            <v>1025</v>
          </cell>
          <cell r="AH234">
            <v>49</v>
          </cell>
          <cell r="AI234">
            <v>26</v>
          </cell>
          <cell r="AJ234">
            <v>0</v>
          </cell>
          <cell r="AK234">
            <v>0</v>
          </cell>
          <cell r="AL234">
            <v>0</v>
          </cell>
          <cell r="AM234">
            <v>0</v>
          </cell>
          <cell r="AN234">
            <v>0</v>
          </cell>
          <cell r="AO234">
            <v>2693</v>
          </cell>
          <cell r="AP234">
            <v>3074</v>
          </cell>
          <cell r="AQ234">
            <v>2248</v>
          </cell>
          <cell r="AR234">
            <v>826</v>
          </cell>
          <cell r="AS234">
            <v>1892</v>
          </cell>
          <cell r="AT234">
            <v>7876</v>
          </cell>
        </row>
        <row r="235">
          <cell r="A235">
            <v>228</v>
          </cell>
          <cell r="B235" t="str">
            <v>Selby</v>
          </cell>
          <cell r="C235" t="str">
            <v>E2757</v>
          </cell>
          <cell r="D235">
            <v>117679</v>
          </cell>
          <cell r="E235">
            <v>98405502</v>
          </cell>
          <cell r="F235">
            <v>46176210</v>
          </cell>
          <cell r="G235">
            <v>1529038</v>
          </cell>
          <cell r="H235">
            <v>556285</v>
          </cell>
          <cell r="I235">
            <v>972753</v>
          </cell>
          <cell r="J235">
            <v>902185</v>
          </cell>
          <cell r="K235">
            <v>41664</v>
          </cell>
          <cell r="L235">
            <v>25526</v>
          </cell>
          <cell r="M235">
            <v>386924</v>
          </cell>
          <cell r="N235">
            <v>944798</v>
          </cell>
          <cell r="O235">
            <v>55127</v>
          </cell>
          <cell r="P235">
            <v>630</v>
          </cell>
          <cell r="Q235">
            <v>275</v>
          </cell>
          <cell r="R235">
            <v>14644</v>
          </cell>
          <cell r="S235">
            <v>0</v>
          </cell>
          <cell r="T235">
            <v>2683</v>
          </cell>
          <cell r="U235">
            <v>0</v>
          </cell>
          <cell r="V235">
            <v>0</v>
          </cell>
          <cell r="W235">
            <v>10000</v>
          </cell>
          <cell r="X235">
            <v>11946</v>
          </cell>
          <cell r="Y235">
            <v>400000</v>
          </cell>
          <cell r="Z235">
            <v>42283441.600000001</v>
          </cell>
          <cell r="AA235">
            <v>240967</v>
          </cell>
          <cell r="AC235">
            <v>119</v>
          </cell>
          <cell r="AD235">
            <v>15</v>
          </cell>
          <cell r="AE235">
            <v>30</v>
          </cell>
          <cell r="AF235">
            <v>4</v>
          </cell>
          <cell r="AG235">
            <v>358</v>
          </cell>
          <cell r="AH235">
            <v>77</v>
          </cell>
          <cell r="AI235">
            <v>14</v>
          </cell>
          <cell r="AJ235">
            <v>1</v>
          </cell>
          <cell r="AK235">
            <v>28</v>
          </cell>
          <cell r="AL235">
            <v>4</v>
          </cell>
          <cell r="AM235">
            <v>0</v>
          </cell>
          <cell r="AN235">
            <v>0</v>
          </cell>
          <cell r="AO235">
            <v>1583</v>
          </cell>
          <cell r="AP235">
            <v>902</v>
          </cell>
          <cell r="AQ235">
            <v>607</v>
          </cell>
          <cell r="AR235">
            <v>295</v>
          </cell>
          <cell r="AS235">
            <v>40</v>
          </cell>
          <cell r="AT235">
            <v>2531</v>
          </cell>
        </row>
        <row r="236">
          <cell r="A236">
            <v>229</v>
          </cell>
          <cell r="B236" t="str">
            <v>Sevenoaks</v>
          </cell>
          <cell r="C236" t="str">
            <v>E2239</v>
          </cell>
          <cell r="D236">
            <v>167320</v>
          </cell>
          <cell r="E236">
            <v>89154901</v>
          </cell>
          <cell r="F236">
            <v>42134525</v>
          </cell>
          <cell r="G236">
            <v>2252856</v>
          </cell>
          <cell r="H236">
            <v>800661.26</v>
          </cell>
          <cell r="I236">
            <v>1452194.74</v>
          </cell>
          <cell r="J236">
            <v>2560256</v>
          </cell>
          <cell r="K236">
            <v>84667</v>
          </cell>
          <cell r="L236">
            <v>13274</v>
          </cell>
          <cell r="M236">
            <v>98912</v>
          </cell>
          <cell r="N236">
            <v>1340714</v>
          </cell>
          <cell r="O236">
            <v>122171</v>
          </cell>
          <cell r="P236">
            <v>30319</v>
          </cell>
          <cell r="Q236">
            <v>0</v>
          </cell>
          <cell r="R236">
            <v>0</v>
          </cell>
          <cell r="S236">
            <v>7665.53</v>
          </cell>
          <cell r="T236">
            <v>0</v>
          </cell>
          <cell r="U236">
            <v>0</v>
          </cell>
          <cell r="V236">
            <v>0</v>
          </cell>
          <cell r="W236">
            <v>54599</v>
          </cell>
          <cell r="X236">
            <v>4868</v>
          </cell>
          <cell r="Y236">
            <v>635685</v>
          </cell>
          <cell r="Z236">
            <v>35672099.700000003</v>
          </cell>
          <cell r="AA236">
            <v>2640000</v>
          </cell>
          <cell r="AC236">
            <v>185</v>
          </cell>
          <cell r="AD236">
            <v>34</v>
          </cell>
          <cell r="AE236">
            <v>13</v>
          </cell>
          <cell r="AF236">
            <v>1</v>
          </cell>
          <cell r="AG236">
            <v>422</v>
          </cell>
          <cell r="AH236">
            <v>47</v>
          </cell>
          <cell r="AI236">
            <v>9</v>
          </cell>
          <cell r="AJ236">
            <v>0</v>
          </cell>
          <cell r="AK236">
            <v>0</v>
          </cell>
          <cell r="AL236">
            <v>3</v>
          </cell>
          <cell r="AM236">
            <v>0</v>
          </cell>
          <cell r="AN236">
            <v>0</v>
          </cell>
          <cell r="AO236">
            <v>1507</v>
          </cell>
          <cell r="AP236">
            <v>1160</v>
          </cell>
          <cell r="AQ236">
            <v>656</v>
          </cell>
          <cell r="AR236">
            <v>504</v>
          </cell>
          <cell r="AS236">
            <v>1145</v>
          </cell>
          <cell r="AT236">
            <v>3804</v>
          </cell>
        </row>
        <row r="237">
          <cell r="A237">
            <v>230</v>
          </cell>
          <cell r="B237" t="str">
            <v>Sheffield</v>
          </cell>
          <cell r="C237" t="str">
            <v>E4404</v>
          </cell>
          <cell r="D237">
            <v>787885</v>
          </cell>
          <cell r="E237">
            <v>533963763</v>
          </cell>
          <cell r="F237">
            <v>249955349</v>
          </cell>
          <cell r="G237">
            <v>10188081</v>
          </cell>
          <cell r="H237">
            <v>5124182</v>
          </cell>
          <cell r="I237">
            <v>5063899</v>
          </cell>
          <cell r="J237">
            <v>17263290</v>
          </cell>
          <cell r="K237">
            <v>20493</v>
          </cell>
          <cell r="L237">
            <v>0</v>
          </cell>
          <cell r="M237">
            <v>1043631</v>
          </cell>
          <cell r="N237">
            <v>8988274</v>
          </cell>
          <cell r="O237">
            <v>6474</v>
          </cell>
          <cell r="P237">
            <v>500000</v>
          </cell>
          <cell r="Q237">
            <v>0</v>
          </cell>
          <cell r="R237">
            <v>0</v>
          </cell>
          <cell r="S237">
            <v>0</v>
          </cell>
          <cell r="T237">
            <v>0</v>
          </cell>
          <cell r="U237">
            <v>55000</v>
          </cell>
          <cell r="V237">
            <v>0</v>
          </cell>
          <cell r="W237">
            <v>200000</v>
          </cell>
          <cell r="X237">
            <v>0</v>
          </cell>
          <cell r="Y237">
            <v>1000000</v>
          </cell>
          <cell r="Z237">
            <v>213024651</v>
          </cell>
          <cell r="AA237">
            <v>5027507.67</v>
          </cell>
          <cell r="AC237">
            <v>964</v>
          </cell>
          <cell r="AD237">
            <v>15</v>
          </cell>
          <cell r="AE237">
            <v>0</v>
          </cell>
          <cell r="AF237">
            <v>0</v>
          </cell>
          <cell r="AG237">
            <v>3280</v>
          </cell>
          <cell r="AH237">
            <v>3</v>
          </cell>
          <cell r="AI237">
            <v>32</v>
          </cell>
          <cell r="AJ237">
            <v>0</v>
          </cell>
          <cell r="AK237">
            <v>0</v>
          </cell>
          <cell r="AL237">
            <v>0</v>
          </cell>
          <cell r="AM237">
            <v>1</v>
          </cell>
          <cell r="AN237">
            <v>0</v>
          </cell>
          <cell r="AO237">
            <v>9015</v>
          </cell>
          <cell r="AP237">
            <v>5519</v>
          </cell>
          <cell r="AQ237">
            <v>3707</v>
          </cell>
          <cell r="AR237">
            <v>1812</v>
          </cell>
          <cell r="AS237">
            <v>3104</v>
          </cell>
          <cell r="AT237">
            <v>18161</v>
          </cell>
        </row>
        <row r="238">
          <cell r="A238">
            <v>231</v>
          </cell>
          <cell r="B238" t="str">
            <v>Shepway</v>
          </cell>
          <cell r="C238" t="str">
            <v>E2240</v>
          </cell>
          <cell r="D238">
            <v>151180</v>
          </cell>
          <cell r="E238">
            <v>74559783</v>
          </cell>
          <cell r="F238">
            <v>34250397</v>
          </cell>
          <cell r="G238">
            <v>2437600</v>
          </cell>
          <cell r="H238">
            <v>665453</v>
          </cell>
          <cell r="I238">
            <v>1772147</v>
          </cell>
          <cell r="J238">
            <v>2281275.64</v>
          </cell>
          <cell r="K238">
            <v>93642.96</v>
          </cell>
          <cell r="L238">
            <v>23805.37</v>
          </cell>
          <cell r="M238">
            <v>735173</v>
          </cell>
          <cell r="N238">
            <v>1121301</v>
          </cell>
          <cell r="O238">
            <v>44127</v>
          </cell>
          <cell r="P238">
            <v>3946</v>
          </cell>
          <cell r="Q238">
            <v>2418</v>
          </cell>
          <cell r="R238">
            <v>805.88</v>
          </cell>
          <cell r="S238">
            <v>0</v>
          </cell>
          <cell r="T238">
            <v>40062</v>
          </cell>
          <cell r="U238">
            <v>0</v>
          </cell>
          <cell r="V238">
            <v>0</v>
          </cell>
          <cell r="W238">
            <v>27648</v>
          </cell>
          <cell r="X238">
            <v>24921</v>
          </cell>
          <cell r="Y238">
            <v>430478</v>
          </cell>
          <cell r="Z238">
            <v>26786703.100000001</v>
          </cell>
          <cell r="AA238">
            <v>365516.38</v>
          </cell>
          <cell r="AC238">
            <v>186</v>
          </cell>
          <cell r="AD238">
            <v>27</v>
          </cell>
          <cell r="AE238">
            <v>19</v>
          </cell>
          <cell r="AF238">
            <v>0</v>
          </cell>
          <cell r="AG238">
            <v>535</v>
          </cell>
          <cell r="AH238">
            <v>2</v>
          </cell>
          <cell r="AI238">
            <v>0</v>
          </cell>
          <cell r="AJ238">
            <v>0</v>
          </cell>
          <cell r="AK238">
            <v>0</v>
          </cell>
          <cell r="AL238">
            <v>0</v>
          </cell>
          <cell r="AM238">
            <v>0</v>
          </cell>
          <cell r="AN238">
            <v>3</v>
          </cell>
          <cell r="AO238">
            <v>1304</v>
          </cell>
          <cell r="AP238">
            <v>1419</v>
          </cell>
          <cell r="AQ238">
            <v>1028</v>
          </cell>
          <cell r="AR238">
            <v>391</v>
          </cell>
          <cell r="AS238">
            <v>962</v>
          </cell>
          <cell r="AT238">
            <v>3726</v>
          </cell>
        </row>
        <row r="239">
          <cell r="A239">
            <v>232</v>
          </cell>
          <cell r="B239" t="str">
            <v>Shropshire UA</v>
          </cell>
          <cell r="C239" t="str">
            <v>E3202</v>
          </cell>
          <cell r="D239">
            <v>463056</v>
          </cell>
          <cell r="E239">
            <v>204350672</v>
          </cell>
          <cell r="F239">
            <v>94269673</v>
          </cell>
          <cell r="G239">
            <v>7568157</v>
          </cell>
          <cell r="H239">
            <v>1709802</v>
          </cell>
          <cell r="I239">
            <v>5858355</v>
          </cell>
          <cell r="J239">
            <v>5691581.0300000003</v>
          </cell>
          <cell r="K239">
            <v>165748</v>
          </cell>
          <cell r="L239">
            <v>108802</v>
          </cell>
          <cell r="M239">
            <v>71416.820000000007</v>
          </cell>
          <cell r="N239">
            <v>2158094</v>
          </cell>
          <cell r="O239">
            <v>422617</v>
          </cell>
          <cell r="P239">
            <v>275786</v>
          </cell>
          <cell r="Q239">
            <v>30047</v>
          </cell>
          <cell r="R239">
            <v>8516</v>
          </cell>
          <cell r="S239">
            <v>0</v>
          </cell>
          <cell r="T239">
            <v>0</v>
          </cell>
          <cell r="U239">
            <v>0</v>
          </cell>
          <cell r="V239">
            <v>0</v>
          </cell>
          <cell r="W239">
            <v>65598</v>
          </cell>
          <cell r="X239">
            <v>256177</v>
          </cell>
          <cell r="Y239">
            <v>1119600</v>
          </cell>
          <cell r="Z239">
            <v>77886908.200000003</v>
          </cell>
          <cell r="AA239">
            <v>454420.78</v>
          </cell>
          <cell r="AC239">
            <v>665</v>
          </cell>
          <cell r="AD239">
            <v>58</v>
          </cell>
          <cell r="AE239">
            <v>104</v>
          </cell>
          <cell r="AF239">
            <v>0</v>
          </cell>
          <cell r="AG239">
            <v>792</v>
          </cell>
          <cell r="AH239">
            <v>427</v>
          </cell>
          <cell r="AI239">
            <v>97</v>
          </cell>
          <cell r="AJ239">
            <v>23</v>
          </cell>
          <cell r="AK239">
            <v>23</v>
          </cell>
          <cell r="AL239">
            <v>0</v>
          </cell>
          <cell r="AM239">
            <v>0</v>
          </cell>
          <cell r="AN239">
            <v>0</v>
          </cell>
          <cell r="AO239">
            <v>3722</v>
          </cell>
          <cell r="AP239">
            <v>4710</v>
          </cell>
          <cell r="AQ239">
            <v>3502</v>
          </cell>
          <cell r="AR239">
            <v>1208</v>
          </cell>
          <cell r="AS239">
            <v>3188</v>
          </cell>
          <cell r="AT239">
            <v>11739</v>
          </cell>
        </row>
        <row r="240">
          <cell r="A240">
            <v>233</v>
          </cell>
          <cell r="B240" t="str">
            <v>Slough</v>
          </cell>
          <cell r="C240" t="str">
            <v>E0304</v>
          </cell>
          <cell r="D240">
            <v>204561</v>
          </cell>
          <cell r="E240">
            <v>224061224</v>
          </cell>
          <cell r="F240">
            <v>105274725</v>
          </cell>
          <cell r="G240">
            <v>1056249</v>
          </cell>
          <cell r="H240">
            <v>2320616</v>
          </cell>
          <cell r="I240">
            <v>-1264367</v>
          </cell>
          <cell r="J240">
            <v>3075960</v>
          </cell>
          <cell r="K240">
            <v>0</v>
          </cell>
          <cell r="L240">
            <v>0</v>
          </cell>
          <cell r="M240">
            <v>0</v>
          </cell>
          <cell r="N240">
            <v>6721872</v>
          </cell>
          <cell r="O240">
            <v>261591</v>
          </cell>
          <cell r="P240">
            <v>96032</v>
          </cell>
          <cell r="Q240">
            <v>0</v>
          </cell>
          <cell r="R240">
            <v>0</v>
          </cell>
          <cell r="S240">
            <v>0</v>
          </cell>
          <cell r="T240">
            <v>0</v>
          </cell>
          <cell r="U240">
            <v>0</v>
          </cell>
          <cell r="V240">
            <v>0</v>
          </cell>
          <cell r="W240">
            <v>613242</v>
          </cell>
          <cell r="X240">
            <v>26560</v>
          </cell>
          <cell r="Y240">
            <v>624065</v>
          </cell>
          <cell r="Z240">
            <v>95311411</v>
          </cell>
          <cell r="AA240">
            <v>1069795</v>
          </cell>
          <cell r="AC240">
            <v>133</v>
          </cell>
          <cell r="AD240">
            <v>0</v>
          </cell>
          <cell r="AE240">
            <v>0</v>
          </cell>
          <cell r="AF240">
            <v>0</v>
          </cell>
          <cell r="AG240">
            <v>603</v>
          </cell>
          <cell r="AH240">
            <v>60</v>
          </cell>
          <cell r="AI240">
            <v>17</v>
          </cell>
          <cell r="AJ240">
            <v>0</v>
          </cell>
          <cell r="AK240">
            <v>0</v>
          </cell>
          <cell r="AL240">
            <v>0</v>
          </cell>
          <cell r="AM240">
            <v>0</v>
          </cell>
          <cell r="AN240">
            <v>0</v>
          </cell>
          <cell r="AO240">
            <v>2027</v>
          </cell>
          <cell r="AP240">
            <v>513</v>
          </cell>
          <cell r="AQ240">
            <v>203</v>
          </cell>
          <cell r="AR240">
            <v>310</v>
          </cell>
          <cell r="AS240">
            <v>795</v>
          </cell>
          <cell r="AT240">
            <v>3313</v>
          </cell>
        </row>
        <row r="241">
          <cell r="A241">
            <v>234</v>
          </cell>
          <cell r="B241" t="str">
            <v>Solihull</v>
          </cell>
          <cell r="C241" t="str">
            <v>E4605</v>
          </cell>
          <cell r="D241">
            <v>247739</v>
          </cell>
          <cell r="E241">
            <v>259791181</v>
          </cell>
          <cell r="F241">
            <v>123759312</v>
          </cell>
          <cell r="G241">
            <v>2035018</v>
          </cell>
          <cell r="H241">
            <v>2626363</v>
          </cell>
          <cell r="I241">
            <v>-591345</v>
          </cell>
          <cell r="J241">
            <v>3851612</v>
          </cell>
          <cell r="K241">
            <v>80108</v>
          </cell>
          <cell r="L241">
            <v>964</v>
          </cell>
          <cell r="M241">
            <v>227742</v>
          </cell>
          <cell r="N241">
            <v>4767002</v>
          </cell>
          <cell r="O241">
            <v>44498</v>
          </cell>
          <cell r="P241">
            <v>322681</v>
          </cell>
          <cell r="Q241">
            <v>0</v>
          </cell>
          <cell r="R241">
            <v>0</v>
          </cell>
          <cell r="S241">
            <v>0</v>
          </cell>
          <cell r="T241">
            <v>0</v>
          </cell>
          <cell r="U241">
            <v>0</v>
          </cell>
          <cell r="V241">
            <v>0</v>
          </cell>
          <cell r="W241">
            <v>275000</v>
          </cell>
          <cell r="X241">
            <v>45000</v>
          </cell>
          <cell r="Y241">
            <v>775000</v>
          </cell>
          <cell r="Z241">
            <v>115239299</v>
          </cell>
          <cell r="AA241">
            <v>781068</v>
          </cell>
          <cell r="AC241">
            <v>220</v>
          </cell>
          <cell r="AD241">
            <v>18</v>
          </cell>
          <cell r="AE241">
            <v>1</v>
          </cell>
          <cell r="AF241">
            <v>0</v>
          </cell>
          <cell r="AG241">
            <v>213</v>
          </cell>
          <cell r="AH241">
            <v>54</v>
          </cell>
          <cell r="AI241">
            <v>5</v>
          </cell>
          <cell r="AJ241">
            <v>0</v>
          </cell>
          <cell r="AK241">
            <v>0</v>
          </cell>
          <cell r="AL241">
            <v>0</v>
          </cell>
          <cell r="AM241">
            <v>0</v>
          </cell>
          <cell r="AN241">
            <v>0</v>
          </cell>
          <cell r="AO241">
            <v>1850</v>
          </cell>
          <cell r="AP241">
            <v>1164</v>
          </cell>
          <cell r="AQ241">
            <v>610</v>
          </cell>
          <cell r="AR241">
            <v>554</v>
          </cell>
          <cell r="AS241">
            <v>1538</v>
          </cell>
          <cell r="AT241">
            <v>4719</v>
          </cell>
        </row>
        <row r="242">
          <cell r="A242">
            <v>235</v>
          </cell>
          <cell r="B242" t="str">
            <v>South Bucks</v>
          </cell>
          <cell r="C242" t="str">
            <v>E0434</v>
          </cell>
          <cell r="D242">
            <v>97084</v>
          </cell>
          <cell r="E242">
            <v>73056996</v>
          </cell>
          <cell r="F242">
            <v>31422115</v>
          </cell>
          <cell r="G242">
            <v>853661</v>
          </cell>
          <cell r="H242">
            <v>716884</v>
          </cell>
          <cell r="I242">
            <v>136777</v>
          </cell>
          <cell r="J242">
            <v>1784845</v>
          </cell>
          <cell r="K242">
            <v>58418</v>
          </cell>
          <cell r="L242">
            <v>1133</v>
          </cell>
          <cell r="M242">
            <v>0</v>
          </cell>
          <cell r="N242">
            <v>2035882</v>
          </cell>
          <cell r="O242">
            <v>16898</v>
          </cell>
          <cell r="P242">
            <v>26992</v>
          </cell>
          <cell r="Q242">
            <v>255</v>
          </cell>
          <cell r="R242">
            <v>0</v>
          </cell>
          <cell r="S242">
            <v>0</v>
          </cell>
          <cell r="T242">
            <v>0</v>
          </cell>
          <cell r="U242">
            <v>0</v>
          </cell>
          <cell r="V242">
            <v>0</v>
          </cell>
          <cell r="W242">
            <v>0</v>
          </cell>
          <cell r="X242">
            <v>0</v>
          </cell>
          <cell r="Y242">
            <v>268000</v>
          </cell>
          <cell r="Z242">
            <v>27076429</v>
          </cell>
          <cell r="AA242">
            <v>159456</v>
          </cell>
          <cell r="AC242">
            <v>108</v>
          </cell>
          <cell r="AD242">
            <v>19</v>
          </cell>
          <cell r="AE242">
            <v>1</v>
          </cell>
          <cell r="AF242">
            <v>0</v>
          </cell>
          <cell r="AG242">
            <v>229</v>
          </cell>
          <cell r="AH242">
            <v>37</v>
          </cell>
          <cell r="AI242">
            <v>1</v>
          </cell>
          <cell r="AJ242">
            <v>1</v>
          </cell>
          <cell r="AK242">
            <v>0</v>
          </cell>
          <cell r="AL242">
            <v>0</v>
          </cell>
          <cell r="AM242">
            <v>0</v>
          </cell>
          <cell r="AN242">
            <v>0</v>
          </cell>
          <cell r="AO242">
            <v>947</v>
          </cell>
          <cell r="AP242">
            <v>440</v>
          </cell>
          <cell r="AQ242">
            <v>234</v>
          </cell>
          <cell r="AR242">
            <v>206</v>
          </cell>
          <cell r="AS242">
            <v>541</v>
          </cell>
          <cell r="AT242">
            <v>1950</v>
          </cell>
        </row>
        <row r="243">
          <cell r="A243">
            <v>236</v>
          </cell>
          <cell r="B243" t="str">
            <v>South Cambridgeshire</v>
          </cell>
          <cell r="C243" t="str">
            <v>E0536</v>
          </cell>
          <cell r="D243">
            <v>221079</v>
          </cell>
          <cell r="E243">
            <v>174289363</v>
          </cell>
          <cell r="F243">
            <v>81829196</v>
          </cell>
          <cell r="G243">
            <v>2508217</v>
          </cell>
          <cell r="H243">
            <v>1370723</v>
          </cell>
          <cell r="I243">
            <v>1137494</v>
          </cell>
          <cell r="J243">
            <v>8294775</v>
          </cell>
          <cell r="K243">
            <v>36697</v>
          </cell>
          <cell r="L243">
            <v>81116</v>
          </cell>
          <cell r="M243">
            <v>33355</v>
          </cell>
          <cell r="N243">
            <v>1582144</v>
          </cell>
          <cell r="O243">
            <v>106648</v>
          </cell>
          <cell r="P243">
            <v>53652</v>
          </cell>
          <cell r="Q243">
            <v>0</v>
          </cell>
          <cell r="R243">
            <v>82567</v>
          </cell>
          <cell r="S243">
            <v>48305</v>
          </cell>
          <cell r="T243">
            <v>0</v>
          </cell>
          <cell r="U243">
            <v>0</v>
          </cell>
          <cell r="V243">
            <v>0</v>
          </cell>
          <cell r="W243">
            <v>100000</v>
          </cell>
          <cell r="X243">
            <v>9000</v>
          </cell>
          <cell r="Y243">
            <v>443000</v>
          </cell>
          <cell r="Z243">
            <v>69257246</v>
          </cell>
          <cell r="AA243">
            <v>1200000</v>
          </cell>
          <cell r="AC243">
            <v>270</v>
          </cell>
          <cell r="AD243">
            <v>5</v>
          </cell>
          <cell r="AE243">
            <v>49</v>
          </cell>
          <cell r="AF243">
            <v>2</v>
          </cell>
          <cell r="AG243">
            <v>270</v>
          </cell>
          <cell r="AH243">
            <v>150</v>
          </cell>
          <cell r="AI243">
            <v>12</v>
          </cell>
          <cell r="AJ243">
            <v>0</v>
          </cell>
          <cell r="AK243">
            <v>49</v>
          </cell>
          <cell r="AL243">
            <v>10</v>
          </cell>
          <cell r="AM243">
            <v>0</v>
          </cell>
          <cell r="AN243">
            <v>0</v>
          </cell>
          <cell r="AO243">
            <v>1997</v>
          </cell>
          <cell r="AP243">
            <v>1268</v>
          </cell>
          <cell r="AQ243">
            <v>760</v>
          </cell>
          <cell r="AR243">
            <v>508</v>
          </cell>
          <cell r="AS243">
            <v>1262</v>
          </cell>
          <cell r="AT243">
            <v>4643</v>
          </cell>
        </row>
        <row r="244">
          <cell r="A244">
            <v>237</v>
          </cell>
          <cell r="B244" t="str">
            <v>South Derbyshire</v>
          </cell>
          <cell r="C244" t="str">
            <v>E1039</v>
          </cell>
          <cell r="D244">
            <v>91614</v>
          </cell>
          <cell r="E244">
            <v>56203219</v>
          </cell>
          <cell r="F244">
            <v>25721174</v>
          </cell>
          <cell r="G244">
            <v>1303794</v>
          </cell>
          <cell r="H244">
            <v>507779</v>
          </cell>
          <cell r="I244">
            <v>796015</v>
          </cell>
          <cell r="J244">
            <v>1007836</v>
          </cell>
          <cell r="K244">
            <v>33441</v>
          </cell>
          <cell r="L244">
            <v>22443</v>
          </cell>
          <cell r="M244">
            <v>50000</v>
          </cell>
          <cell r="N244">
            <v>642823</v>
          </cell>
          <cell r="O244">
            <v>37012</v>
          </cell>
          <cell r="P244">
            <v>1080</v>
          </cell>
          <cell r="Q244">
            <v>0</v>
          </cell>
          <cell r="R244">
            <v>1225</v>
          </cell>
          <cell r="S244">
            <v>1516</v>
          </cell>
          <cell r="T244">
            <v>0</v>
          </cell>
          <cell r="U244">
            <v>0</v>
          </cell>
          <cell r="V244">
            <v>0</v>
          </cell>
          <cell r="W244">
            <v>19117</v>
          </cell>
          <cell r="X244">
            <v>72911</v>
          </cell>
          <cell r="Y244">
            <v>87000</v>
          </cell>
          <cell r="Z244">
            <v>22930471</v>
          </cell>
          <cell r="AA244">
            <v>583871</v>
          </cell>
          <cell r="AC244">
            <v>121</v>
          </cell>
          <cell r="AD244">
            <v>7</v>
          </cell>
          <cell r="AE244">
            <v>22</v>
          </cell>
          <cell r="AF244">
            <v>0</v>
          </cell>
          <cell r="AG244">
            <v>278</v>
          </cell>
          <cell r="AH244">
            <v>5</v>
          </cell>
          <cell r="AI244">
            <v>0</v>
          </cell>
          <cell r="AJ244">
            <v>0</v>
          </cell>
          <cell r="AK244">
            <v>0</v>
          </cell>
          <cell r="AL244">
            <v>1</v>
          </cell>
          <cell r="AM244">
            <v>0</v>
          </cell>
          <cell r="AN244">
            <v>0</v>
          </cell>
          <cell r="AO244">
            <v>771</v>
          </cell>
          <cell r="AP244">
            <v>779</v>
          </cell>
          <cell r="AQ244">
            <v>591</v>
          </cell>
          <cell r="AR244">
            <v>188</v>
          </cell>
          <cell r="AS244">
            <v>582</v>
          </cell>
          <cell r="AT244">
            <v>2169</v>
          </cell>
        </row>
        <row r="245">
          <cell r="A245">
            <v>238</v>
          </cell>
          <cell r="B245" t="str">
            <v>South Gloucestershire</v>
          </cell>
          <cell r="C245" t="str">
            <v>E0103</v>
          </cell>
          <cell r="D245">
            <v>334208</v>
          </cell>
          <cell r="E245">
            <v>323158228</v>
          </cell>
          <cell r="F245">
            <v>149885634</v>
          </cell>
          <cell r="G245">
            <v>3337346</v>
          </cell>
          <cell r="H245">
            <v>3225835</v>
          </cell>
          <cell r="I245">
            <v>111511</v>
          </cell>
          <cell r="J245">
            <v>5796550</v>
          </cell>
          <cell r="K245">
            <v>91561</v>
          </cell>
          <cell r="L245">
            <v>28474</v>
          </cell>
          <cell r="M245">
            <v>285000</v>
          </cell>
          <cell r="N245">
            <v>2086684</v>
          </cell>
          <cell r="O245">
            <v>136185</v>
          </cell>
          <cell r="P245">
            <v>593305</v>
          </cell>
          <cell r="Q245">
            <v>0</v>
          </cell>
          <cell r="R245">
            <v>26221</v>
          </cell>
          <cell r="S245">
            <v>24579</v>
          </cell>
          <cell r="T245">
            <v>0</v>
          </cell>
          <cell r="U245">
            <v>0</v>
          </cell>
          <cell r="V245">
            <v>0</v>
          </cell>
          <cell r="W245">
            <v>62601</v>
          </cell>
          <cell r="X245">
            <v>300000</v>
          </cell>
          <cell r="Y245">
            <v>1345000</v>
          </cell>
          <cell r="Z245">
            <v>138688319</v>
          </cell>
          <cell r="AA245">
            <v>3800000</v>
          </cell>
          <cell r="AC245">
            <v>343</v>
          </cell>
          <cell r="AD245">
            <v>26</v>
          </cell>
          <cell r="AE245">
            <v>23</v>
          </cell>
          <cell r="AF245">
            <v>0</v>
          </cell>
          <cell r="AG245">
            <v>273</v>
          </cell>
          <cell r="AH245">
            <v>171</v>
          </cell>
          <cell r="AI245">
            <v>30</v>
          </cell>
          <cell r="AJ245">
            <v>0</v>
          </cell>
          <cell r="AK245">
            <v>22</v>
          </cell>
          <cell r="AL245">
            <v>5</v>
          </cell>
          <cell r="AM245">
            <v>0</v>
          </cell>
          <cell r="AN245">
            <v>0</v>
          </cell>
          <cell r="AO245">
            <v>2817</v>
          </cell>
          <cell r="AP245">
            <v>1799</v>
          </cell>
          <cell r="AQ245">
            <v>1157</v>
          </cell>
          <cell r="AR245">
            <v>642</v>
          </cell>
          <cell r="AS245">
            <v>1717</v>
          </cell>
          <cell r="AT245">
            <v>6402</v>
          </cell>
        </row>
        <row r="246">
          <cell r="A246">
            <v>239</v>
          </cell>
          <cell r="B246" t="str">
            <v>South Hams</v>
          </cell>
          <cell r="C246" t="str">
            <v>E1136</v>
          </cell>
          <cell r="D246">
            <v>206372</v>
          </cell>
          <cell r="E246">
            <v>82625279</v>
          </cell>
          <cell r="F246">
            <v>38606407</v>
          </cell>
          <cell r="G246">
            <v>3982842</v>
          </cell>
          <cell r="H246">
            <v>663664</v>
          </cell>
          <cell r="I246">
            <v>3319178</v>
          </cell>
          <cell r="J246">
            <v>1808209</v>
          </cell>
          <cell r="K246">
            <v>152950</v>
          </cell>
          <cell r="L246">
            <v>56575</v>
          </cell>
          <cell r="M246">
            <v>100000</v>
          </cell>
          <cell r="N246">
            <v>878210</v>
          </cell>
          <cell r="O246">
            <v>190730</v>
          </cell>
          <cell r="P246">
            <v>57463</v>
          </cell>
          <cell r="Q246">
            <v>0</v>
          </cell>
          <cell r="R246">
            <v>10649</v>
          </cell>
          <cell r="S246">
            <v>0</v>
          </cell>
          <cell r="T246">
            <v>0</v>
          </cell>
          <cell r="U246">
            <v>0</v>
          </cell>
          <cell r="V246">
            <v>0</v>
          </cell>
          <cell r="W246">
            <v>20000</v>
          </cell>
          <cell r="X246">
            <v>40000</v>
          </cell>
          <cell r="Y246">
            <v>800000</v>
          </cell>
          <cell r="Z246">
            <v>29648568</v>
          </cell>
          <cell r="AA246">
            <v>862293</v>
          </cell>
          <cell r="AC246">
            <v>306</v>
          </cell>
          <cell r="AD246">
            <v>21</v>
          </cell>
          <cell r="AE246">
            <v>46</v>
          </cell>
          <cell r="AF246">
            <v>0</v>
          </cell>
          <cell r="AG246">
            <v>313</v>
          </cell>
          <cell r="AH246">
            <v>190</v>
          </cell>
          <cell r="AI246">
            <v>35</v>
          </cell>
          <cell r="AJ246">
            <v>1</v>
          </cell>
          <cell r="AK246">
            <v>8</v>
          </cell>
          <cell r="AL246">
            <v>0</v>
          </cell>
          <cell r="AM246">
            <v>0</v>
          </cell>
          <cell r="AN246">
            <v>0</v>
          </cell>
          <cell r="AO246">
            <v>1448</v>
          </cell>
          <cell r="AP246">
            <v>2208</v>
          </cell>
          <cell r="AQ246">
            <v>1713</v>
          </cell>
          <cell r="AR246">
            <v>495</v>
          </cell>
          <cell r="AS246">
            <v>1591</v>
          </cell>
          <cell r="AT246">
            <v>5314</v>
          </cell>
        </row>
        <row r="247">
          <cell r="A247">
            <v>240</v>
          </cell>
          <cell r="B247" t="str">
            <v>South Holland</v>
          </cell>
          <cell r="C247" t="str">
            <v>E2535</v>
          </cell>
          <cell r="D247">
            <v>112559</v>
          </cell>
          <cell r="E247">
            <v>63492794</v>
          </cell>
          <cell r="F247">
            <v>29803882</v>
          </cell>
          <cell r="G247">
            <v>1727278.87</v>
          </cell>
          <cell r="H247">
            <v>589025.01</v>
          </cell>
          <cell r="I247">
            <v>1138253.8600000001</v>
          </cell>
          <cell r="J247">
            <v>995312</v>
          </cell>
          <cell r="K247">
            <v>54857.38</v>
          </cell>
          <cell r="L247">
            <v>34324.199999999997</v>
          </cell>
          <cell r="M247">
            <v>0</v>
          </cell>
          <cell r="N247">
            <v>487121.96</v>
          </cell>
          <cell r="O247">
            <v>77146.02</v>
          </cell>
          <cell r="P247">
            <v>42298.559999999998</v>
          </cell>
          <cell r="Q247">
            <v>7301.34</v>
          </cell>
          <cell r="R247">
            <v>34324.14</v>
          </cell>
          <cell r="S247">
            <v>0</v>
          </cell>
          <cell r="T247">
            <v>0</v>
          </cell>
          <cell r="U247">
            <v>0</v>
          </cell>
          <cell r="V247">
            <v>0</v>
          </cell>
          <cell r="W247">
            <v>0</v>
          </cell>
          <cell r="X247">
            <v>3071</v>
          </cell>
          <cell r="Y247">
            <v>333252</v>
          </cell>
          <cell r="Z247">
            <v>26123442.699999999</v>
          </cell>
          <cell r="AA247">
            <v>500000</v>
          </cell>
          <cell r="AC247">
            <v>124</v>
          </cell>
          <cell r="AD247">
            <v>22</v>
          </cell>
          <cell r="AE247">
            <v>39</v>
          </cell>
          <cell r="AF247">
            <v>0</v>
          </cell>
          <cell r="AG247">
            <v>281</v>
          </cell>
          <cell r="AH247">
            <v>95</v>
          </cell>
          <cell r="AI247">
            <v>5</v>
          </cell>
          <cell r="AJ247">
            <v>16</v>
          </cell>
          <cell r="AK247">
            <v>39</v>
          </cell>
          <cell r="AL247">
            <v>0</v>
          </cell>
          <cell r="AM247">
            <v>0</v>
          </cell>
          <cell r="AN247">
            <v>0</v>
          </cell>
          <cell r="AO247">
            <v>937</v>
          </cell>
          <cell r="AP247">
            <v>1069</v>
          </cell>
          <cell r="AQ247">
            <v>827</v>
          </cell>
          <cell r="AR247">
            <v>242</v>
          </cell>
          <cell r="AS247">
            <v>697</v>
          </cell>
          <cell r="AT247">
            <v>2719</v>
          </cell>
        </row>
        <row r="248">
          <cell r="A248">
            <v>241</v>
          </cell>
          <cell r="B248" t="str">
            <v>South Kesteven</v>
          </cell>
          <cell r="C248" t="str">
            <v>E2536</v>
          </cell>
          <cell r="D248">
            <v>180718</v>
          </cell>
          <cell r="E248">
            <v>101165184</v>
          </cell>
          <cell r="F248">
            <v>47671397</v>
          </cell>
          <cell r="G248">
            <v>2600000</v>
          </cell>
          <cell r="H248">
            <v>915294</v>
          </cell>
          <cell r="I248">
            <v>1684706</v>
          </cell>
          <cell r="J248">
            <v>3000000</v>
          </cell>
          <cell r="K248">
            <v>141648</v>
          </cell>
          <cell r="L248">
            <v>54278.47</v>
          </cell>
          <cell r="M248">
            <v>50000</v>
          </cell>
          <cell r="N248">
            <v>1400000</v>
          </cell>
          <cell r="O248">
            <v>16288.99</v>
          </cell>
          <cell r="P248">
            <v>1930.67</v>
          </cell>
          <cell r="Q248">
            <v>0</v>
          </cell>
          <cell r="R248">
            <v>80119</v>
          </cell>
          <cell r="S248">
            <v>0</v>
          </cell>
          <cell r="T248">
            <v>0</v>
          </cell>
          <cell r="U248">
            <v>0</v>
          </cell>
          <cell r="V248">
            <v>0</v>
          </cell>
          <cell r="W248">
            <v>50000</v>
          </cell>
          <cell r="X248">
            <v>80000</v>
          </cell>
          <cell r="Y248">
            <v>800000</v>
          </cell>
          <cell r="Z248">
            <v>40270237.899999999</v>
          </cell>
          <cell r="AA248">
            <v>150000</v>
          </cell>
          <cell r="AC248">
            <v>238</v>
          </cell>
          <cell r="AD248">
            <v>28</v>
          </cell>
          <cell r="AE248">
            <v>44</v>
          </cell>
          <cell r="AF248">
            <v>0</v>
          </cell>
          <cell r="AG248">
            <v>375</v>
          </cell>
          <cell r="AH248">
            <v>53</v>
          </cell>
          <cell r="AI248">
            <v>7</v>
          </cell>
          <cell r="AJ248">
            <v>0</v>
          </cell>
          <cell r="AK248">
            <v>44</v>
          </cell>
          <cell r="AL248">
            <v>22</v>
          </cell>
          <cell r="AM248">
            <v>0</v>
          </cell>
          <cell r="AN248">
            <v>0</v>
          </cell>
          <cell r="AO248">
            <v>1632</v>
          </cell>
          <cell r="AP248">
            <v>1407</v>
          </cell>
          <cell r="AQ248">
            <v>932</v>
          </cell>
          <cell r="AR248">
            <v>475</v>
          </cell>
          <cell r="AS248">
            <v>1243</v>
          </cell>
          <cell r="AT248">
            <v>4373</v>
          </cell>
        </row>
        <row r="249">
          <cell r="A249">
            <v>242</v>
          </cell>
          <cell r="B249" t="str">
            <v>South Lakeland</v>
          </cell>
          <cell r="C249" t="str">
            <v>E0936</v>
          </cell>
          <cell r="D249">
            <v>299546</v>
          </cell>
          <cell r="E249">
            <v>107000093</v>
          </cell>
          <cell r="F249">
            <v>50314215</v>
          </cell>
          <cell r="G249">
            <v>5554894</v>
          </cell>
          <cell r="H249">
            <v>840964</v>
          </cell>
          <cell r="I249">
            <v>4713930</v>
          </cell>
          <cell r="J249">
            <v>2880934</v>
          </cell>
          <cell r="K249">
            <v>88869</v>
          </cell>
          <cell r="L249">
            <v>23955</v>
          </cell>
          <cell r="M249">
            <v>6000</v>
          </cell>
          <cell r="N249">
            <v>716413</v>
          </cell>
          <cell r="O249">
            <v>55087</v>
          </cell>
          <cell r="P249">
            <v>30574</v>
          </cell>
          <cell r="Q249">
            <v>10987</v>
          </cell>
          <cell r="R249">
            <v>7783</v>
          </cell>
          <cell r="S249">
            <v>10305</v>
          </cell>
          <cell r="T249">
            <v>0</v>
          </cell>
          <cell r="U249">
            <v>0</v>
          </cell>
          <cell r="V249">
            <v>0</v>
          </cell>
          <cell r="W249">
            <v>0</v>
          </cell>
          <cell r="X249">
            <v>75000</v>
          </cell>
          <cell r="Y249">
            <v>1010849</v>
          </cell>
          <cell r="Z249">
            <v>40514180</v>
          </cell>
          <cell r="AA249">
            <v>289902</v>
          </cell>
          <cell r="AC249">
            <v>446</v>
          </cell>
          <cell r="AD249">
            <v>20</v>
          </cell>
          <cell r="AE249">
            <v>26</v>
          </cell>
          <cell r="AF249">
            <v>1</v>
          </cell>
          <cell r="AG249">
            <v>265</v>
          </cell>
          <cell r="AH249">
            <v>99</v>
          </cell>
          <cell r="AI249">
            <v>18</v>
          </cell>
          <cell r="AJ249">
            <v>13</v>
          </cell>
          <cell r="AK249">
            <v>20</v>
          </cell>
          <cell r="AL249">
            <v>0</v>
          </cell>
          <cell r="AM249">
            <v>0</v>
          </cell>
          <cell r="AN249">
            <v>0</v>
          </cell>
          <cell r="AO249">
            <v>1930</v>
          </cell>
          <cell r="AP249">
            <v>3412</v>
          </cell>
          <cell r="AQ249">
            <v>2653</v>
          </cell>
          <cell r="AR249">
            <v>759</v>
          </cell>
          <cell r="AS249">
            <v>2440</v>
          </cell>
          <cell r="AT249">
            <v>7839</v>
          </cell>
        </row>
        <row r="250">
          <cell r="A250">
            <v>243</v>
          </cell>
          <cell r="B250" t="str">
            <v>South Norfolk</v>
          </cell>
          <cell r="C250" t="str">
            <v>E2637</v>
          </cell>
          <cell r="D250">
            <v>159148</v>
          </cell>
          <cell r="E250">
            <v>76457614</v>
          </cell>
          <cell r="F250">
            <v>36131349</v>
          </cell>
          <cell r="G250">
            <v>2258402</v>
          </cell>
          <cell r="H250">
            <v>668510</v>
          </cell>
          <cell r="I250">
            <v>1589892</v>
          </cell>
          <cell r="J250">
            <v>3230516</v>
          </cell>
          <cell r="K250">
            <v>59504</v>
          </cell>
          <cell r="L250">
            <v>87887</v>
          </cell>
          <cell r="M250">
            <v>0</v>
          </cell>
          <cell r="N250">
            <v>1015379</v>
          </cell>
          <cell r="O250">
            <v>105693</v>
          </cell>
          <cell r="P250">
            <v>117997</v>
          </cell>
          <cell r="Q250">
            <v>4653</v>
          </cell>
          <cell r="R250">
            <v>42165</v>
          </cell>
          <cell r="S250">
            <v>18625</v>
          </cell>
          <cell r="T250">
            <v>100000</v>
          </cell>
          <cell r="U250">
            <v>0</v>
          </cell>
          <cell r="V250">
            <v>0</v>
          </cell>
          <cell r="W250">
            <v>80000</v>
          </cell>
          <cell r="X250">
            <v>20000</v>
          </cell>
          <cell r="Y250">
            <v>550000</v>
          </cell>
          <cell r="Z250">
            <v>28633156.300000001</v>
          </cell>
          <cell r="AA250">
            <v>157000</v>
          </cell>
          <cell r="AC250">
            <v>267</v>
          </cell>
          <cell r="AD250">
            <v>11</v>
          </cell>
          <cell r="AE250">
            <v>64</v>
          </cell>
          <cell r="AF250">
            <v>0</v>
          </cell>
          <cell r="AG250">
            <v>244</v>
          </cell>
          <cell r="AH250">
            <v>155</v>
          </cell>
          <cell r="AI250">
            <v>38</v>
          </cell>
          <cell r="AJ250">
            <v>8</v>
          </cell>
          <cell r="AK250">
            <v>33</v>
          </cell>
          <cell r="AL250">
            <v>6</v>
          </cell>
          <cell r="AM250">
            <v>0</v>
          </cell>
          <cell r="AN250">
            <v>0</v>
          </cell>
          <cell r="AO250">
            <v>1246</v>
          </cell>
          <cell r="AP250">
            <v>1408</v>
          </cell>
          <cell r="AQ250">
            <v>1057</v>
          </cell>
          <cell r="AR250">
            <v>351</v>
          </cell>
          <cell r="AS250">
            <v>1192</v>
          </cell>
          <cell r="AT250">
            <v>3974</v>
          </cell>
        </row>
        <row r="251">
          <cell r="A251">
            <v>244</v>
          </cell>
          <cell r="B251" t="str">
            <v>South Northamptonshire</v>
          </cell>
          <cell r="C251" t="str">
            <v>E2836</v>
          </cell>
          <cell r="D251">
            <v>107607</v>
          </cell>
          <cell r="E251">
            <v>53281412</v>
          </cell>
          <cell r="F251">
            <v>25386512</v>
          </cell>
          <cell r="G251">
            <v>1627955.66</v>
          </cell>
          <cell r="H251">
            <v>455356.05</v>
          </cell>
          <cell r="I251">
            <v>1172599.6100000001</v>
          </cell>
          <cell r="J251">
            <v>1495027.12</v>
          </cell>
          <cell r="K251">
            <v>6189.88</v>
          </cell>
          <cell r="L251">
            <v>60432.76</v>
          </cell>
          <cell r="M251">
            <v>0</v>
          </cell>
          <cell r="N251">
            <v>709621.86</v>
          </cell>
          <cell r="O251">
            <v>119887</v>
          </cell>
          <cell r="P251">
            <v>137997</v>
          </cell>
          <cell r="Q251">
            <v>1547.22</v>
          </cell>
          <cell r="R251">
            <v>15207.1</v>
          </cell>
          <cell r="S251">
            <v>7690</v>
          </cell>
          <cell r="T251">
            <v>0</v>
          </cell>
          <cell r="U251">
            <v>0</v>
          </cell>
          <cell r="V251">
            <v>0</v>
          </cell>
          <cell r="W251">
            <v>0</v>
          </cell>
          <cell r="X251">
            <v>9537.58</v>
          </cell>
          <cell r="Y251">
            <v>246511.3</v>
          </cell>
          <cell r="Z251">
            <v>21129647</v>
          </cell>
          <cell r="AA251">
            <v>51886.22</v>
          </cell>
          <cell r="AC251">
            <v>157</v>
          </cell>
          <cell r="AD251">
            <v>2</v>
          </cell>
          <cell r="AE251">
            <v>46</v>
          </cell>
          <cell r="AF251">
            <v>0</v>
          </cell>
          <cell r="AG251">
            <v>215</v>
          </cell>
          <cell r="AH251">
            <v>118</v>
          </cell>
          <cell r="AI251">
            <v>64</v>
          </cell>
          <cell r="AJ251">
            <v>2</v>
          </cell>
          <cell r="AK251">
            <v>13</v>
          </cell>
          <cell r="AL251">
            <v>1</v>
          </cell>
          <cell r="AM251">
            <v>0</v>
          </cell>
          <cell r="AN251">
            <v>0</v>
          </cell>
          <cell r="AO251">
            <v>847</v>
          </cell>
          <cell r="AP251">
            <v>898</v>
          </cell>
          <cell r="AQ251">
            <v>593</v>
          </cell>
          <cell r="AR251">
            <v>305</v>
          </cell>
          <cell r="AS251">
            <v>858</v>
          </cell>
          <cell r="AT251">
            <v>2630</v>
          </cell>
        </row>
        <row r="252">
          <cell r="A252">
            <v>245</v>
          </cell>
          <cell r="B252" t="str">
            <v>South Oxfordshire</v>
          </cell>
          <cell r="C252" t="str">
            <v>E3133</v>
          </cell>
          <cell r="D252">
            <v>186946</v>
          </cell>
          <cell r="E252">
            <v>107710044</v>
          </cell>
          <cell r="F252">
            <v>50788377</v>
          </cell>
          <cell r="G252">
            <v>2336887.4300000002</v>
          </cell>
          <cell r="H252">
            <v>1002480.39</v>
          </cell>
          <cell r="I252">
            <v>1334407.04</v>
          </cell>
          <cell r="J252">
            <v>3812905.32</v>
          </cell>
          <cell r="K252">
            <v>80281.919999999998</v>
          </cell>
          <cell r="L252">
            <v>42672.98</v>
          </cell>
          <cell r="M252">
            <v>0</v>
          </cell>
          <cell r="N252">
            <v>792735.26</v>
          </cell>
          <cell r="O252">
            <v>194838.28</v>
          </cell>
          <cell r="P252">
            <v>16717.669999999998</v>
          </cell>
          <cell r="Q252">
            <v>10111.18</v>
          </cell>
          <cell r="R252">
            <v>21316.45</v>
          </cell>
          <cell r="S252">
            <v>0</v>
          </cell>
          <cell r="T252">
            <v>0</v>
          </cell>
          <cell r="U252">
            <v>0</v>
          </cell>
          <cell r="V252">
            <v>0</v>
          </cell>
          <cell r="W252">
            <v>0</v>
          </cell>
          <cell r="X252">
            <v>106000</v>
          </cell>
          <cell r="Y252">
            <v>668501.48</v>
          </cell>
          <cell r="Z252">
            <v>43202508.5</v>
          </cell>
          <cell r="AA252">
            <v>400000</v>
          </cell>
          <cell r="AC252">
            <v>306</v>
          </cell>
          <cell r="AD252">
            <v>27</v>
          </cell>
          <cell r="AE252">
            <v>33</v>
          </cell>
          <cell r="AF252">
            <v>0</v>
          </cell>
          <cell r="AG252">
            <v>374</v>
          </cell>
          <cell r="AH252">
            <v>168</v>
          </cell>
          <cell r="AI252">
            <v>3</v>
          </cell>
          <cell r="AJ252">
            <v>27</v>
          </cell>
          <cell r="AK252">
            <v>21</v>
          </cell>
          <cell r="AL252">
            <v>0</v>
          </cell>
          <cell r="AM252">
            <v>0</v>
          </cell>
          <cell r="AN252">
            <v>0</v>
          </cell>
          <cell r="AO252">
            <v>1695</v>
          </cell>
          <cell r="AP252">
            <v>1309</v>
          </cell>
          <cell r="AQ252">
            <v>800</v>
          </cell>
          <cell r="AR252">
            <v>509</v>
          </cell>
          <cell r="AS252">
            <v>1126</v>
          </cell>
          <cell r="AT252">
            <v>4213</v>
          </cell>
        </row>
        <row r="253">
          <cell r="A253">
            <v>246</v>
          </cell>
          <cell r="B253" t="str">
            <v>South Ribble</v>
          </cell>
          <cell r="C253" t="str">
            <v>E2342</v>
          </cell>
          <cell r="D253">
            <v>127026</v>
          </cell>
          <cell r="E253">
            <v>90710681</v>
          </cell>
          <cell r="F253">
            <v>41569031</v>
          </cell>
          <cell r="G253">
            <v>2008276</v>
          </cell>
          <cell r="H253">
            <v>837138</v>
          </cell>
          <cell r="I253">
            <v>1171138</v>
          </cell>
          <cell r="J253">
            <v>1773714</v>
          </cell>
          <cell r="K253">
            <v>46446</v>
          </cell>
          <cell r="L253">
            <v>4965</v>
          </cell>
          <cell r="M253">
            <v>15000</v>
          </cell>
          <cell r="N253">
            <v>1001458</v>
          </cell>
          <cell r="O253">
            <v>108917</v>
          </cell>
          <cell r="P253">
            <v>26465</v>
          </cell>
          <cell r="Q253">
            <v>439</v>
          </cell>
          <cell r="R253">
            <v>4965</v>
          </cell>
          <cell r="S253">
            <v>0</v>
          </cell>
          <cell r="T253">
            <v>0</v>
          </cell>
          <cell r="U253">
            <v>0</v>
          </cell>
          <cell r="V253">
            <v>0</v>
          </cell>
          <cell r="W253">
            <v>50000</v>
          </cell>
          <cell r="X253">
            <v>25000</v>
          </cell>
          <cell r="Y253">
            <v>750000</v>
          </cell>
          <cell r="Z253">
            <v>36544552</v>
          </cell>
          <cell r="AA253">
            <v>600000</v>
          </cell>
          <cell r="AC253">
            <v>123</v>
          </cell>
          <cell r="AD253">
            <v>8</v>
          </cell>
          <cell r="AE253">
            <v>4</v>
          </cell>
          <cell r="AF253">
            <v>0</v>
          </cell>
          <cell r="AG253">
            <v>298</v>
          </cell>
          <cell r="AH253">
            <v>55</v>
          </cell>
          <cell r="AI253">
            <v>10</v>
          </cell>
          <cell r="AJ253">
            <v>1</v>
          </cell>
          <cell r="AK253">
            <v>4</v>
          </cell>
          <cell r="AL253">
            <v>0</v>
          </cell>
          <cell r="AM253">
            <v>0</v>
          </cell>
          <cell r="AN253">
            <v>0</v>
          </cell>
          <cell r="AO253">
            <v>1078</v>
          </cell>
          <cell r="AP253">
            <v>1057</v>
          </cell>
          <cell r="AQ253">
            <v>714</v>
          </cell>
          <cell r="AR253">
            <v>343</v>
          </cell>
          <cell r="AS253">
            <v>688</v>
          </cell>
          <cell r="AT253">
            <v>2883</v>
          </cell>
        </row>
        <row r="254">
          <cell r="A254">
            <v>247</v>
          </cell>
          <cell r="B254" t="str">
            <v>South Somerset</v>
          </cell>
          <cell r="C254" t="str">
            <v>E3334</v>
          </cell>
          <cell r="D254">
            <v>224868</v>
          </cell>
          <cell r="E254">
            <v>111635372</v>
          </cell>
          <cell r="F254">
            <v>52589482</v>
          </cell>
          <cell r="G254">
            <v>3504437</v>
          </cell>
          <cell r="H254">
            <v>977978</v>
          </cell>
          <cell r="I254">
            <v>2526459</v>
          </cell>
          <cell r="J254">
            <v>3172138</v>
          </cell>
          <cell r="K254">
            <v>27599</v>
          </cell>
          <cell r="L254">
            <v>94363</v>
          </cell>
          <cell r="M254">
            <v>19000</v>
          </cell>
          <cell r="N254">
            <v>1527477</v>
          </cell>
          <cell r="O254">
            <v>156783</v>
          </cell>
          <cell r="P254">
            <v>138129</v>
          </cell>
          <cell r="Q254">
            <v>3796</v>
          </cell>
          <cell r="R254">
            <v>38820</v>
          </cell>
          <cell r="S254">
            <v>45334</v>
          </cell>
          <cell r="T254">
            <v>0</v>
          </cell>
          <cell r="U254">
            <v>0</v>
          </cell>
          <cell r="V254">
            <v>0</v>
          </cell>
          <cell r="W254">
            <v>48180</v>
          </cell>
          <cell r="X254">
            <v>69684</v>
          </cell>
          <cell r="Y254">
            <v>725273</v>
          </cell>
          <cell r="Z254">
            <v>43865832</v>
          </cell>
          <cell r="AA254">
            <v>544328</v>
          </cell>
          <cell r="AC254">
            <v>366</v>
          </cell>
          <cell r="AD254">
            <v>5</v>
          </cell>
          <cell r="AE254">
            <v>67</v>
          </cell>
          <cell r="AF254">
            <v>2</v>
          </cell>
          <cell r="AG254">
            <v>415</v>
          </cell>
          <cell r="AH254">
            <v>140</v>
          </cell>
          <cell r="AI254">
            <v>41</v>
          </cell>
          <cell r="AJ254">
            <v>3</v>
          </cell>
          <cell r="AK254">
            <v>135</v>
          </cell>
          <cell r="AL254">
            <v>0</v>
          </cell>
          <cell r="AM254">
            <v>0</v>
          </cell>
          <cell r="AN254">
            <v>0</v>
          </cell>
          <cell r="AO254">
            <v>1956</v>
          </cell>
          <cell r="AP254">
            <v>1963</v>
          </cell>
          <cell r="AQ254">
            <v>1360</v>
          </cell>
          <cell r="AR254">
            <v>603</v>
          </cell>
          <cell r="AS254">
            <v>1664</v>
          </cell>
          <cell r="AT254">
            <v>5580</v>
          </cell>
        </row>
        <row r="255">
          <cell r="A255">
            <v>248</v>
          </cell>
          <cell r="B255" t="str">
            <v>South Staffordshire</v>
          </cell>
          <cell r="C255" t="str">
            <v>E3435</v>
          </cell>
          <cell r="D255">
            <v>103776</v>
          </cell>
          <cell r="E255">
            <v>54515539</v>
          </cell>
          <cell r="F255">
            <v>25891686</v>
          </cell>
          <cell r="G255">
            <v>1917960</v>
          </cell>
          <cell r="H255">
            <v>457905</v>
          </cell>
          <cell r="I255">
            <v>1460055</v>
          </cell>
          <cell r="J255">
            <v>449750</v>
          </cell>
          <cell r="K255">
            <v>20707</v>
          </cell>
          <cell r="L255">
            <v>10469</v>
          </cell>
          <cell r="M255">
            <v>0</v>
          </cell>
          <cell r="N255">
            <v>260960</v>
          </cell>
          <cell r="O255">
            <v>35653</v>
          </cell>
          <cell r="P255">
            <v>226997</v>
          </cell>
          <cell r="Q255">
            <v>4116</v>
          </cell>
          <cell r="R255">
            <v>5553</v>
          </cell>
          <cell r="S255">
            <v>0</v>
          </cell>
          <cell r="T255">
            <v>54035</v>
          </cell>
          <cell r="U255">
            <v>54035</v>
          </cell>
          <cell r="V255">
            <v>0</v>
          </cell>
          <cell r="W255">
            <v>0</v>
          </cell>
          <cell r="X255">
            <v>4000</v>
          </cell>
          <cell r="Y255">
            <v>346280</v>
          </cell>
          <cell r="Z255">
            <v>22506537</v>
          </cell>
          <cell r="AA255">
            <v>536000</v>
          </cell>
          <cell r="AC255">
            <v>83</v>
          </cell>
          <cell r="AD255">
            <v>9</v>
          </cell>
          <cell r="AE255">
            <v>2</v>
          </cell>
          <cell r="AF255">
            <v>1</v>
          </cell>
          <cell r="AG255">
            <v>227</v>
          </cell>
          <cell r="AH255">
            <v>41</v>
          </cell>
          <cell r="AI255">
            <v>34</v>
          </cell>
          <cell r="AJ255">
            <v>17</v>
          </cell>
          <cell r="AK255">
            <v>0</v>
          </cell>
          <cell r="AL255">
            <v>0</v>
          </cell>
          <cell r="AM255">
            <v>1</v>
          </cell>
          <cell r="AN255">
            <v>0</v>
          </cell>
          <cell r="AO255">
            <v>763</v>
          </cell>
          <cell r="AP255">
            <v>1042</v>
          </cell>
          <cell r="AQ255">
            <v>716</v>
          </cell>
          <cell r="AR255">
            <v>326</v>
          </cell>
          <cell r="AS255">
            <v>710</v>
          </cell>
          <cell r="AT255">
            <v>2546</v>
          </cell>
        </row>
        <row r="256">
          <cell r="A256">
            <v>249</v>
          </cell>
          <cell r="B256" t="str">
            <v>South Tyneside</v>
          </cell>
          <cell r="C256" t="str">
            <v>E4504</v>
          </cell>
          <cell r="D256">
            <v>150544</v>
          </cell>
          <cell r="E256">
            <v>80252532</v>
          </cell>
          <cell r="F256">
            <v>37398635</v>
          </cell>
          <cell r="G256">
            <v>2361535</v>
          </cell>
          <cell r="H256">
            <v>730000</v>
          </cell>
          <cell r="I256">
            <v>1631535</v>
          </cell>
          <cell r="J256">
            <v>1897944</v>
          </cell>
          <cell r="K256">
            <v>46685</v>
          </cell>
          <cell r="L256">
            <v>0</v>
          </cell>
          <cell r="M256">
            <v>0</v>
          </cell>
          <cell r="N256">
            <v>1245997</v>
          </cell>
          <cell r="O256">
            <v>302000</v>
          </cell>
          <cell r="P256">
            <v>160000</v>
          </cell>
          <cell r="Q256">
            <v>0</v>
          </cell>
          <cell r="R256">
            <v>0</v>
          </cell>
          <cell r="S256">
            <v>0</v>
          </cell>
          <cell r="T256">
            <v>0</v>
          </cell>
          <cell r="U256">
            <v>0</v>
          </cell>
          <cell r="V256">
            <v>0</v>
          </cell>
          <cell r="W256">
            <v>0</v>
          </cell>
          <cell r="X256">
            <v>50000</v>
          </cell>
          <cell r="Y256">
            <v>550000</v>
          </cell>
          <cell r="Z256">
            <v>31649232</v>
          </cell>
          <cell r="AA256">
            <v>1000000</v>
          </cell>
          <cell r="AC256">
            <v>165</v>
          </cell>
          <cell r="AD256">
            <v>5</v>
          </cell>
          <cell r="AE256">
            <v>0</v>
          </cell>
          <cell r="AF256">
            <v>0</v>
          </cell>
          <cell r="AG256">
            <v>487</v>
          </cell>
          <cell r="AH256">
            <v>134</v>
          </cell>
          <cell r="AI256">
            <v>42</v>
          </cell>
          <cell r="AJ256">
            <v>1</v>
          </cell>
          <cell r="AK256">
            <v>0</v>
          </cell>
          <cell r="AL256">
            <v>0</v>
          </cell>
          <cell r="AM256">
            <v>0</v>
          </cell>
          <cell r="AN256">
            <v>0</v>
          </cell>
          <cell r="AO256">
            <v>1268</v>
          </cell>
          <cell r="AP256">
            <v>1435</v>
          </cell>
          <cell r="AQ256">
            <v>1079</v>
          </cell>
          <cell r="AR256">
            <v>356</v>
          </cell>
          <cell r="AS256">
            <v>937</v>
          </cell>
          <cell r="AT256">
            <v>3682</v>
          </cell>
        </row>
        <row r="257">
          <cell r="A257">
            <v>250</v>
          </cell>
          <cell r="B257" t="str">
            <v>Southampton</v>
          </cell>
          <cell r="C257" t="str">
            <v>E1702</v>
          </cell>
          <cell r="D257">
            <v>314029</v>
          </cell>
          <cell r="E257">
            <v>253404834</v>
          </cell>
          <cell r="F257">
            <v>117994225</v>
          </cell>
          <cell r="G257">
            <v>3155529</v>
          </cell>
          <cell r="H257">
            <v>2528158</v>
          </cell>
          <cell r="I257">
            <v>627371</v>
          </cell>
          <cell r="J257">
            <v>8160892</v>
          </cell>
          <cell r="K257">
            <v>50701</v>
          </cell>
          <cell r="L257">
            <v>0</v>
          </cell>
          <cell r="M257">
            <v>200000</v>
          </cell>
          <cell r="N257">
            <v>4069389</v>
          </cell>
          <cell r="O257">
            <v>0</v>
          </cell>
          <cell r="P257">
            <v>84027</v>
          </cell>
          <cell r="Q257">
            <v>0</v>
          </cell>
          <cell r="R257">
            <v>0</v>
          </cell>
          <cell r="S257">
            <v>0</v>
          </cell>
          <cell r="T257">
            <v>0</v>
          </cell>
          <cell r="U257">
            <v>0</v>
          </cell>
          <cell r="V257">
            <v>0</v>
          </cell>
          <cell r="W257">
            <v>0</v>
          </cell>
          <cell r="X257">
            <v>300000</v>
          </cell>
          <cell r="Y257">
            <v>1100000</v>
          </cell>
          <cell r="Z257">
            <v>103002876</v>
          </cell>
          <cell r="AA257">
            <v>8000000</v>
          </cell>
          <cell r="AC257">
            <v>343</v>
          </cell>
          <cell r="AD257">
            <v>0</v>
          </cell>
          <cell r="AE257">
            <v>0</v>
          </cell>
          <cell r="AF257">
            <v>0</v>
          </cell>
          <cell r="AG257">
            <v>991</v>
          </cell>
          <cell r="AH257">
            <v>21</v>
          </cell>
          <cell r="AI257">
            <v>21</v>
          </cell>
          <cell r="AJ257">
            <v>0</v>
          </cell>
          <cell r="AK257">
            <v>0</v>
          </cell>
          <cell r="AL257">
            <v>0</v>
          </cell>
          <cell r="AM257">
            <v>0</v>
          </cell>
          <cell r="AN257">
            <v>0</v>
          </cell>
          <cell r="AO257">
            <v>3027</v>
          </cell>
          <cell r="AP257">
            <v>1620</v>
          </cell>
          <cell r="AQ257">
            <v>930</v>
          </cell>
          <cell r="AR257">
            <v>690</v>
          </cell>
          <cell r="AS257">
            <v>1866</v>
          </cell>
          <cell r="AT257">
            <v>6520</v>
          </cell>
        </row>
        <row r="258">
          <cell r="A258">
            <v>251</v>
          </cell>
          <cell r="B258" t="str">
            <v>Southend-on-Sea</v>
          </cell>
          <cell r="C258" t="str">
            <v>E1501</v>
          </cell>
          <cell r="D258">
            <v>239216</v>
          </cell>
          <cell r="E258">
            <v>120608901</v>
          </cell>
          <cell r="F258">
            <v>56891565</v>
          </cell>
          <cell r="G258">
            <v>4607990</v>
          </cell>
          <cell r="H258">
            <v>1056636</v>
          </cell>
          <cell r="I258">
            <v>3551354</v>
          </cell>
          <cell r="J258">
            <v>3636372</v>
          </cell>
          <cell r="K258">
            <v>41585</v>
          </cell>
          <cell r="L258">
            <v>0</v>
          </cell>
          <cell r="M258">
            <v>0</v>
          </cell>
          <cell r="N258">
            <v>1208437</v>
          </cell>
          <cell r="O258">
            <v>71620</v>
          </cell>
          <cell r="P258">
            <v>2904</v>
          </cell>
          <cell r="Q258">
            <v>3711</v>
          </cell>
          <cell r="R258">
            <v>0</v>
          </cell>
          <cell r="S258">
            <v>0</v>
          </cell>
          <cell r="T258">
            <v>0</v>
          </cell>
          <cell r="U258">
            <v>0</v>
          </cell>
          <cell r="V258">
            <v>0</v>
          </cell>
          <cell r="W258">
            <v>72300</v>
          </cell>
          <cell r="X258">
            <v>100000</v>
          </cell>
          <cell r="Y258">
            <v>1300000</v>
          </cell>
          <cell r="Z258">
            <v>46656716</v>
          </cell>
          <cell r="AA258">
            <v>350000</v>
          </cell>
          <cell r="AC258">
            <v>225</v>
          </cell>
          <cell r="AD258">
            <v>16</v>
          </cell>
          <cell r="AE258">
            <v>0</v>
          </cell>
          <cell r="AF258">
            <v>4</v>
          </cell>
          <cell r="AG258">
            <v>618</v>
          </cell>
          <cell r="AH258">
            <v>75</v>
          </cell>
          <cell r="AI258">
            <v>2</v>
          </cell>
          <cell r="AJ258">
            <v>6</v>
          </cell>
          <cell r="AK258">
            <v>0</v>
          </cell>
          <cell r="AL258">
            <v>0</v>
          </cell>
          <cell r="AM258">
            <v>0</v>
          </cell>
          <cell r="AN258">
            <v>0</v>
          </cell>
          <cell r="AO258">
            <v>1803</v>
          </cell>
          <cell r="AP258">
            <v>2772</v>
          </cell>
          <cell r="AQ258">
            <v>1805</v>
          </cell>
          <cell r="AR258">
            <v>967</v>
          </cell>
          <cell r="AS258">
            <v>1185</v>
          </cell>
          <cell r="AT258">
            <v>5827</v>
          </cell>
        </row>
        <row r="259">
          <cell r="A259">
            <v>252</v>
          </cell>
          <cell r="B259" t="str">
            <v>Southwark</v>
          </cell>
          <cell r="C259" t="str">
            <v>E5019</v>
          </cell>
          <cell r="D259">
            <v>652462</v>
          </cell>
          <cell r="E259">
            <v>514829270</v>
          </cell>
          <cell r="F259">
            <v>247217691</v>
          </cell>
          <cell r="G259">
            <v>5193259</v>
          </cell>
          <cell r="H259">
            <v>4992555</v>
          </cell>
          <cell r="I259">
            <v>200704</v>
          </cell>
          <cell r="J259">
            <v>23630208</v>
          </cell>
          <cell r="K259">
            <v>52902</v>
          </cell>
          <cell r="L259">
            <v>0</v>
          </cell>
          <cell r="M259">
            <v>242640</v>
          </cell>
          <cell r="N259">
            <v>6025708</v>
          </cell>
          <cell r="O259">
            <v>380027</v>
          </cell>
          <cell r="P259">
            <v>37803</v>
          </cell>
          <cell r="Q259">
            <v>0</v>
          </cell>
          <cell r="R259">
            <v>0</v>
          </cell>
          <cell r="S259">
            <v>0</v>
          </cell>
          <cell r="T259">
            <v>0</v>
          </cell>
          <cell r="U259">
            <v>0</v>
          </cell>
          <cell r="V259">
            <v>0</v>
          </cell>
          <cell r="W259">
            <v>0</v>
          </cell>
          <cell r="X259">
            <v>0</v>
          </cell>
          <cell r="Y259">
            <v>0</v>
          </cell>
          <cell r="Z259">
            <v>216417779</v>
          </cell>
          <cell r="AA259">
            <v>6422200</v>
          </cell>
          <cell r="AC259">
            <v>726</v>
          </cell>
          <cell r="AD259">
            <v>7</v>
          </cell>
          <cell r="AE259">
            <v>0</v>
          </cell>
          <cell r="AF259">
            <v>0</v>
          </cell>
          <cell r="AG259">
            <v>441</v>
          </cell>
          <cell r="AH259">
            <v>77</v>
          </cell>
          <cell r="AI259">
            <v>5</v>
          </cell>
          <cell r="AJ259">
            <v>0</v>
          </cell>
          <cell r="AK259">
            <v>0</v>
          </cell>
          <cell r="AL259">
            <v>0</v>
          </cell>
          <cell r="AM259">
            <v>0</v>
          </cell>
          <cell r="AN259">
            <v>0</v>
          </cell>
          <cell r="AO259">
            <v>4039</v>
          </cell>
          <cell r="AP259">
            <v>2607</v>
          </cell>
          <cell r="AQ259">
            <v>1374</v>
          </cell>
          <cell r="AR259">
            <v>1233</v>
          </cell>
          <cell r="AS259">
            <v>4185</v>
          </cell>
          <cell r="AT259">
            <v>10834</v>
          </cell>
        </row>
        <row r="260">
          <cell r="A260">
            <v>253</v>
          </cell>
          <cell r="B260" t="str">
            <v>Spelthorne</v>
          </cell>
          <cell r="C260" t="str">
            <v>E3637</v>
          </cell>
          <cell r="D260">
            <v>129885</v>
          </cell>
          <cell r="E260">
            <v>102254170</v>
          </cell>
          <cell r="F260">
            <v>47985803</v>
          </cell>
          <cell r="G260">
            <v>1176975</v>
          </cell>
          <cell r="H260">
            <v>1000880</v>
          </cell>
          <cell r="I260">
            <v>176095</v>
          </cell>
          <cell r="J260">
            <v>1629093</v>
          </cell>
          <cell r="K260">
            <v>26414</v>
          </cell>
          <cell r="L260">
            <v>0</v>
          </cell>
          <cell r="M260">
            <v>0</v>
          </cell>
          <cell r="N260">
            <v>1080791</v>
          </cell>
          <cell r="O260">
            <v>53423</v>
          </cell>
          <cell r="P260">
            <v>42041</v>
          </cell>
          <cell r="Q260">
            <v>6603</v>
          </cell>
          <cell r="R260">
            <v>0</v>
          </cell>
          <cell r="S260">
            <v>0</v>
          </cell>
          <cell r="T260">
            <v>0</v>
          </cell>
          <cell r="U260">
            <v>0</v>
          </cell>
          <cell r="V260">
            <v>0</v>
          </cell>
          <cell r="W260">
            <v>50000</v>
          </cell>
          <cell r="X260">
            <v>20244</v>
          </cell>
          <cell r="Y260">
            <v>489490</v>
          </cell>
          <cell r="Z260">
            <v>43169019</v>
          </cell>
          <cell r="AA260">
            <v>498710</v>
          </cell>
          <cell r="AC260">
            <v>84</v>
          </cell>
          <cell r="AD260">
            <v>3</v>
          </cell>
          <cell r="AE260">
            <v>0</v>
          </cell>
          <cell r="AF260">
            <v>0</v>
          </cell>
          <cell r="AG260">
            <v>320</v>
          </cell>
          <cell r="AH260">
            <v>40</v>
          </cell>
          <cell r="AI260">
            <v>14</v>
          </cell>
          <cell r="AJ260">
            <v>3</v>
          </cell>
          <cell r="AK260">
            <v>0</v>
          </cell>
          <cell r="AL260">
            <v>0</v>
          </cell>
          <cell r="AM260">
            <v>0</v>
          </cell>
          <cell r="AN260">
            <v>0</v>
          </cell>
          <cell r="AO260">
            <v>1075</v>
          </cell>
          <cell r="AP260">
            <v>628</v>
          </cell>
          <cell r="AQ260">
            <v>396</v>
          </cell>
          <cell r="AR260">
            <v>232</v>
          </cell>
          <cell r="AS260">
            <v>752</v>
          </cell>
          <cell r="AT260">
            <v>2493</v>
          </cell>
        </row>
        <row r="261">
          <cell r="A261">
            <v>254</v>
          </cell>
          <cell r="B261" t="str">
            <v>St Albans</v>
          </cell>
          <cell r="C261" t="str">
            <v>E1936</v>
          </cell>
          <cell r="D261">
            <v>195891</v>
          </cell>
          <cell r="E261">
            <v>153126178</v>
          </cell>
          <cell r="F261">
            <v>70872239.799999997</v>
          </cell>
          <cell r="G261">
            <v>1483181.21</v>
          </cell>
          <cell r="H261">
            <v>1515946.85</v>
          </cell>
          <cell r="I261">
            <v>-32765.64</v>
          </cell>
          <cell r="J261">
            <v>4932790.1100000003</v>
          </cell>
          <cell r="K261">
            <v>130000</v>
          </cell>
          <cell r="L261">
            <v>0</v>
          </cell>
          <cell r="M261">
            <v>0</v>
          </cell>
          <cell r="N261">
            <v>1317845</v>
          </cell>
          <cell r="O261">
            <v>140000</v>
          </cell>
          <cell r="P261">
            <v>30000</v>
          </cell>
          <cell r="Q261">
            <v>1125</v>
          </cell>
          <cell r="R261">
            <v>0</v>
          </cell>
          <cell r="S261">
            <v>0</v>
          </cell>
          <cell r="T261">
            <v>0</v>
          </cell>
          <cell r="U261">
            <v>0</v>
          </cell>
          <cell r="V261">
            <v>0</v>
          </cell>
          <cell r="W261">
            <v>0</v>
          </cell>
          <cell r="X261">
            <v>85000</v>
          </cell>
          <cell r="Y261">
            <v>912000</v>
          </cell>
          <cell r="Z261">
            <v>62816080.299999997</v>
          </cell>
          <cell r="AA261">
            <v>500000</v>
          </cell>
          <cell r="AC261">
            <v>228</v>
          </cell>
          <cell r="AD261">
            <v>13</v>
          </cell>
          <cell r="AE261">
            <v>0</v>
          </cell>
          <cell r="AF261">
            <v>8</v>
          </cell>
          <cell r="AG261">
            <v>371</v>
          </cell>
          <cell r="AH261">
            <v>55</v>
          </cell>
          <cell r="AI261">
            <v>14</v>
          </cell>
          <cell r="AJ261">
            <v>1</v>
          </cell>
          <cell r="AK261">
            <v>0</v>
          </cell>
          <cell r="AL261">
            <v>0</v>
          </cell>
          <cell r="AM261">
            <v>0</v>
          </cell>
          <cell r="AN261">
            <v>0</v>
          </cell>
          <cell r="AO261">
            <v>1920</v>
          </cell>
          <cell r="AP261">
            <v>797</v>
          </cell>
          <cell r="AQ261">
            <v>366</v>
          </cell>
          <cell r="AR261">
            <v>431</v>
          </cell>
          <cell r="AS261">
            <v>1074</v>
          </cell>
          <cell r="AT261">
            <v>3879</v>
          </cell>
        </row>
        <row r="262">
          <cell r="A262">
            <v>255</v>
          </cell>
          <cell r="B262" t="str">
            <v>St Edmundsbury</v>
          </cell>
          <cell r="C262" t="str">
            <v>E3535</v>
          </cell>
          <cell r="D262">
            <v>163120</v>
          </cell>
          <cell r="E262">
            <v>111988684</v>
          </cell>
          <cell r="F262">
            <v>52281364</v>
          </cell>
          <cell r="G262">
            <v>1885701</v>
          </cell>
          <cell r="H262">
            <v>1068757</v>
          </cell>
          <cell r="I262">
            <v>816944</v>
          </cell>
          <cell r="J262">
            <v>2518848</v>
          </cell>
          <cell r="K262">
            <v>34000</v>
          </cell>
          <cell r="L262">
            <v>55229</v>
          </cell>
          <cell r="M262">
            <v>59748</v>
          </cell>
          <cell r="N262">
            <v>1350558</v>
          </cell>
          <cell r="O262">
            <v>99800</v>
          </cell>
          <cell r="P262">
            <v>83300</v>
          </cell>
          <cell r="Q262">
            <v>4185</v>
          </cell>
          <cell r="R262">
            <v>22103</v>
          </cell>
          <cell r="S262">
            <v>7899</v>
          </cell>
          <cell r="T262">
            <v>0</v>
          </cell>
          <cell r="U262">
            <v>0</v>
          </cell>
          <cell r="V262">
            <v>0</v>
          </cell>
          <cell r="W262">
            <v>0</v>
          </cell>
          <cell r="X262">
            <v>142868</v>
          </cell>
          <cell r="Y262">
            <v>546572</v>
          </cell>
          <cell r="Z262">
            <v>46509290</v>
          </cell>
          <cell r="AA262">
            <v>860422</v>
          </cell>
          <cell r="AC262">
            <v>248</v>
          </cell>
          <cell r="AD262">
            <v>8</v>
          </cell>
          <cell r="AE262">
            <v>42</v>
          </cell>
          <cell r="AF262">
            <v>6</v>
          </cell>
          <cell r="AG262">
            <v>324</v>
          </cell>
          <cell r="AH262">
            <v>68</v>
          </cell>
          <cell r="AI262">
            <v>27</v>
          </cell>
          <cell r="AJ262">
            <v>18</v>
          </cell>
          <cell r="AK262">
            <v>22</v>
          </cell>
          <cell r="AL262">
            <v>3</v>
          </cell>
          <cell r="AM262">
            <v>0</v>
          </cell>
          <cell r="AN262">
            <v>0</v>
          </cell>
          <cell r="AO262">
            <v>1609</v>
          </cell>
          <cell r="AP262">
            <v>1150</v>
          </cell>
          <cell r="AQ262">
            <v>756</v>
          </cell>
          <cell r="AR262">
            <v>394</v>
          </cell>
          <cell r="AS262">
            <v>891</v>
          </cell>
          <cell r="AT262">
            <v>3720</v>
          </cell>
        </row>
        <row r="263">
          <cell r="A263">
            <v>256</v>
          </cell>
          <cell r="B263" t="str">
            <v>St Helens</v>
          </cell>
          <cell r="C263" t="str">
            <v>E4303</v>
          </cell>
          <cell r="D263">
            <v>199028</v>
          </cell>
          <cell r="E263">
            <v>131673761</v>
          </cell>
          <cell r="F263">
            <v>59918177</v>
          </cell>
          <cell r="G263">
            <v>2983711</v>
          </cell>
          <cell r="H263">
            <v>1248907</v>
          </cell>
          <cell r="I263">
            <v>1734804</v>
          </cell>
          <cell r="J263">
            <v>3116711</v>
          </cell>
          <cell r="K263">
            <v>94037</v>
          </cell>
          <cell r="L263">
            <v>0</v>
          </cell>
          <cell r="M263">
            <v>76500</v>
          </cell>
          <cell r="N263">
            <v>2504087</v>
          </cell>
          <cell r="O263">
            <v>285858</v>
          </cell>
          <cell r="P263">
            <v>265678</v>
          </cell>
          <cell r="Q263">
            <v>23509</v>
          </cell>
          <cell r="R263">
            <v>0</v>
          </cell>
          <cell r="S263">
            <v>0</v>
          </cell>
          <cell r="T263">
            <v>0</v>
          </cell>
          <cell r="U263">
            <v>0</v>
          </cell>
          <cell r="V263">
            <v>0</v>
          </cell>
          <cell r="W263">
            <v>50000</v>
          </cell>
          <cell r="X263">
            <v>75000</v>
          </cell>
          <cell r="Y263">
            <v>575000</v>
          </cell>
          <cell r="Z263">
            <v>50506146</v>
          </cell>
          <cell r="AA263">
            <v>1500000</v>
          </cell>
          <cell r="AC263">
            <v>225</v>
          </cell>
          <cell r="AD263">
            <v>17</v>
          </cell>
          <cell r="AE263">
            <v>0</v>
          </cell>
          <cell r="AF263">
            <v>0</v>
          </cell>
          <cell r="AG263">
            <v>648</v>
          </cell>
          <cell r="AH263">
            <v>115</v>
          </cell>
          <cell r="AI263">
            <v>14</v>
          </cell>
          <cell r="AJ263">
            <v>17</v>
          </cell>
          <cell r="AK263">
            <v>0</v>
          </cell>
          <cell r="AL263">
            <v>0</v>
          </cell>
          <cell r="AM263">
            <v>0</v>
          </cell>
          <cell r="AN263">
            <v>0</v>
          </cell>
          <cell r="AO263">
            <v>1774</v>
          </cell>
          <cell r="AP263">
            <v>1605</v>
          </cell>
          <cell r="AQ263">
            <v>1117</v>
          </cell>
          <cell r="AR263">
            <v>488</v>
          </cell>
          <cell r="AS263">
            <v>1132</v>
          </cell>
          <cell r="AT263">
            <v>4575</v>
          </cell>
        </row>
        <row r="264">
          <cell r="A264">
            <v>257</v>
          </cell>
          <cell r="B264" t="str">
            <v>Stafford</v>
          </cell>
          <cell r="C264" t="str">
            <v>E3436</v>
          </cell>
          <cell r="D264">
            <v>170588</v>
          </cell>
          <cell r="E264">
            <v>110689275</v>
          </cell>
          <cell r="F264">
            <v>52100548</v>
          </cell>
          <cell r="G264">
            <v>2253109.58</v>
          </cell>
          <cell r="H264">
            <v>1049142.2</v>
          </cell>
          <cell r="I264">
            <v>1203967.3799999999</v>
          </cell>
          <cell r="J264">
            <v>2426041.52</v>
          </cell>
          <cell r="K264">
            <v>15655.36</v>
          </cell>
          <cell r="L264">
            <v>22253.53</v>
          </cell>
          <cell r="M264">
            <v>9926.32</v>
          </cell>
          <cell r="N264">
            <v>1878284.87</v>
          </cell>
          <cell r="O264">
            <v>202673.87</v>
          </cell>
          <cell r="P264">
            <v>108183.67999999999</v>
          </cell>
          <cell r="Q264">
            <v>3913.84</v>
          </cell>
          <cell r="R264">
            <v>16900.13</v>
          </cell>
          <cell r="S264">
            <v>4798.9399999999996</v>
          </cell>
          <cell r="T264">
            <v>0</v>
          </cell>
          <cell r="U264">
            <v>0</v>
          </cell>
          <cell r="V264">
            <v>0</v>
          </cell>
          <cell r="W264">
            <v>0</v>
          </cell>
          <cell r="X264">
            <v>0</v>
          </cell>
          <cell r="Y264">
            <v>598915</v>
          </cell>
          <cell r="Z264">
            <v>45547565</v>
          </cell>
          <cell r="AA264">
            <v>1537440.85</v>
          </cell>
          <cell r="AC264">
            <v>222</v>
          </cell>
          <cell r="AD264">
            <v>5</v>
          </cell>
          <cell r="AE264">
            <v>24</v>
          </cell>
          <cell r="AF264">
            <v>1</v>
          </cell>
          <cell r="AG264">
            <v>449</v>
          </cell>
          <cell r="AH264">
            <v>150</v>
          </cell>
          <cell r="AI264">
            <v>40</v>
          </cell>
          <cell r="AJ264">
            <v>5</v>
          </cell>
          <cell r="AK264">
            <v>19</v>
          </cell>
          <cell r="AL264">
            <v>2</v>
          </cell>
          <cell r="AM264">
            <v>0</v>
          </cell>
          <cell r="AN264">
            <v>0</v>
          </cell>
          <cell r="AO264">
            <v>1557</v>
          </cell>
          <cell r="AP264">
            <v>1230</v>
          </cell>
          <cell r="AQ264">
            <v>838</v>
          </cell>
          <cell r="AR264">
            <v>392</v>
          </cell>
          <cell r="AS264">
            <v>1166</v>
          </cell>
          <cell r="AT264">
            <v>3980</v>
          </cell>
        </row>
        <row r="265">
          <cell r="A265">
            <v>258</v>
          </cell>
          <cell r="B265" t="str">
            <v>Staffordshire Moorlands</v>
          </cell>
          <cell r="C265" t="str">
            <v>E3437</v>
          </cell>
          <cell r="D265">
            <v>115122</v>
          </cell>
          <cell r="E265">
            <v>47771895</v>
          </cell>
          <cell r="F265">
            <v>22504671</v>
          </cell>
          <cell r="G265">
            <v>2129631</v>
          </cell>
          <cell r="H265">
            <v>401045</v>
          </cell>
          <cell r="I265">
            <v>1728586</v>
          </cell>
          <cell r="J265">
            <v>1100791</v>
          </cell>
          <cell r="K265">
            <v>46912</v>
          </cell>
          <cell r="L265">
            <v>17778</v>
          </cell>
          <cell r="M265">
            <v>0</v>
          </cell>
          <cell r="N265">
            <v>602565</v>
          </cell>
          <cell r="O265">
            <v>77881</v>
          </cell>
          <cell r="P265">
            <v>70941</v>
          </cell>
          <cell r="Q265">
            <v>3014</v>
          </cell>
          <cell r="R265">
            <v>7392</v>
          </cell>
          <cell r="S265">
            <v>0</v>
          </cell>
          <cell r="T265">
            <v>0</v>
          </cell>
          <cell r="U265">
            <v>0</v>
          </cell>
          <cell r="V265">
            <v>0</v>
          </cell>
          <cell r="W265">
            <v>0</v>
          </cell>
          <cell r="X265">
            <v>0</v>
          </cell>
          <cell r="Y265">
            <v>413633.14</v>
          </cell>
          <cell r="Z265">
            <v>18360915.899999999</v>
          </cell>
          <cell r="AA265">
            <v>76287</v>
          </cell>
          <cell r="AC265">
            <v>185</v>
          </cell>
          <cell r="AD265">
            <v>4</v>
          </cell>
          <cell r="AE265">
            <v>21</v>
          </cell>
          <cell r="AF265">
            <v>0</v>
          </cell>
          <cell r="AG265">
            <v>0</v>
          </cell>
          <cell r="AH265">
            <v>57</v>
          </cell>
          <cell r="AI265">
            <v>32</v>
          </cell>
          <cell r="AJ265">
            <v>2</v>
          </cell>
          <cell r="AK265">
            <v>10</v>
          </cell>
          <cell r="AL265">
            <v>0</v>
          </cell>
          <cell r="AM265">
            <v>0</v>
          </cell>
          <cell r="AN265">
            <v>0</v>
          </cell>
          <cell r="AO265">
            <v>814</v>
          </cell>
          <cell r="AP265">
            <v>1320</v>
          </cell>
          <cell r="AQ265">
            <v>1018</v>
          </cell>
          <cell r="AR265">
            <v>302</v>
          </cell>
          <cell r="AS265">
            <v>793</v>
          </cell>
          <cell r="AT265">
            <v>2948</v>
          </cell>
        </row>
        <row r="266">
          <cell r="A266">
            <v>259</v>
          </cell>
          <cell r="B266" t="str">
            <v>Stevenage</v>
          </cell>
          <cell r="C266" t="str">
            <v>E1937</v>
          </cell>
          <cell r="D266">
            <v>112274</v>
          </cell>
          <cell r="E266">
            <v>112165110</v>
          </cell>
          <cell r="F266">
            <v>51910403</v>
          </cell>
          <cell r="G266">
            <v>804332</v>
          </cell>
          <cell r="H266">
            <v>1158178</v>
          </cell>
          <cell r="I266">
            <v>-353846</v>
          </cell>
          <cell r="J266">
            <v>1635104</v>
          </cell>
          <cell r="K266">
            <v>3952</v>
          </cell>
          <cell r="L266">
            <v>0</v>
          </cell>
          <cell r="M266">
            <v>20822</v>
          </cell>
          <cell r="N266">
            <v>1509573</v>
          </cell>
          <cell r="O266">
            <v>153309</v>
          </cell>
          <cell r="P266">
            <v>16226</v>
          </cell>
          <cell r="Q266">
            <v>988</v>
          </cell>
          <cell r="R266">
            <v>0</v>
          </cell>
          <cell r="S266">
            <v>0</v>
          </cell>
          <cell r="T266">
            <v>0</v>
          </cell>
          <cell r="U266">
            <v>0</v>
          </cell>
          <cell r="V266">
            <v>0</v>
          </cell>
          <cell r="W266">
            <v>282600</v>
          </cell>
          <cell r="X266">
            <v>271914</v>
          </cell>
          <cell r="Y266">
            <v>390299</v>
          </cell>
          <cell r="Z266">
            <v>47080731</v>
          </cell>
          <cell r="AA266">
            <v>900000</v>
          </cell>
          <cell r="AC266">
            <v>108</v>
          </cell>
          <cell r="AD266">
            <v>1</v>
          </cell>
          <cell r="AE266">
            <v>0</v>
          </cell>
          <cell r="AF266">
            <v>10</v>
          </cell>
          <cell r="AG266">
            <v>251</v>
          </cell>
          <cell r="AH266">
            <v>67</v>
          </cell>
          <cell r="AI266">
            <v>6</v>
          </cell>
          <cell r="AJ266">
            <v>0</v>
          </cell>
          <cell r="AK266">
            <v>0</v>
          </cell>
          <cell r="AL266">
            <v>0</v>
          </cell>
          <cell r="AM266">
            <v>0</v>
          </cell>
          <cell r="AN266">
            <v>0</v>
          </cell>
          <cell r="AO266">
            <v>1015</v>
          </cell>
          <cell r="AP266">
            <v>401</v>
          </cell>
          <cell r="AQ266">
            <v>162</v>
          </cell>
          <cell r="AR266">
            <v>239</v>
          </cell>
          <cell r="AS266">
            <v>615</v>
          </cell>
          <cell r="AT266">
            <v>2111</v>
          </cell>
        </row>
        <row r="267">
          <cell r="A267">
            <v>260</v>
          </cell>
          <cell r="B267" t="str">
            <v>Stockport</v>
          </cell>
          <cell r="C267" t="str">
            <v>E4207</v>
          </cell>
          <cell r="D267">
            <v>431789</v>
          </cell>
          <cell r="E267">
            <v>233871274</v>
          </cell>
          <cell r="F267">
            <v>108525133</v>
          </cell>
          <cell r="G267">
            <v>6058136</v>
          </cell>
          <cell r="H267">
            <v>2166181</v>
          </cell>
          <cell r="I267">
            <v>3891955</v>
          </cell>
          <cell r="J267">
            <v>4021557</v>
          </cell>
          <cell r="K267">
            <v>244499</v>
          </cell>
          <cell r="L267">
            <v>0</v>
          </cell>
          <cell r="M267">
            <v>0</v>
          </cell>
          <cell r="N267">
            <v>4571708</v>
          </cell>
          <cell r="O267">
            <v>0</v>
          </cell>
          <cell r="P267">
            <v>34771</v>
          </cell>
          <cell r="Q267">
            <v>24905</v>
          </cell>
          <cell r="R267">
            <v>0</v>
          </cell>
          <cell r="S267">
            <v>0</v>
          </cell>
          <cell r="T267">
            <v>0</v>
          </cell>
          <cell r="U267">
            <v>0</v>
          </cell>
          <cell r="V267">
            <v>0</v>
          </cell>
          <cell r="W267">
            <v>0</v>
          </cell>
          <cell r="X267">
            <v>0</v>
          </cell>
          <cell r="Y267">
            <v>2324000</v>
          </cell>
          <cell r="Z267">
            <v>90006187</v>
          </cell>
          <cell r="AA267">
            <v>438000</v>
          </cell>
          <cell r="AC267">
            <v>295</v>
          </cell>
          <cell r="AD267">
            <v>38</v>
          </cell>
          <cell r="AE267">
            <v>0</v>
          </cell>
          <cell r="AF267">
            <v>0</v>
          </cell>
          <cell r="AG267">
            <v>1279</v>
          </cell>
          <cell r="AH267">
            <v>0</v>
          </cell>
          <cell r="AI267">
            <v>12</v>
          </cell>
          <cell r="AJ267">
            <v>17</v>
          </cell>
          <cell r="AK267">
            <v>0</v>
          </cell>
          <cell r="AL267">
            <v>0</v>
          </cell>
          <cell r="AM267">
            <v>0</v>
          </cell>
          <cell r="AN267">
            <v>0</v>
          </cell>
          <cell r="AO267">
            <v>4041</v>
          </cell>
          <cell r="AP267">
            <v>3469</v>
          </cell>
          <cell r="AQ267">
            <v>2264</v>
          </cell>
          <cell r="AR267">
            <v>1205</v>
          </cell>
          <cell r="AS267">
            <v>2608</v>
          </cell>
          <cell r="AT267">
            <v>10312</v>
          </cell>
        </row>
        <row r="268">
          <cell r="A268">
            <v>261</v>
          </cell>
          <cell r="B268" t="str">
            <v>Stockton-on-Tees</v>
          </cell>
          <cell r="C268" t="str">
            <v>E0704</v>
          </cell>
          <cell r="D268">
            <v>239418</v>
          </cell>
          <cell r="E268">
            <v>194179022</v>
          </cell>
          <cell r="F268">
            <v>92926223</v>
          </cell>
          <cell r="G268">
            <v>2684053</v>
          </cell>
          <cell r="H268">
            <v>1947240</v>
          </cell>
          <cell r="I268">
            <v>736813</v>
          </cell>
          <cell r="J268">
            <v>3749837</v>
          </cell>
          <cell r="K268">
            <v>35938</v>
          </cell>
          <cell r="L268">
            <v>9760</v>
          </cell>
          <cell r="M268">
            <v>250000</v>
          </cell>
          <cell r="N268">
            <v>2200000</v>
          </cell>
          <cell r="O268">
            <v>182639</v>
          </cell>
          <cell r="P268">
            <v>85432</v>
          </cell>
          <cell r="Q268">
            <v>9203</v>
          </cell>
          <cell r="R268">
            <v>9761</v>
          </cell>
          <cell r="S268">
            <v>0</v>
          </cell>
          <cell r="T268">
            <v>243142</v>
          </cell>
          <cell r="U268">
            <v>0</v>
          </cell>
          <cell r="V268">
            <v>69923</v>
          </cell>
          <cell r="W268">
            <v>0</v>
          </cell>
          <cell r="X268">
            <v>560631</v>
          </cell>
          <cell r="Y268">
            <v>1500000</v>
          </cell>
          <cell r="Z268">
            <v>83061598</v>
          </cell>
          <cell r="AA268">
            <v>1838556</v>
          </cell>
          <cell r="AC268">
            <v>231</v>
          </cell>
          <cell r="AD268">
            <v>10</v>
          </cell>
          <cell r="AE268">
            <v>7</v>
          </cell>
          <cell r="AF268">
            <v>1</v>
          </cell>
          <cell r="AG268">
            <v>440</v>
          </cell>
          <cell r="AH268">
            <v>101</v>
          </cell>
          <cell r="AI268">
            <v>19</v>
          </cell>
          <cell r="AJ268">
            <v>8</v>
          </cell>
          <cell r="AK268">
            <v>7</v>
          </cell>
          <cell r="AL268">
            <v>0</v>
          </cell>
          <cell r="AM268">
            <v>4</v>
          </cell>
          <cell r="AN268">
            <v>5</v>
          </cell>
          <cell r="AO268">
            <v>2184</v>
          </cell>
          <cell r="AP268">
            <v>1467</v>
          </cell>
          <cell r="AQ268">
            <v>1088</v>
          </cell>
          <cell r="AR268">
            <v>379</v>
          </cell>
          <cell r="AS268">
            <v>1485</v>
          </cell>
          <cell r="AT268">
            <v>5208</v>
          </cell>
        </row>
        <row r="269">
          <cell r="A269">
            <v>262</v>
          </cell>
          <cell r="B269" t="str">
            <v>Stoke-on-Trent</v>
          </cell>
          <cell r="C269" t="str">
            <v>E3401</v>
          </cell>
          <cell r="D269">
            <v>362244</v>
          </cell>
          <cell r="E269">
            <v>214759521</v>
          </cell>
          <cell r="F269">
            <v>100670781</v>
          </cell>
          <cell r="G269">
            <v>5690766</v>
          </cell>
          <cell r="H269">
            <v>2034671</v>
          </cell>
          <cell r="I269">
            <v>3656095</v>
          </cell>
          <cell r="J269">
            <v>4330234</v>
          </cell>
          <cell r="K269">
            <v>53031</v>
          </cell>
          <cell r="L269">
            <v>0</v>
          </cell>
          <cell r="M269">
            <v>71054</v>
          </cell>
          <cell r="N269">
            <v>4609762</v>
          </cell>
          <cell r="O269">
            <v>135738</v>
          </cell>
          <cell r="P269">
            <v>200894</v>
          </cell>
          <cell r="Q269">
            <v>4753</v>
          </cell>
          <cell r="R269">
            <v>0</v>
          </cell>
          <cell r="S269">
            <v>0</v>
          </cell>
          <cell r="T269">
            <v>0</v>
          </cell>
          <cell r="U269">
            <v>0</v>
          </cell>
          <cell r="V269">
            <v>0</v>
          </cell>
          <cell r="W269">
            <v>0</v>
          </cell>
          <cell r="X269">
            <v>74000</v>
          </cell>
          <cell r="Y269">
            <v>825000</v>
          </cell>
          <cell r="Z269">
            <v>86392431</v>
          </cell>
          <cell r="AA269">
            <v>2600000</v>
          </cell>
          <cell r="AC269">
            <v>322</v>
          </cell>
          <cell r="AD269">
            <v>11</v>
          </cell>
          <cell r="AE269">
            <v>0</v>
          </cell>
          <cell r="AF269">
            <v>8</v>
          </cell>
          <cell r="AG269">
            <v>2016</v>
          </cell>
          <cell r="AH269">
            <v>115</v>
          </cell>
          <cell r="AI269">
            <v>20</v>
          </cell>
          <cell r="AJ269">
            <v>4</v>
          </cell>
          <cell r="AK269">
            <v>0</v>
          </cell>
          <cell r="AL269">
            <v>0</v>
          </cell>
          <cell r="AM269">
            <v>0</v>
          </cell>
          <cell r="AN269">
            <v>0</v>
          </cell>
          <cell r="AO269">
            <v>3286</v>
          </cell>
          <cell r="AP269">
            <v>3270</v>
          </cell>
          <cell r="AQ269">
            <v>2194</v>
          </cell>
          <cell r="AR269">
            <v>1076</v>
          </cell>
          <cell r="AS269">
            <v>2198</v>
          </cell>
          <cell r="AT269">
            <v>8649</v>
          </cell>
        </row>
        <row r="270">
          <cell r="A270">
            <v>263</v>
          </cell>
          <cell r="B270" t="str">
            <v>Stratford-on-Avon</v>
          </cell>
          <cell r="C270" t="str">
            <v>E3734</v>
          </cell>
          <cell r="D270">
            <v>217612</v>
          </cell>
          <cell r="E270">
            <v>131706607</v>
          </cell>
          <cell r="F270">
            <v>63126400</v>
          </cell>
          <cell r="G270">
            <v>3202691</v>
          </cell>
          <cell r="H270">
            <v>1232120</v>
          </cell>
          <cell r="I270">
            <v>1970571</v>
          </cell>
          <cell r="J270">
            <v>3770796</v>
          </cell>
          <cell r="K270">
            <v>90722</v>
          </cell>
          <cell r="L270">
            <v>39435</v>
          </cell>
          <cell r="M270">
            <v>40000</v>
          </cell>
          <cell r="N270">
            <v>1408201</v>
          </cell>
          <cell r="O270">
            <v>9401</v>
          </cell>
          <cell r="P270">
            <v>9215</v>
          </cell>
          <cell r="Q270">
            <v>0</v>
          </cell>
          <cell r="R270">
            <v>6843</v>
          </cell>
          <cell r="S270">
            <v>0</v>
          </cell>
          <cell r="T270">
            <v>0</v>
          </cell>
          <cell r="U270">
            <v>0</v>
          </cell>
          <cell r="V270">
            <v>0</v>
          </cell>
          <cell r="W270">
            <v>0</v>
          </cell>
          <cell r="X270">
            <v>0</v>
          </cell>
          <cell r="Y270">
            <v>734000</v>
          </cell>
          <cell r="Z270">
            <v>54990517.600000001</v>
          </cell>
          <cell r="AA270">
            <v>1776581</v>
          </cell>
          <cell r="AC270">
            <v>324</v>
          </cell>
          <cell r="AD270">
            <v>20</v>
          </cell>
          <cell r="AE270">
            <v>22</v>
          </cell>
          <cell r="AF270">
            <v>0</v>
          </cell>
          <cell r="AG270">
            <v>392</v>
          </cell>
          <cell r="AH270">
            <v>6</v>
          </cell>
          <cell r="AI270">
            <v>2</v>
          </cell>
          <cell r="AJ270">
            <v>0</v>
          </cell>
          <cell r="AK270">
            <v>6</v>
          </cell>
          <cell r="AL270">
            <v>0</v>
          </cell>
          <cell r="AM270">
            <v>0</v>
          </cell>
          <cell r="AN270">
            <v>0</v>
          </cell>
          <cell r="AO270">
            <v>1993</v>
          </cell>
          <cell r="AP270">
            <v>1775</v>
          </cell>
          <cell r="AQ270">
            <v>1124</v>
          </cell>
          <cell r="AR270">
            <v>651</v>
          </cell>
          <cell r="AS270">
            <v>1246</v>
          </cell>
          <cell r="AT270">
            <v>5035</v>
          </cell>
        </row>
        <row r="271">
          <cell r="A271">
            <v>264</v>
          </cell>
          <cell r="B271" t="str">
            <v>Stroud</v>
          </cell>
          <cell r="C271" t="str">
            <v>E1635</v>
          </cell>
          <cell r="D271">
            <v>158456</v>
          </cell>
          <cell r="E271">
            <v>65744634</v>
          </cell>
          <cell r="F271">
            <v>31194453</v>
          </cell>
          <cell r="G271">
            <v>2040900</v>
          </cell>
          <cell r="H271">
            <v>564159</v>
          </cell>
          <cell r="I271">
            <v>1476741</v>
          </cell>
          <cell r="J271">
            <v>2038559</v>
          </cell>
          <cell r="K271">
            <v>55085</v>
          </cell>
          <cell r="L271">
            <v>43239</v>
          </cell>
          <cell r="M271">
            <v>90000</v>
          </cell>
          <cell r="N271">
            <v>1000000</v>
          </cell>
          <cell r="O271">
            <v>94272</v>
          </cell>
          <cell r="P271">
            <v>14506</v>
          </cell>
          <cell r="Q271">
            <v>0</v>
          </cell>
          <cell r="R271">
            <v>3157</v>
          </cell>
          <cell r="S271">
            <v>0</v>
          </cell>
          <cell r="T271">
            <v>0</v>
          </cell>
          <cell r="U271">
            <v>0</v>
          </cell>
          <cell r="V271">
            <v>0</v>
          </cell>
          <cell r="W271">
            <v>0</v>
          </cell>
          <cell r="X271">
            <v>50000</v>
          </cell>
          <cell r="Y271">
            <v>550000</v>
          </cell>
          <cell r="Z271">
            <v>25748893</v>
          </cell>
          <cell r="AA271">
            <v>400000</v>
          </cell>
          <cell r="AC271">
            <v>299</v>
          </cell>
          <cell r="AD271">
            <v>15</v>
          </cell>
          <cell r="AE271">
            <v>35</v>
          </cell>
          <cell r="AF271">
            <v>0</v>
          </cell>
          <cell r="AG271">
            <v>391</v>
          </cell>
          <cell r="AH271">
            <v>132</v>
          </cell>
          <cell r="AI271">
            <v>6</v>
          </cell>
          <cell r="AJ271">
            <v>0</v>
          </cell>
          <cell r="AK271">
            <v>81</v>
          </cell>
          <cell r="AL271">
            <v>0</v>
          </cell>
          <cell r="AM271">
            <v>0</v>
          </cell>
          <cell r="AN271">
            <v>0</v>
          </cell>
          <cell r="AO271">
            <v>1375</v>
          </cell>
          <cell r="AP271">
            <v>1490</v>
          </cell>
          <cell r="AQ271">
            <v>1095</v>
          </cell>
          <cell r="AR271">
            <v>395</v>
          </cell>
          <cell r="AS271">
            <v>976</v>
          </cell>
          <cell r="AT271">
            <v>3967</v>
          </cell>
        </row>
        <row r="272">
          <cell r="A272">
            <v>265</v>
          </cell>
          <cell r="B272" t="str">
            <v>Suffolk Coastal</v>
          </cell>
          <cell r="C272" t="str">
            <v>E3536</v>
          </cell>
          <cell r="D272">
            <v>278139</v>
          </cell>
          <cell r="E272">
            <v>159002107</v>
          </cell>
          <cell r="F272">
            <v>73311384</v>
          </cell>
          <cell r="G272">
            <v>3398981.91</v>
          </cell>
          <cell r="H272">
            <v>1545293.2</v>
          </cell>
          <cell r="I272">
            <v>1853688.71</v>
          </cell>
          <cell r="J272">
            <v>2229969</v>
          </cell>
          <cell r="K272">
            <v>39021</v>
          </cell>
          <cell r="L272">
            <v>67858.320000000007</v>
          </cell>
          <cell r="M272">
            <v>0</v>
          </cell>
          <cell r="N272">
            <v>1080856.6299999999</v>
          </cell>
          <cell r="O272">
            <v>47977</v>
          </cell>
          <cell r="P272">
            <v>301363.09000000003</v>
          </cell>
          <cell r="Q272">
            <v>481.48</v>
          </cell>
          <cell r="R272">
            <v>14756.86</v>
          </cell>
          <cell r="S272">
            <v>11422.66</v>
          </cell>
          <cell r="T272">
            <v>0</v>
          </cell>
          <cell r="U272">
            <v>0</v>
          </cell>
          <cell r="V272">
            <v>0</v>
          </cell>
          <cell r="W272">
            <v>0</v>
          </cell>
          <cell r="X272">
            <v>36892.28</v>
          </cell>
          <cell r="Y272">
            <v>602584.53</v>
          </cell>
          <cell r="Z272">
            <v>50043764.799999997</v>
          </cell>
          <cell r="AA272">
            <v>4786748</v>
          </cell>
          <cell r="AC272">
            <v>345</v>
          </cell>
          <cell r="AD272">
            <v>22</v>
          </cell>
          <cell r="AE272">
            <v>47</v>
          </cell>
          <cell r="AF272">
            <v>0</v>
          </cell>
          <cell r="AG272">
            <v>631</v>
          </cell>
          <cell r="AH272">
            <v>120</v>
          </cell>
          <cell r="AI272">
            <v>29</v>
          </cell>
          <cell r="AJ272">
            <v>2</v>
          </cell>
          <cell r="AK272">
            <v>18</v>
          </cell>
          <cell r="AL272">
            <v>3</v>
          </cell>
          <cell r="AM272">
            <v>0</v>
          </cell>
          <cell r="AN272">
            <v>0</v>
          </cell>
          <cell r="AO272">
            <v>1707</v>
          </cell>
          <cell r="AP272">
            <v>3106</v>
          </cell>
          <cell r="AQ272">
            <v>2658</v>
          </cell>
          <cell r="AR272">
            <v>448</v>
          </cell>
          <cell r="AS272">
            <v>1764</v>
          </cell>
          <cell r="AT272">
            <v>6654</v>
          </cell>
        </row>
        <row r="273">
          <cell r="A273">
            <v>266</v>
          </cell>
          <cell r="B273" t="str">
            <v>Sunderland</v>
          </cell>
          <cell r="C273" t="str">
            <v>E4505</v>
          </cell>
          <cell r="D273">
            <v>337431</v>
          </cell>
          <cell r="E273">
            <v>223020427</v>
          </cell>
          <cell r="F273">
            <v>102780704</v>
          </cell>
          <cell r="G273">
            <v>4240708</v>
          </cell>
          <cell r="H273">
            <v>2156962</v>
          </cell>
          <cell r="I273">
            <v>2083746</v>
          </cell>
          <cell r="J273">
            <v>5088289</v>
          </cell>
          <cell r="K273">
            <v>33123</v>
          </cell>
          <cell r="L273">
            <v>1675</v>
          </cell>
          <cell r="M273">
            <v>250000</v>
          </cell>
          <cell r="N273">
            <v>2063633</v>
          </cell>
          <cell r="O273">
            <v>58451</v>
          </cell>
          <cell r="P273">
            <v>119253</v>
          </cell>
          <cell r="Q273">
            <v>578</v>
          </cell>
          <cell r="R273">
            <v>0</v>
          </cell>
          <cell r="S273">
            <v>0</v>
          </cell>
          <cell r="T273">
            <v>0</v>
          </cell>
          <cell r="U273">
            <v>28390</v>
          </cell>
          <cell r="V273">
            <v>0</v>
          </cell>
          <cell r="W273">
            <v>0</v>
          </cell>
          <cell r="X273">
            <v>66627</v>
          </cell>
          <cell r="Y273">
            <v>730000</v>
          </cell>
          <cell r="Z273">
            <v>90615361</v>
          </cell>
          <cell r="AA273">
            <v>3906121</v>
          </cell>
          <cell r="AC273">
            <v>297</v>
          </cell>
          <cell r="AD273">
            <v>5</v>
          </cell>
          <cell r="AE273">
            <v>2</v>
          </cell>
          <cell r="AF273">
            <v>1</v>
          </cell>
          <cell r="AG273">
            <v>719</v>
          </cell>
          <cell r="AH273">
            <v>84</v>
          </cell>
          <cell r="AI273">
            <v>24</v>
          </cell>
          <cell r="AJ273">
            <v>1</v>
          </cell>
          <cell r="AK273">
            <v>0</v>
          </cell>
          <cell r="AL273">
            <v>0</v>
          </cell>
          <cell r="AM273">
            <v>1</v>
          </cell>
          <cell r="AN273">
            <v>0</v>
          </cell>
          <cell r="AO273">
            <v>2843</v>
          </cell>
          <cell r="AP273">
            <v>2622</v>
          </cell>
          <cell r="AQ273">
            <v>1983</v>
          </cell>
          <cell r="AR273">
            <v>639</v>
          </cell>
          <cell r="AS273">
            <v>2135</v>
          </cell>
          <cell r="AT273">
            <v>7833</v>
          </cell>
        </row>
        <row r="274">
          <cell r="A274">
            <v>267</v>
          </cell>
          <cell r="B274" t="str">
            <v>Surrey Heath</v>
          </cell>
          <cell r="C274" t="str">
            <v>E3638</v>
          </cell>
          <cell r="D274">
            <v>122065</v>
          </cell>
          <cell r="E274">
            <v>84886965</v>
          </cell>
          <cell r="F274">
            <v>36947744</v>
          </cell>
          <cell r="G274">
            <v>1192081</v>
          </cell>
          <cell r="H274">
            <v>821744</v>
          </cell>
          <cell r="I274">
            <v>370337</v>
          </cell>
          <cell r="J274">
            <v>1302746</v>
          </cell>
          <cell r="K274">
            <v>5640</v>
          </cell>
          <cell r="L274">
            <v>0</v>
          </cell>
          <cell r="M274">
            <v>50000</v>
          </cell>
          <cell r="N274">
            <v>855870</v>
          </cell>
          <cell r="O274">
            <v>225166</v>
          </cell>
          <cell r="P274">
            <v>70422</v>
          </cell>
          <cell r="Q274">
            <v>1410</v>
          </cell>
          <cell r="R274">
            <v>0</v>
          </cell>
          <cell r="S274">
            <v>0</v>
          </cell>
          <cell r="T274">
            <v>0</v>
          </cell>
          <cell r="U274">
            <v>0</v>
          </cell>
          <cell r="V274">
            <v>0</v>
          </cell>
          <cell r="W274">
            <v>20000</v>
          </cell>
          <cell r="X274">
            <v>10000</v>
          </cell>
          <cell r="Y274">
            <v>541000</v>
          </cell>
          <cell r="Z274">
            <v>33838346</v>
          </cell>
          <cell r="AA274">
            <v>0</v>
          </cell>
          <cell r="AC274">
            <v>87</v>
          </cell>
          <cell r="AD274">
            <v>4</v>
          </cell>
          <cell r="AE274">
            <v>0</v>
          </cell>
          <cell r="AF274">
            <v>0</v>
          </cell>
          <cell r="AG274">
            <v>266</v>
          </cell>
          <cell r="AH274">
            <v>55</v>
          </cell>
          <cell r="AI274">
            <v>30</v>
          </cell>
          <cell r="AJ274">
            <v>4</v>
          </cell>
          <cell r="AK274">
            <v>0</v>
          </cell>
          <cell r="AL274">
            <v>0</v>
          </cell>
          <cell r="AM274">
            <v>0</v>
          </cell>
          <cell r="AN274">
            <v>0</v>
          </cell>
          <cell r="AO274">
            <v>1055</v>
          </cell>
          <cell r="AP274">
            <v>661</v>
          </cell>
          <cell r="AQ274">
            <v>335</v>
          </cell>
          <cell r="AR274">
            <v>326</v>
          </cell>
          <cell r="AS274">
            <v>699</v>
          </cell>
          <cell r="AT274">
            <v>2452</v>
          </cell>
        </row>
        <row r="275">
          <cell r="A275">
            <v>268</v>
          </cell>
          <cell r="B275" t="str">
            <v>Sutton</v>
          </cell>
          <cell r="C275" t="str">
            <v>E5048</v>
          </cell>
          <cell r="D275">
            <v>203646</v>
          </cell>
          <cell r="E275">
            <v>126758638</v>
          </cell>
          <cell r="F275">
            <v>61929485</v>
          </cell>
          <cell r="G275">
            <v>2650292</v>
          </cell>
          <cell r="H275">
            <v>1183697</v>
          </cell>
          <cell r="I275">
            <v>1466595</v>
          </cell>
          <cell r="J275">
            <v>4524968</v>
          </cell>
          <cell r="K275">
            <v>18605</v>
          </cell>
          <cell r="L275">
            <v>0</v>
          </cell>
          <cell r="M275">
            <v>25000</v>
          </cell>
          <cell r="N275">
            <v>969951</v>
          </cell>
          <cell r="O275">
            <v>0</v>
          </cell>
          <cell r="P275">
            <v>108986</v>
          </cell>
          <cell r="Q275">
            <v>0</v>
          </cell>
          <cell r="R275">
            <v>0</v>
          </cell>
          <cell r="S275">
            <v>0</v>
          </cell>
          <cell r="T275">
            <v>0</v>
          </cell>
          <cell r="U275">
            <v>0</v>
          </cell>
          <cell r="V275">
            <v>0</v>
          </cell>
          <cell r="W275">
            <v>250000</v>
          </cell>
          <cell r="X275">
            <v>100000</v>
          </cell>
          <cell r="Y275">
            <v>1724000</v>
          </cell>
          <cell r="Z275">
            <v>52683151</v>
          </cell>
          <cell r="AA275">
            <v>100000</v>
          </cell>
          <cell r="AC275">
            <v>199</v>
          </cell>
          <cell r="AD275">
            <v>4</v>
          </cell>
          <cell r="AE275">
            <v>0</v>
          </cell>
          <cell r="AF275">
            <v>0</v>
          </cell>
          <cell r="AG275">
            <v>292</v>
          </cell>
          <cell r="AH275">
            <v>0</v>
          </cell>
          <cell r="AI275">
            <v>33</v>
          </cell>
          <cell r="AJ275">
            <v>0</v>
          </cell>
          <cell r="AK275">
            <v>0</v>
          </cell>
          <cell r="AL275">
            <v>0</v>
          </cell>
          <cell r="AM275">
            <v>0</v>
          </cell>
          <cell r="AN275">
            <v>0</v>
          </cell>
          <cell r="AO275">
            <v>1384</v>
          </cell>
          <cell r="AP275">
            <v>1295</v>
          </cell>
          <cell r="AQ275">
            <v>581</v>
          </cell>
          <cell r="AR275">
            <v>714</v>
          </cell>
          <cell r="AS275">
            <v>1493</v>
          </cell>
          <cell r="AT275">
            <v>4199</v>
          </cell>
        </row>
        <row r="276">
          <cell r="A276">
            <v>269</v>
          </cell>
          <cell r="B276" t="str">
            <v>Swale</v>
          </cell>
          <cell r="C276" t="str">
            <v>E2241</v>
          </cell>
          <cell r="D276">
            <v>180565</v>
          </cell>
          <cell r="E276">
            <v>110855483</v>
          </cell>
          <cell r="F276">
            <v>51996389</v>
          </cell>
          <cell r="G276">
            <v>2999576</v>
          </cell>
          <cell r="H276">
            <v>1033876</v>
          </cell>
          <cell r="I276">
            <v>1965700</v>
          </cell>
          <cell r="J276">
            <v>2627956</v>
          </cell>
          <cell r="K276">
            <v>89645</v>
          </cell>
          <cell r="L276">
            <v>37889</v>
          </cell>
          <cell r="M276">
            <v>30000</v>
          </cell>
          <cell r="N276">
            <v>2402753</v>
          </cell>
          <cell r="O276">
            <v>237437</v>
          </cell>
          <cell r="P276">
            <v>136138</v>
          </cell>
          <cell r="Q276">
            <v>22411</v>
          </cell>
          <cell r="R276">
            <v>37889</v>
          </cell>
          <cell r="S276">
            <v>9243</v>
          </cell>
          <cell r="T276">
            <v>0</v>
          </cell>
          <cell r="U276">
            <v>0</v>
          </cell>
          <cell r="V276">
            <v>0</v>
          </cell>
          <cell r="W276">
            <v>10000</v>
          </cell>
          <cell r="X276">
            <v>21694</v>
          </cell>
          <cell r="Y276">
            <v>550000</v>
          </cell>
          <cell r="Z276">
            <v>43773930</v>
          </cell>
          <cell r="AA276">
            <v>654300</v>
          </cell>
          <cell r="AC276">
            <v>218</v>
          </cell>
          <cell r="AD276">
            <v>22</v>
          </cell>
          <cell r="AE276">
            <v>25</v>
          </cell>
          <cell r="AF276">
            <v>0</v>
          </cell>
          <cell r="AG276">
            <v>533</v>
          </cell>
          <cell r="AH276">
            <v>139</v>
          </cell>
          <cell r="AI276">
            <v>26</v>
          </cell>
          <cell r="AJ276">
            <v>22</v>
          </cell>
          <cell r="AK276">
            <v>23</v>
          </cell>
          <cell r="AL276">
            <v>1</v>
          </cell>
          <cell r="AM276">
            <v>0</v>
          </cell>
          <cell r="AN276">
            <v>0</v>
          </cell>
          <cell r="AO276">
            <v>1591</v>
          </cell>
          <cell r="AP276">
            <v>1627</v>
          </cell>
          <cell r="AQ276">
            <v>1090</v>
          </cell>
          <cell r="AR276">
            <v>537</v>
          </cell>
          <cell r="AS276">
            <v>963</v>
          </cell>
          <cell r="AT276">
            <v>4238</v>
          </cell>
        </row>
        <row r="277">
          <cell r="A277">
            <v>270</v>
          </cell>
          <cell r="B277" t="str">
            <v>Swindon</v>
          </cell>
          <cell r="C277" t="str">
            <v>E3901</v>
          </cell>
          <cell r="D277">
            <v>270907</v>
          </cell>
          <cell r="E277">
            <v>255491410</v>
          </cell>
          <cell r="F277">
            <v>121354406</v>
          </cell>
          <cell r="G277">
            <v>2474301.65</v>
          </cell>
          <cell r="H277">
            <v>2374046.8199999998</v>
          </cell>
          <cell r="I277">
            <v>100254.83</v>
          </cell>
          <cell r="J277">
            <v>5785588.5800000001</v>
          </cell>
          <cell r="K277">
            <v>34029.199999999997</v>
          </cell>
          <cell r="L277">
            <v>6670.61</v>
          </cell>
          <cell r="M277">
            <v>637649.09</v>
          </cell>
          <cell r="N277">
            <v>4891684.7699999996</v>
          </cell>
          <cell r="O277">
            <v>181425.32</v>
          </cell>
          <cell r="P277">
            <v>59002.49</v>
          </cell>
          <cell r="Q277">
            <v>8507.2999999999993</v>
          </cell>
          <cell r="R277">
            <v>6670.61</v>
          </cell>
          <cell r="S277">
            <v>0</v>
          </cell>
          <cell r="T277">
            <v>0</v>
          </cell>
          <cell r="U277">
            <v>0</v>
          </cell>
          <cell r="V277">
            <v>0</v>
          </cell>
          <cell r="W277">
            <v>0</v>
          </cell>
          <cell r="X277">
            <v>75000</v>
          </cell>
          <cell r="Y277">
            <v>1380000</v>
          </cell>
          <cell r="Z277">
            <v>107844059</v>
          </cell>
          <cell r="AA277">
            <v>2448800</v>
          </cell>
          <cell r="AC277">
            <v>269</v>
          </cell>
          <cell r="AD277">
            <v>2</v>
          </cell>
          <cell r="AE277">
            <v>5</v>
          </cell>
          <cell r="AF277">
            <v>25</v>
          </cell>
          <cell r="AG277">
            <v>643</v>
          </cell>
          <cell r="AH277">
            <v>146</v>
          </cell>
          <cell r="AI277">
            <v>16</v>
          </cell>
          <cell r="AJ277">
            <v>2</v>
          </cell>
          <cell r="AK277">
            <v>5</v>
          </cell>
          <cell r="AL277">
            <v>0</v>
          </cell>
          <cell r="AM277">
            <v>0</v>
          </cell>
          <cell r="AN277">
            <v>0</v>
          </cell>
          <cell r="AO277">
            <v>2474</v>
          </cell>
          <cell r="AP277">
            <v>1361</v>
          </cell>
          <cell r="AQ277">
            <v>850</v>
          </cell>
          <cell r="AR277">
            <v>511</v>
          </cell>
          <cell r="AS277">
            <v>1440</v>
          </cell>
          <cell r="AT277">
            <v>5375</v>
          </cell>
        </row>
        <row r="278">
          <cell r="A278">
            <v>271</v>
          </cell>
          <cell r="B278" t="str">
            <v>Tameside</v>
          </cell>
          <cell r="C278" t="str">
            <v>E4208</v>
          </cell>
          <cell r="D278">
            <v>300741</v>
          </cell>
          <cell r="E278">
            <v>150078256</v>
          </cell>
          <cell r="F278">
            <v>70957303</v>
          </cell>
          <cell r="G278">
            <v>5531299</v>
          </cell>
          <cell r="H278">
            <v>1375550</v>
          </cell>
          <cell r="I278">
            <v>4155749</v>
          </cell>
          <cell r="J278">
            <v>2743388</v>
          </cell>
          <cell r="K278">
            <v>110768</v>
          </cell>
          <cell r="L278">
            <v>0</v>
          </cell>
          <cell r="M278">
            <v>0</v>
          </cell>
          <cell r="N278">
            <v>3147511</v>
          </cell>
          <cell r="O278">
            <v>23024</v>
          </cell>
          <cell r="P278">
            <v>19047</v>
          </cell>
          <cell r="Q278">
            <v>1974</v>
          </cell>
          <cell r="R278">
            <v>0</v>
          </cell>
          <cell r="S278">
            <v>0</v>
          </cell>
          <cell r="T278">
            <v>0</v>
          </cell>
          <cell r="U278">
            <v>0</v>
          </cell>
          <cell r="V278">
            <v>0</v>
          </cell>
          <cell r="W278">
            <v>0</v>
          </cell>
          <cell r="X278">
            <v>63779</v>
          </cell>
          <cell r="Y278">
            <v>957555</v>
          </cell>
          <cell r="Z278">
            <v>59459508</v>
          </cell>
          <cell r="AA278">
            <v>2918186</v>
          </cell>
          <cell r="AC278">
            <v>170</v>
          </cell>
          <cell r="AD278">
            <v>8</v>
          </cell>
          <cell r="AE278">
            <v>0</v>
          </cell>
          <cell r="AF278">
            <v>1</v>
          </cell>
          <cell r="AG278">
            <v>1296</v>
          </cell>
          <cell r="AH278">
            <v>4</v>
          </cell>
          <cell r="AI278">
            <v>0</v>
          </cell>
          <cell r="AJ278">
            <v>1</v>
          </cell>
          <cell r="AK278">
            <v>0</v>
          </cell>
          <cell r="AL278">
            <v>0</v>
          </cell>
          <cell r="AM278">
            <v>0</v>
          </cell>
          <cell r="AN278">
            <v>0</v>
          </cell>
          <cell r="AO278">
            <v>2595</v>
          </cell>
          <cell r="AP278">
            <v>3119</v>
          </cell>
          <cell r="AQ278">
            <v>2303</v>
          </cell>
          <cell r="AR278">
            <v>816</v>
          </cell>
          <cell r="AS278">
            <v>1473</v>
          </cell>
          <cell r="AT278">
            <v>7307</v>
          </cell>
        </row>
        <row r="279">
          <cell r="A279">
            <v>272</v>
          </cell>
          <cell r="B279" t="str">
            <v>Tamworth</v>
          </cell>
          <cell r="C279" t="str">
            <v>E3439</v>
          </cell>
          <cell r="D279">
            <v>91651</v>
          </cell>
          <cell r="E279">
            <v>79024176</v>
          </cell>
          <cell r="F279">
            <v>37256738</v>
          </cell>
          <cell r="G279">
            <v>1236714</v>
          </cell>
          <cell r="H279">
            <v>788606</v>
          </cell>
          <cell r="I279">
            <v>448108</v>
          </cell>
          <cell r="J279">
            <v>1058516</v>
          </cell>
          <cell r="K279">
            <v>27488</v>
          </cell>
          <cell r="L279">
            <v>0</v>
          </cell>
          <cell r="M279">
            <v>139884</v>
          </cell>
          <cell r="N279">
            <v>1048877</v>
          </cell>
          <cell r="O279">
            <v>20273</v>
          </cell>
          <cell r="P279">
            <v>4180</v>
          </cell>
          <cell r="Q279">
            <v>2308</v>
          </cell>
          <cell r="R279">
            <v>0</v>
          </cell>
          <cell r="S279">
            <v>0</v>
          </cell>
          <cell r="T279">
            <v>0</v>
          </cell>
          <cell r="U279">
            <v>0</v>
          </cell>
          <cell r="V279">
            <v>0</v>
          </cell>
          <cell r="W279">
            <v>0</v>
          </cell>
          <cell r="X279">
            <v>239506</v>
          </cell>
          <cell r="Y279">
            <v>280165</v>
          </cell>
          <cell r="Z279">
            <v>33055512</v>
          </cell>
          <cell r="AA279">
            <v>826387</v>
          </cell>
          <cell r="AC279">
            <v>73</v>
          </cell>
          <cell r="AD279">
            <v>4</v>
          </cell>
          <cell r="AE279">
            <v>0</v>
          </cell>
          <cell r="AF279">
            <v>1</v>
          </cell>
          <cell r="AG279">
            <v>109</v>
          </cell>
          <cell r="AH279">
            <v>32</v>
          </cell>
          <cell r="AI279">
            <v>2</v>
          </cell>
          <cell r="AJ279">
            <v>3</v>
          </cell>
          <cell r="AK279">
            <v>0</v>
          </cell>
          <cell r="AL279">
            <v>0</v>
          </cell>
          <cell r="AM279">
            <v>0</v>
          </cell>
          <cell r="AN279">
            <v>0</v>
          </cell>
          <cell r="AO279">
            <v>867</v>
          </cell>
          <cell r="AP279">
            <v>534</v>
          </cell>
          <cell r="AQ279">
            <v>301</v>
          </cell>
          <cell r="AR279">
            <v>233</v>
          </cell>
          <cell r="AS279">
            <v>540</v>
          </cell>
          <cell r="AT279">
            <v>1948</v>
          </cell>
        </row>
        <row r="280">
          <cell r="A280">
            <v>273</v>
          </cell>
          <cell r="B280" t="str">
            <v>Tandridge</v>
          </cell>
          <cell r="C280" t="str">
            <v>E3639</v>
          </cell>
          <cell r="D280">
            <v>126117</v>
          </cell>
          <cell r="E280">
            <v>54250389</v>
          </cell>
          <cell r="F280">
            <v>25470857</v>
          </cell>
          <cell r="G280">
            <v>1961170</v>
          </cell>
          <cell r="H280">
            <v>457988</v>
          </cell>
          <cell r="I280">
            <v>1503182</v>
          </cell>
          <cell r="J280">
            <v>2367598</v>
          </cell>
          <cell r="K280">
            <v>30932</v>
          </cell>
          <cell r="L280">
            <v>14733</v>
          </cell>
          <cell r="M280">
            <v>0</v>
          </cell>
          <cell r="N280">
            <v>556514</v>
          </cell>
          <cell r="O280">
            <v>51948</v>
          </cell>
          <cell r="P280">
            <v>13247</v>
          </cell>
          <cell r="Q280">
            <v>0</v>
          </cell>
          <cell r="R280">
            <v>14733</v>
          </cell>
          <cell r="S280">
            <v>5181</v>
          </cell>
          <cell r="T280">
            <v>1000</v>
          </cell>
          <cell r="U280">
            <v>0</v>
          </cell>
          <cell r="V280">
            <v>0</v>
          </cell>
          <cell r="W280">
            <v>10000</v>
          </cell>
          <cell r="X280">
            <v>5000</v>
          </cell>
          <cell r="Y280">
            <v>329000</v>
          </cell>
          <cell r="Z280">
            <v>20507763</v>
          </cell>
          <cell r="AA280">
            <v>200000</v>
          </cell>
          <cell r="AC280">
            <v>154</v>
          </cell>
          <cell r="AD280">
            <v>9</v>
          </cell>
          <cell r="AE280">
            <v>13</v>
          </cell>
          <cell r="AF280">
            <v>0</v>
          </cell>
          <cell r="AG280">
            <v>122</v>
          </cell>
          <cell r="AH280">
            <v>40</v>
          </cell>
          <cell r="AI280">
            <v>9</v>
          </cell>
          <cell r="AJ280">
            <v>0</v>
          </cell>
          <cell r="AK280">
            <v>13</v>
          </cell>
          <cell r="AL280">
            <v>1</v>
          </cell>
          <cell r="AM280">
            <v>0</v>
          </cell>
          <cell r="AN280">
            <v>0</v>
          </cell>
          <cell r="AO280">
            <v>904</v>
          </cell>
          <cell r="AP280">
            <v>1047</v>
          </cell>
          <cell r="AQ280">
            <v>657</v>
          </cell>
          <cell r="AR280">
            <v>390</v>
          </cell>
          <cell r="AS280">
            <v>887</v>
          </cell>
          <cell r="AT280">
            <v>2859</v>
          </cell>
        </row>
        <row r="281">
          <cell r="A281">
            <v>274</v>
          </cell>
          <cell r="B281" t="str">
            <v>Taunton Deane</v>
          </cell>
          <cell r="C281" t="str">
            <v>E3333</v>
          </cell>
          <cell r="D281">
            <v>163502</v>
          </cell>
          <cell r="E281">
            <v>102258061</v>
          </cell>
          <cell r="F281">
            <v>46568193</v>
          </cell>
          <cell r="G281">
            <v>2247913</v>
          </cell>
          <cell r="H281">
            <v>787328</v>
          </cell>
          <cell r="I281">
            <v>1460585</v>
          </cell>
          <cell r="J281">
            <v>3100378</v>
          </cell>
          <cell r="K281">
            <v>46150</v>
          </cell>
          <cell r="L281">
            <v>37242</v>
          </cell>
          <cell r="M281">
            <v>30000</v>
          </cell>
          <cell r="N281">
            <v>1578689</v>
          </cell>
          <cell r="O281">
            <v>87381</v>
          </cell>
          <cell r="P281">
            <v>50327</v>
          </cell>
          <cell r="Q281">
            <v>2329</v>
          </cell>
          <cell r="R281">
            <v>11428</v>
          </cell>
          <cell r="S281">
            <v>0</v>
          </cell>
          <cell r="T281">
            <v>16568</v>
          </cell>
          <cell r="U281">
            <v>0</v>
          </cell>
          <cell r="V281">
            <v>0</v>
          </cell>
          <cell r="W281">
            <v>44751</v>
          </cell>
          <cell r="X281">
            <v>98262</v>
          </cell>
          <cell r="Y281">
            <v>493050</v>
          </cell>
          <cell r="Z281">
            <v>39533144</v>
          </cell>
          <cell r="AA281">
            <v>500000</v>
          </cell>
          <cell r="AC281">
            <v>265</v>
          </cell>
          <cell r="AD281">
            <v>12</v>
          </cell>
          <cell r="AE281">
            <v>29</v>
          </cell>
          <cell r="AF281">
            <v>1</v>
          </cell>
          <cell r="AG281">
            <v>349</v>
          </cell>
          <cell r="AH281">
            <v>114</v>
          </cell>
          <cell r="AI281">
            <v>19</v>
          </cell>
          <cell r="AJ281">
            <v>1</v>
          </cell>
          <cell r="AK281">
            <v>16</v>
          </cell>
          <cell r="AL281">
            <v>3</v>
          </cell>
          <cell r="AM281">
            <v>0</v>
          </cell>
          <cell r="AN281">
            <v>0</v>
          </cell>
          <cell r="AO281">
            <v>1046</v>
          </cell>
          <cell r="AP281">
            <v>2406</v>
          </cell>
          <cell r="AQ281">
            <v>1527</v>
          </cell>
          <cell r="AR281">
            <v>879</v>
          </cell>
          <cell r="AS281">
            <v>428</v>
          </cell>
          <cell r="AT281">
            <v>3852</v>
          </cell>
        </row>
        <row r="282">
          <cell r="A282">
            <v>275</v>
          </cell>
          <cell r="B282" t="str">
            <v>Teignbridge</v>
          </cell>
          <cell r="C282" t="str">
            <v>E1137</v>
          </cell>
          <cell r="D282">
            <v>191444</v>
          </cell>
          <cell r="E282">
            <v>81848927</v>
          </cell>
          <cell r="F282">
            <v>38379594</v>
          </cell>
          <cell r="G282">
            <v>3408264.55</v>
          </cell>
          <cell r="H282">
            <v>672448.2</v>
          </cell>
          <cell r="I282">
            <v>2735816.35</v>
          </cell>
          <cell r="J282">
            <v>1985836.47</v>
          </cell>
          <cell r="K282">
            <v>71374</v>
          </cell>
          <cell r="L282">
            <v>55628</v>
          </cell>
          <cell r="M282">
            <v>0</v>
          </cell>
          <cell r="N282">
            <v>720004.17</v>
          </cell>
          <cell r="O282">
            <v>90117.36</v>
          </cell>
          <cell r="P282">
            <v>52836.75</v>
          </cell>
          <cell r="Q282">
            <v>7211.34</v>
          </cell>
          <cell r="R282">
            <v>33268.76</v>
          </cell>
          <cell r="S282">
            <v>3141.8</v>
          </cell>
          <cell r="T282">
            <v>0</v>
          </cell>
          <cell r="U282">
            <v>0</v>
          </cell>
          <cell r="V282">
            <v>0</v>
          </cell>
          <cell r="W282">
            <v>0</v>
          </cell>
          <cell r="X282">
            <v>10000</v>
          </cell>
          <cell r="Y282">
            <v>448000</v>
          </cell>
          <cell r="Z282">
            <v>31989245.600000001</v>
          </cell>
          <cell r="AA282">
            <v>128246</v>
          </cell>
          <cell r="AC282">
            <v>301</v>
          </cell>
          <cell r="AD282">
            <v>22</v>
          </cell>
          <cell r="AE282">
            <v>40</v>
          </cell>
          <cell r="AF282">
            <v>0</v>
          </cell>
          <cell r="AG282">
            <v>284</v>
          </cell>
          <cell r="AH282">
            <v>169</v>
          </cell>
          <cell r="AI282">
            <v>20</v>
          </cell>
          <cell r="AJ282">
            <v>21</v>
          </cell>
          <cell r="AK282">
            <v>34</v>
          </cell>
          <cell r="AL282">
            <v>2</v>
          </cell>
          <cell r="AM282">
            <v>0</v>
          </cell>
          <cell r="AN282">
            <v>0</v>
          </cell>
          <cell r="AO282">
            <v>2534</v>
          </cell>
          <cell r="AP282">
            <v>2100</v>
          </cell>
          <cell r="AQ282">
            <v>1526</v>
          </cell>
          <cell r="AR282">
            <v>574</v>
          </cell>
          <cell r="AS282">
            <v>1454</v>
          </cell>
          <cell r="AT282">
            <v>4879</v>
          </cell>
        </row>
        <row r="283">
          <cell r="A283">
            <v>276</v>
          </cell>
          <cell r="B283" t="str">
            <v>Telford and the Wrekin</v>
          </cell>
          <cell r="C283" t="str">
            <v>E3201</v>
          </cell>
          <cell r="D283">
            <v>214432</v>
          </cell>
          <cell r="E283">
            <v>171292830</v>
          </cell>
          <cell r="F283">
            <v>80709488.700000003</v>
          </cell>
          <cell r="G283">
            <v>2435582.67</v>
          </cell>
          <cell r="H283">
            <v>1635515.54</v>
          </cell>
          <cell r="I283">
            <v>800067.13</v>
          </cell>
          <cell r="J283">
            <v>3869632.74</v>
          </cell>
          <cell r="K283">
            <v>34551.800000000003</v>
          </cell>
          <cell r="L283">
            <v>7377.01</v>
          </cell>
          <cell r="M283">
            <v>273325</v>
          </cell>
          <cell r="N283">
            <v>3515306.12</v>
          </cell>
          <cell r="O283">
            <v>219910</v>
          </cell>
          <cell r="P283">
            <v>53437</v>
          </cell>
          <cell r="Q283">
            <v>2322</v>
          </cell>
          <cell r="R283">
            <v>6420</v>
          </cell>
          <cell r="S283">
            <v>0</v>
          </cell>
          <cell r="T283">
            <v>200000</v>
          </cell>
          <cell r="U283">
            <v>0</v>
          </cell>
          <cell r="V283">
            <v>0</v>
          </cell>
          <cell r="W283">
            <v>440000</v>
          </cell>
          <cell r="X283">
            <v>310577</v>
          </cell>
          <cell r="Y283">
            <v>300000</v>
          </cell>
          <cell r="Z283">
            <v>70192878.099999994</v>
          </cell>
          <cell r="AA283">
            <v>1860111</v>
          </cell>
          <cell r="AC283">
            <v>257</v>
          </cell>
          <cell r="AD283">
            <v>12</v>
          </cell>
          <cell r="AE283">
            <v>7</v>
          </cell>
          <cell r="AF283">
            <v>18</v>
          </cell>
          <cell r="AG283">
            <v>479</v>
          </cell>
          <cell r="AH283">
            <v>146</v>
          </cell>
          <cell r="AI283">
            <v>6</v>
          </cell>
          <cell r="AJ283">
            <v>2</v>
          </cell>
          <cell r="AK283">
            <v>6</v>
          </cell>
          <cell r="AL283">
            <v>0</v>
          </cell>
          <cell r="AM283">
            <v>0</v>
          </cell>
          <cell r="AN283">
            <v>0</v>
          </cell>
          <cell r="AO283">
            <v>2550</v>
          </cell>
          <cell r="AP283">
            <v>1371</v>
          </cell>
          <cell r="AQ283">
            <v>951</v>
          </cell>
          <cell r="AR283">
            <v>420</v>
          </cell>
          <cell r="AS283">
            <v>529</v>
          </cell>
          <cell r="AT283">
            <v>4690</v>
          </cell>
        </row>
        <row r="284">
          <cell r="A284">
            <v>277</v>
          </cell>
          <cell r="B284" t="str">
            <v>Tendring</v>
          </cell>
          <cell r="C284" t="str">
            <v>E1542</v>
          </cell>
          <cell r="D284">
            <v>294938</v>
          </cell>
          <cell r="E284">
            <v>70851095</v>
          </cell>
          <cell r="F284">
            <v>32117770</v>
          </cell>
          <cell r="G284">
            <v>4106108</v>
          </cell>
          <cell r="H284">
            <v>568574</v>
          </cell>
          <cell r="I284">
            <v>3537534</v>
          </cell>
          <cell r="J284">
            <v>2074137</v>
          </cell>
          <cell r="K284">
            <v>118198</v>
          </cell>
          <cell r="L284">
            <v>46763</v>
          </cell>
          <cell r="M284">
            <v>0</v>
          </cell>
          <cell r="N284">
            <v>459862</v>
          </cell>
          <cell r="O284">
            <v>29526</v>
          </cell>
          <cell r="P284">
            <v>1608</v>
          </cell>
          <cell r="Q284">
            <v>0</v>
          </cell>
          <cell r="R284">
            <v>46763</v>
          </cell>
          <cell r="S284">
            <v>0</v>
          </cell>
          <cell r="T284">
            <v>0</v>
          </cell>
          <cell r="U284">
            <v>0</v>
          </cell>
          <cell r="V284">
            <v>0</v>
          </cell>
          <cell r="W284">
            <v>0</v>
          </cell>
          <cell r="X284">
            <v>0</v>
          </cell>
          <cell r="Y284">
            <v>150000</v>
          </cell>
          <cell r="Z284">
            <v>25487396</v>
          </cell>
          <cell r="AA284">
            <v>450000</v>
          </cell>
          <cell r="AC284">
            <v>260</v>
          </cell>
          <cell r="AD284">
            <v>30</v>
          </cell>
          <cell r="AE284">
            <v>35</v>
          </cell>
          <cell r="AF284">
            <v>0</v>
          </cell>
          <cell r="AG284">
            <v>332</v>
          </cell>
          <cell r="AH284">
            <v>56</v>
          </cell>
          <cell r="AI284">
            <v>1</v>
          </cell>
          <cell r="AJ284">
            <v>0</v>
          </cell>
          <cell r="AK284">
            <v>36</v>
          </cell>
          <cell r="AL284">
            <v>0</v>
          </cell>
          <cell r="AM284">
            <v>0</v>
          </cell>
          <cell r="AN284">
            <v>0</v>
          </cell>
          <cell r="AO284">
            <v>1261</v>
          </cell>
          <cell r="AP284">
            <v>4893</v>
          </cell>
          <cell r="AQ284">
            <v>4341</v>
          </cell>
          <cell r="AR284">
            <v>552</v>
          </cell>
          <cell r="AS284">
            <v>1611</v>
          </cell>
          <cell r="AT284">
            <v>7942</v>
          </cell>
        </row>
        <row r="285">
          <cell r="A285">
            <v>278</v>
          </cell>
          <cell r="B285" t="str">
            <v>Test Valley</v>
          </cell>
          <cell r="C285" t="str">
            <v>E1742</v>
          </cell>
          <cell r="D285">
            <v>189487</v>
          </cell>
          <cell r="E285">
            <v>118916777</v>
          </cell>
          <cell r="F285">
            <v>56168320</v>
          </cell>
          <cell r="G285">
            <v>2246135</v>
          </cell>
          <cell r="H285">
            <v>1135403</v>
          </cell>
          <cell r="I285">
            <v>1110732</v>
          </cell>
          <cell r="J285">
            <v>2596468</v>
          </cell>
          <cell r="K285">
            <v>75555</v>
          </cell>
          <cell r="L285">
            <v>23667</v>
          </cell>
          <cell r="M285">
            <v>274040</v>
          </cell>
          <cell r="N285">
            <v>1525000</v>
          </cell>
          <cell r="O285">
            <v>169683</v>
          </cell>
          <cell r="P285">
            <v>57898</v>
          </cell>
          <cell r="Q285">
            <v>18889</v>
          </cell>
          <cell r="R285">
            <v>21607</v>
          </cell>
          <cell r="S285">
            <v>49695</v>
          </cell>
          <cell r="T285">
            <v>0</v>
          </cell>
          <cell r="U285">
            <v>0</v>
          </cell>
          <cell r="V285">
            <v>0</v>
          </cell>
          <cell r="W285">
            <v>61000</v>
          </cell>
          <cell r="X285">
            <v>170000</v>
          </cell>
          <cell r="Y285">
            <v>644000</v>
          </cell>
          <cell r="Z285">
            <v>49337173</v>
          </cell>
          <cell r="AA285">
            <v>2960230</v>
          </cell>
          <cell r="AC285">
            <v>233</v>
          </cell>
          <cell r="AD285">
            <v>10</v>
          </cell>
          <cell r="AE285">
            <v>19</v>
          </cell>
          <cell r="AF285">
            <v>0</v>
          </cell>
          <cell r="AG285">
            <v>195</v>
          </cell>
          <cell r="AH285">
            <v>125</v>
          </cell>
          <cell r="AI285">
            <v>20</v>
          </cell>
          <cell r="AJ285">
            <v>10</v>
          </cell>
          <cell r="AK285">
            <v>17</v>
          </cell>
          <cell r="AL285">
            <v>14</v>
          </cell>
          <cell r="AM285">
            <v>0</v>
          </cell>
          <cell r="AN285">
            <v>0</v>
          </cell>
          <cell r="AO285">
            <v>2071</v>
          </cell>
          <cell r="AP285">
            <v>1325</v>
          </cell>
          <cell r="AQ285">
            <v>890</v>
          </cell>
          <cell r="AR285">
            <v>435</v>
          </cell>
          <cell r="AS285">
            <v>780</v>
          </cell>
          <cell r="AT285">
            <v>4265</v>
          </cell>
        </row>
        <row r="286">
          <cell r="A286">
            <v>279</v>
          </cell>
          <cell r="B286" t="str">
            <v>Tewkesbury</v>
          </cell>
          <cell r="C286" t="str">
            <v>E1636</v>
          </cell>
          <cell r="D286">
            <v>123912</v>
          </cell>
          <cell r="E286">
            <v>82357628</v>
          </cell>
          <cell r="F286">
            <v>39260510</v>
          </cell>
          <cell r="G286">
            <v>1609861</v>
          </cell>
          <cell r="H286">
            <v>793540</v>
          </cell>
          <cell r="I286">
            <v>816321</v>
          </cell>
          <cell r="J286">
            <v>1112642</v>
          </cell>
          <cell r="K286">
            <v>33914</v>
          </cell>
          <cell r="L286">
            <v>7189</v>
          </cell>
          <cell r="M286">
            <v>0</v>
          </cell>
          <cell r="N286">
            <v>338174</v>
          </cell>
          <cell r="O286">
            <v>38162</v>
          </cell>
          <cell r="P286">
            <v>612</v>
          </cell>
          <cell r="Q286">
            <v>0</v>
          </cell>
          <cell r="R286">
            <v>2803</v>
          </cell>
          <cell r="S286">
            <v>0</v>
          </cell>
          <cell r="T286">
            <v>0</v>
          </cell>
          <cell r="U286">
            <v>0</v>
          </cell>
          <cell r="V286">
            <v>0</v>
          </cell>
          <cell r="W286">
            <v>0</v>
          </cell>
          <cell r="X286">
            <v>30000</v>
          </cell>
          <cell r="Y286">
            <v>200000</v>
          </cell>
          <cell r="Z286">
            <v>36699762</v>
          </cell>
          <cell r="AA286">
            <v>427000</v>
          </cell>
          <cell r="AC286">
            <v>147</v>
          </cell>
          <cell r="AD286">
            <v>13</v>
          </cell>
          <cell r="AE286">
            <v>5</v>
          </cell>
          <cell r="AF286">
            <v>0</v>
          </cell>
          <cell r="AG286">
            <v>137</v>
          </cell>
          <cell r="AH286">
            <v>74</v>
          </cell>
          <cell r="AI286">
            <v>2</v>
          </cell>
          <cell r="AJ286">
            <v>0</v>
          </cell>
          <cell r="AK286">
            <v>5</v>
          </cell>
          <cell r="AL286">
            <v>0</v>
          </cell>
          <cell r="AM286">
            <v>0</v>
          </cell>
          <cell r="AN286">
            <v>0</v>
          </cell>
          <cell r="AO286">
            <v>947</v>
          </cell>
          <cell r="AP286">
            <v>968</v>
          </cell>
          <cell r="AQ286">
            <v>670</v>
          </cell>
          <cell r="AR286">
            <v>298</v>
          </cell>
          <cell r="AS286">
            <v>663</v>
          </cell>
          <cell r="AT286">
            <v>2801</v>
          </cell>
        </row>
        <row r="287">
          <cell r="A287">
            <v>280</v>
          </cell>
          <cell r="B287" t="str">
            <v>Thanet</v>
          </cell>
          <cell r="C287" t="str">
            <v>E2242</v>
          </cell>
          <cell r="D287">
            <v>191716</v>
          </cell>
          <cell r="E287">
            <v>87569399</v>
          </cell>
          <cell r="F287">
            <v>41436392</v>
          </cell>
          <cell r="G287">
            <v>3258234</v>
          </cell>
          <cell r="H287">
            <v>782625</v>
          </cell>
          <cell r="I287">
            <v>2475609</v>
          </cell>
          <cell r="J287">
            <v>3294030</v>
          </cell>
          <cell r="K287">
            <v>37721</v>
          </cell>
          <cell r="L287">
            <v>5097</v>
          </cell>
          <cell r="M287">
            <v>2257</v>
          </cell>
          <cell r="N287">
            <v>903451</v>
          </cell>
          <cell r="O287">
            <v>141773</v>
          </cell>
          <cell r="P287">
            <v>10649</v>
          </cell>
          <cell r="Q287">
            <v>0</v>
          </cell>
          <cell r="R287">
            <v>735</v>
          </cell>
          <cell r="S287">
            <v>0</v>
          </cell>
          <cell r="T287">
            <v>0</v>
          </cell>
          <cell r="U287">
            <v>0</v>
          </cell>
          <cell r="V287">
            <v>0</v>
          </cell>
          <cell r="W287">
            <v>0</v>
          </cell>
          <cell r="X287">
            <v>240000</v>
          </cell>
          <cell r="Y287">
            <v>789658</v>
          </cell>
          <cell r="Z287">
            <v>32975921</v>
          </cell>
          <cell r="AA287">
            <v>974000</v>
          </cell>
          <cell r="AC287">
            <v>268</v>
          </cell>
          <cell r="AD287">
            <v>13</v>
          </cell>
          <cell r="AE287">
            <v>4</v>
          </cell>
          <cell r="AF287">
            <v>1</v>
          </cell>
          <cell r="AG287">
            <v>387</v>
          </cell>
          <cell r="AH287">
            <v>84</v>
          </cell>
          <cell r="AI287">
            <v>10</v>
          </cell>
          <cell r="AJ287">
            <v>0</v>
          </cell>
          <cell r="AK287">
            <v>1</v>
          </cell>
          <cell r="AL287">
            <v>0</v>
          </cell>
          <cell r="AM287">
            <v>0</v>
          </cell>
          <cell r="AN287">
            <v>0</v>
          </cell>
          <cell r="AO287">
            <v>1439</v>
          </cell>
          <cell r="AP287">
            <v>1913</v>
          </cell>
          <cell r="AQ287">
            <v>1444</v>
          </cell>
          <cell r="AR287">
            <v>469</v>
          </cell>
          <cell r="AS287">
            <v>1400</v>
          </cell>
          <cell r="AT287">
            <v>4793</v>
          </cell>
        </row>
        <row r="288">
          <cell r="A288">
            <v>281</v>
          </cell>
          <cell r="B288" t="str">
            <v>Three Rivers</v>
          </cell>
          <cell r="C288" t="str">
            <v>E1938</v>
          </cell>
          <cell r="D288">
            <v>95987</v>
          </cell>
          <cell r="E288">
            <v>69455821</v>
          </cell>
          <cell r="F288">
            <v>32564311</v>
          </cell>
          <cell r="G288">
            <v>900000</v>
          </cell>
          <cell r="H288">
            <v>551000</v>
          </cell>
          <cell r="I288">
            <v>349000</v>
          </cell>
          <cell r="J288">
            <v>2266205</v>
          </cell>
          <cell r="K288">
            <v>27501</v>
          </cell>
          <cell r="L288">
            <v>3001</v>
          </cell>
          <cell r="M288">
            <v>15512</v>
          </cell>
          <cell r="N288">
            <v>1250000</v>
          </cell>
          <cell r="O288">
            <v>103345</v>
          </cell>
          <cell r="P288">
            <v>142202</v>
          </cell>
          <cell r="Q288">
            <v>6833</v>
          </cell>
          <cell r="R288">
            <v>3002</v>
          </cell>
          <cell r="S288">
            <v>0</v>
          </cell>
          <cell r="T288">
            <v>0</v>
          </cell>
          <cell r="U288">
            <v>0</v>
          </cell>
          <cell r="V288">
            <v>0</v>
          </cell>
          <cell r="W288">
            <v>0</v>
          </cell>
          <cell r="X288">
            <v>7065</v>
          </cell>
          <cell r="Y288">
            <v>525000</v>
          </cell>
          <cell r="Z288">
            <v>28066965</v>
          </cell>
          <cell r="AA288">
            <v>500000</v>
          </cell>
          <cell r="AC288">
            <v>136</v>
          </cell>
          <cell r="AD288">
            <v>7</v>
          </cell>
          <cell r="AE288">
            <v>1</v>
          </cell>
          <cell r="AF288">
            <v>3</v>
          </cell>
          <cell r="AG288">
            <v>248</v>
          </cell>
          <cell r="AH288">
            <v>75</v>
          </cell>
          <cell r="AI288">
            <v>5</v>
          </cell>
          <cell r="AJ288">
            <v>7</v>
          </cell>
          <cell r="AK288">
            <v>2</v>
          </cell>
          <cell r="AL288">
            <v>0</v>
          </cell>
          <cell r="AM288">
            <v>0</v>
          </cell>
          <cell r="AN288">
            <v>0</v>
          </cell>
          <cell r="AO288">
            <v>848</v>
          </cell>
          <cell r="AP288">
            <v>460</v>
          </cell>
          <cell r="AQ288">
            <v>192</v>
          </cell>
          <cell r="AR288">
            <v>268</v>
          </cell>
          <cell r="AS288">
            <v>633</v>
          </cell>
          <cell r="AT288">
            <v>1955</v>
          </cell>
        </row>
        <row r="289">
          <cell r="A289">
            <v>282</v>
          </cell>
          <cell r="B289" t="str">
            <v>Thurrock</v>
          </cell>
          <cell r="C289" t="str">
            <v>E1502</v>
          </cell>
          <cell r="D289">
            <v>234584</v>
          </cell>
          <cell r="E289">
            <v>262703672</v>
          </cell>
          <cell r="F289">
            <v>124751490</v>
          </cell>
          <cell r="G289">
            <v>1950000</v>
          </cell>
          <cell r="H289">
            <v>2700000</v>
          </cell>
          <cell r="I289">
            <v>-750000</v>
          </cell>
          <cell r="J289">
            <v>2800000</v>
          </cell>
          <cell r="K289">
            <v>34000</v>
          </cell>
          <cell r="L289">
            <v>1600</v>
          </cell>
          <cell r="M289">
            <v>800000</v>
          </cell>
          <cell r="N289">
            <v>8300000</v>
          </cell>
          <cell r="O289">
            <v>40000</v>
          </cell>
          <cell r="P289">
            <v>30000</v>
          </cell>
          <cell r="Q289">
            <v>220</v>
          </cell>
          <cell r="R289">
            <v>0</v>
          </cell>
          <cell r="S289">
            <v>0</v>
          </cell>
          <cell r="T289">
            <v>0</v>
          </cell>
          <cell r="U289">
            <v>0</v>
          </cell>
          <cell r="V289">
            <v>0</v>
          </cell>
          <cell r="W289">
            <v>71450</v>
          </cell>
          <cell r="X289">
            <v>23365</v>
          </cell>
          <cell r="Y289">
            <v>448200</v>
          </cell>
          <cell r="Z289">
            <v>112215801</v>
          </cell>
          <cell r="AA289">
            <v>3400000</v>
          </cell>
          <cell r="AC289">
            <v>155</v>
          </cell>
          <cell r="AD289">
            <v>7</v>
          </cell>
          <cell r="AE289">
            <v>0</v>
          </cell>
          <cell r="AF289">
            <v>0</v>
          </cell>
          <cell r="AG289">
            <v>386</v>
          </cell>
          <cell r="AH289">
            <v>92</v>
          </cell>
          <cell r="AI289">
            <v>17</v>
          </cell>
          <cell r="AJ289">
            <v>7</v>
          </cell>
          <cell r="AK289">
            <v>0</v>
          </cell>
          <cell r="AL289">
            <v>0</v>
          </cell>
          <cell r="AM289">
            <v>0</v>
          </cell>
          <cell r="AN289">
            <v>0</v>
          </cell>
          <cell r="AO289">
            <v>1732</v>
          </cell>
          <cell r="AP289">
            <v>951</v>
          </cell>
          <cell r="AQ289">
            <v>566</v>
          </cell>
          <cell r="AR289">
            <v>385</v>
          </cell>
          <cell r="AS289">
            <v>1043</v>
          </cell>
          <cell r="AT289">
            <v>3993</v>
          </cell>
        </row>
        <row r="290">
          <cell r="A290">
            <v>283</v>
          </cell>
          <cell r="B290" t="str">
            <v>Tonbridge and Malling</v>
          </cell>
          <cell r="C290" t="str">
            <v>E2243</v>
          </cell>
          <cell r="D290">
            <v>165385</v>
          </cell>
          <cell r="E290">
            <v>131921342</v>
          </cell>
          <cell r="F290">
            <v>63281722</v>
          </cell>
          <cell r="G290">
            <v>1578110</v>
          </cell>
          <cell r="H290">
            <v>1329320</v>
          </cell>
          <cell r="I290">
            <v>248790</v>
          </cell>
          <cell r="J290">
            <v>4585980</v>
          </cell>
          <cell r="K290">
            <v>85660</v>
          </cell>
          <cell r="L290">
            <v>10160</v>
          </cell>
          <cell r="M290">
            <v>0</v>
          </cell>
          <cell r="N290">
            <v>2445000</v>
          </cell>
          <cell r="O290">
            <v>128330</v>
          </cell>
          <cell r="P290">
            <v>0</v>
          </cell>
          <cell r="Q290">
            <v>18000</v>
          </cell>
          <cell r="R290">
            <v>3260</v>
          </cell>
          <cell r="S290">
            <v>17800</v>
          </cell>
          <cell r="T290">
            <v>0</v>
          </cell>
          <cell r="U290">
            <v>0</v>
          </cell>
          <cell r="V290">
            <v>0</v>
          </cell>
          <cell r="W290">
            <v>0</v>
          </cell>
          <cell r="X290">
            <v>307000</v>
          </cell>
          <cell r="Y290">
            <v>750800</v>
          </cell>
          <cell r="Z290">
            <v>54590322</v>
          </cell>
          <cell r="AA290">
            <v>1150000</v>
          </cell>
          <cell r="AC290">
            <v>206</v>
          </cell>
          <cell r="AD290">
            <v>24</v>
          </cell>
          <cell r="AE290">
            <v>9</v>
          </cell>
          <cell r="AF290">
            <v>2</v>
          </cell>
          <cell r="AG290">
            <v>395</v>
          </cell>
          <cell r="AH290">
            <v>55</v>
          </cell>
          <cell r="AI290">
            <v>0</v>
          </cell>
          <cell r="AJ290">
            <v>23</v>
          </cell>
          <cell r="AK290">
            <v>5</v>
          </cell>
          <cell r="AL290">
            <v>4</v>
          </cell>
          <cell r="AM290">
            <v>0</v>
          </cell>
          <cell r="AN290">
            <v>0</v>
          </cell>
          <cell r="AO290">
            <v>1859</v>
          </cell>
          <cell r="AP290">
            <v>911</v>
          </cell>
          <cell r="AQ290">
            <v>557</v>
          </cell>
          <cell r="AR290">
            <v>354</v>
          </cell>
          <cell r="AS290">
            <v>811</v>
          </cell>
          <cell r="AT290">
            <v>3586</v>
          </cell>
        </row>
        <row r="291">
          <cell r="A291">
            <v>284</v>
          </cell>
          <cell r="B291" t="str">
            <v>Torbay</v>
          </cell>
          <cell r="C291" t="str">
            <v>E1102</v>
          </cell>
          <cell r="D291">
            <v>202829</v>
          </cell>
          <cell r="E291">
            <v>97827476</v>
          </cell>
          <cell r="F291">
            <v>45800900</v>
          </cell>
          <cell r="G291">
            <v>3957821.66</v>
          </cell>
          <cell r="H291">
            <v>863412.77</v>
          </cell>
          <cell r="I291">
            <v>3094408.89</v>
          </cell>
          <cell r="J291">
            <v>3356139.46</v>
          </cell>
          <cell r="K291">
            <v>146510.1</v>
          </cell>
          <cell r="L291">
            <v>0</v>
          </cell>
          <cell r="M291">
            <v>635.38</v>
          </cell>
          <cell r="N291">
            <v>1131526.47</v>
          </cell>
          <cell r="O291">
            <v>72236.56</v>
          </cell>
          <cell r="P291">
            <v>339997.39</v>
          </cell>
          <cell r="Q291">
            <v>4890.8500000000004</v>
          </cell>
          <cell r="R291">
            <v>0</v>
          </cell>
          <cell r="S291">
            <v>0</v>
          </cell>
          <cell r="T291">
            <v>0</v>
          </cell>
          <cell r="U291">
            <v>0</v>
          </cell>
          <cell r="V291">
            <v>0</v>
          </cell>
          <cell r="W291">
            <v>50000</v>
          </cell>
          <cell r="X291">
            <v>200000</v>
          </cell>
          <cell r="Y291">
            <v>500000</v>
          </cell>
          <cell r="Z291">
            <v>36148432.299999997</v>
          </cell>
          <cell r="AA291">
            <v>500000</v>
          </cell>
          <cell r="AC291">
            <v>237</v>
          </cell>
          <cell r="AD291">
            <v>27</v>
          </cell>
          <cell r="AE291">
            <v>0</v>
          </cell>
          <cell r="AF291">
            <v>1</v>
          </cell>
          <cell r="AG291">
            <v>298</v>
          </cell>
          <cell r="AH291">
            <v>85</v>
          </cell>
          <cell r="AI291">
            <v>47</v>
          </cell>
          <cell r="AJ291">
            <v>3</v>
          </cell>
          <cell r="AK291">
            <v>0</v>
          </cell>
          <cell r="AL291">
            <v>0</v>
          </cell>
          <cell r="AM291">
            <v>0</v>
          </cell>
          <cell r="AN291">
            <v>0</v>
          </cell>
          <cell r="AO291">
            <v>1647</v>
          </cell>
          <cell r="AP291">
            <v>2138</v>
          </cell>
          <cell r="AQ291">
            <v>1419</v>
          </cell>
          <cell r="AR291">
            <v>719</v>
          </cell>
          <cell r="AS291">
            <v>1255</v>
          </cell>
          <cell r="AT291">
            <v>5061</v>
          </cell>
        </row>
        <row r="292">
          <cell r="A292">
            <v>285</v>
          </cell>
          <cell r="B292" t="str">
            <v>Torridge</v>
          </cell>
          <cell r="C292" t="str">
            <v>E1139</v>
          </cell>
          <cell r="D292">
            <v>128301</v>
          </cell>
          <cell r="E292">
            <v>32328384</v>
          </cell>
          <cell r="F292">
            <v>15675000</v>
          </cell>
          <cell r="G292">
            <v>2579618</v>
          </cell>
          <cell r="H292">
            <v>221253</v>
          </cell>
          <cell r="I292">
            <v>2358365</v>
          </cell>
          <cell r="J292">
            <v>1067356.82</v>
          </cell>
          <cell r="K292">
            <v>23020</v>
          </cell>
          <cell r="L292">
            <v>59519</v>
          </cell>
          <cell r="M292">
            <v>0</v>
          </cell>
          <cell r="N292">
            <v>390545</v>
          </cell>
          <cell r="O292">
            <v>68904</v>
          </cell>
          <cell r="P292">
            <v>19701</v>
          </cell>
          <cell r="Q292">
            <v>3445</v>
          </cell>
          <cell r="R292">
            <v>15068</v>
          </cell>
          <cell r="S292">
            <v>5440</v>
          </cell>
          <cell r="T292">
            <v>300</v>
          </cell>
          <cell r="U292">
            <v>0</v>
          </cell>
          <cell r="V292">
            <v>0</v>
          </cell>
          <cell r="W292">
            <v>0</v>
          </cell>
          <cell r="X292">
            <v>32395</v>
          </cell>
          <cell r="Y292">
            <v>298459</v>
          </cell>
          <cell r="Z292">
            <v>11180771.199999999</v>
          </cell>
          <cell r="AA292">
            <v>176303</v>
          </cell>
          <cell r="AC292">
            <v>191</v>
          </cell>
          <cell r="AD292">
            <v>9</v>
          </cell>
          <cell r="AE292">
            <v>47</v>
          </cell>
          <cell r="AF292">
            <v>0</v>
          </cell>
          <cell r="AG292">
            <v>203</v>
          </cell>
          <cell r="AH292">
            <v>119</v>
          </cell>
          <cell r="AI292">
            <v>6</v>
          </cell>
          <cell r="AJ292">
            <v>7</v>
          </cell>
          <cell r="AK292">
            <v>22</v>
          </cell>
          <cell r="AL292">
            <v>0</v>
          </cell>
          <cell r="AM292">
            <v>0</v>
          </cell>
          <cell r="AN292">
            <v>1</v>
          </cell>
          <cell r="AO292">
            <v>733</v>
          </cell>
          <cell r="AP292">
            <v>1837</v>
          </cell>
          <cell r="AQ292">
            <v>1508</v>
          </cell>
          <cell r="AR292">
            <v>329</v>
          </cell>
          <cell r="AS292">
            <v>787</v>
          </cell>
          <cell r="AT292">
            <v>3489</v>
          </cell>
        </row>
        <row r="293">
          <cell r="A293">
            <v>286</v>
          </cell>
          <cell r="B293" t="str">
            <v>Tower Hamlets</v>
          </cell>
          <cell r="C293" t="str">
            <v>E5020</v>
          </cell>
          <cell r="D293">
            <v>965370</v>
          </cell>
          <cell r="E293">
            <v>824591558</v>
          </cell>
          <cell r="F293">
            <v>384708779</v>
          </cell>
          <cell r="G293">
            <v>5409255</v>
          </cell>
          <cell r="H293">
            <v>8158687</v>
          </cell>
          <cell r="I293">
            <v>-2749432</v>
          </cell>
          <cell r="J293">
            <v>11848009</v>
          </cell>
          <cell r="K293">
            <v>0</v>
          </cell>
          <cell r="L293">
            <v>0</v>
          </cell>
          <cell r="M293">
            <v>2000000</v>
          </cell>
          <cell r="N293">
            <v>5733939</v>
          </cell>
          <cell r="O293">
            <v>576848</v>
          </cell>
          <cell r="P293">
            <v>311518</v>
          </cell>
          <cell r="Q293">
            <v>0</v>
          </cell>
          <cell r="R293">
            <v>0</v>
          </cell>
          <cell r="S293">
            <v>0</v>
          </cell>
          <cell r="T293">
            <v>0</v>
          </cell>
          <cell r="U293">
            <v>0</v>
          </cell>
          <cell r="V293">
            <v>0</v>
          </cell>
          <cell r="W293">
            <v>3000000</v>
          </cell>
          <cell r="X293">
            <v>11000000</v>
          </cell>
          <cell r="Y293">
            <v>4732290</v>
          </cell>
          <cell r="Z293">
            <v>347604171</v>
          </cell>
          <cell r="AA293">
            <v>3000000</v>
          </cell>
          <cell r="AC293">
            <v>605</v>
          </cell>
          <cell r="AD293">
            <v>0</v>
          </cell>
          <cell r="AE293">
            <v>0</v>
          </cell>
          <cell r="AF293">
            <v>0</v>
          </cell>
          <cell r="AG293">
            <v>1883</v>
          </cell>
          <cell r="AH293">
            <v>257</v>
          </cell>
          <cell r="AI293">
            <v>63</v>
          </cell>
          <cell r="AJ293">
            <v>0</v>
          </cell>
          <cell r="AK293">
            <v>0</v>
          </cell>
          <cell r="AL293">
            <v>0</v>
          </cell>
          <cell r="AM293">
            <v>0</v>
          </cell>
          <cell r="AN293">
            <v>0</v>
          </cell>
          <cell r="AO293">
            <v>5848</v>
          </cell>
          <cell r="AP293">
            <v>3058</v>
          </cell>
          <cell r="AQ293">
            <v>1697</v>
          </cell>
          <cell r="AR293">
            <v>1361</v>
          </cell>
          <cell r="AS293">
            <v>6057</v>
          </cell>
          <cell r="AT293">
            <v>15418</v>
          </cell>
        </row>
        <row r="294">
          <cell r="A294">
            <v>287</v>
          </cell>
          <cell r="B294" t="str">
            <v>Trafford</v>
          </cell>
          <cell r="C294" t="str">
            <v>E4209</v>
          </cell>
          <cell r="D294">
            <v>462189</v>
          </cell>
          <cell r="E294">
            <v>382373893</v>
          </cell>
          <cell r="F294">
            <v>180806506</v>
          </cell>
          <cell r="G294">
            <v>3837095.71</v>
          </cell>
          <cell r="H294">
            <v>3885868.47</v>
          </cell>
          <cell r="I294">
            <v>-48772.76</v>
          </cell>
          <cell r="J294">
            <v>4561988.2</v>
          </cell>
          <cell r="K294">
            <v>60732</v>
          </cell>
          <cell r="L294">
            <v>494.05</v>
          </cell>
          <cell r="M294">
            <v>2000</v>
          </cell>
          <cell r="N294">
            <v>8915199.2899999991</v>
          </cell>
          <cell r="O294">
            <v>123281.14</v>
          </cell>
          <cell r="P294">
            <v>269425.88</v>
          </cell>
          <cell r="Q294">
            <v>10917.3</v>
          </cell>
          <cell r="R294">
            <v>494.05</v>
          </cell>
          <cell r="S294">
            <v>0</v>
          </cell>
          <cell r="T294">
            <v>0</v>
          </cell>
          <cell r="U294">
            <v>0</v>
          </cell>
          <cell r="V294">
            <v>0</v>
          </cell>
          <cell r="W294">
            <v>0</v>
          </cell>
          <cell r="X294">
            <v>1206030</v>
          </cell>
          <cell r="Y294">
            <v>1428472.58</v>
          </cell>
          <cell r="Z294">
            <v>164231118</v>
          </cell>
          <cell r="AA294">
            <v>6845551</v>
          </cell>
          <cell r="AC294">
            <v>301</v>
          </cell>
          <cell r="AD294">
            <v>9</v>
          </cell>
          <cell r="AE294">
            <v>1</v>
          </cell>
          <cell r="AF294">
            <v>0</v>
          </cell>
          <cell r="AG294">
            <v>1343</v>
          </cell>
          <cell r="AH294">
            <v>50</v>
          </cell>
          <cell r="AI294">
            <v>41</v>
          </cell>
          <cell r="AJ294">
            <v>8</v>
          </cell>
          <cell r="AK294">
            <v>1</v>
          </cell>
          <cell r="AL294">
            <v>0</v>
          </cell>
          <cell r="AM294">
            <v>0</v>
          </cell>
          <cell r="AN294">
            <v>0</v>
          </cell>
          <cell r="AO294">
            <v>4721</v>
          </cell>
          <cell r="AP294">
            <v>1910</v>
          </cell>
          <cell r="AQ294">
            <v>978</v>
          </cell>
          <cell r="AR294">
            <v>932</v>
          </cell>
          <cell r="AS294">
            <v>2860</v>
          </cell>
          <cell r="AT294">
            <v>9753</v>
          </cell>
        </row>
        <row r="295">
          <cell r="A295">
            <v>288</v>
          </cell>
          <cell r="B295" t="str">
            <v>Tunbridge Wells</v>
          </cell>
          <cell r="C295" t="str">
            <v>E2244</v>
          </cell>
          <cell r="D295">
            <v>177239</v>
          </cell>
          <cell r="E295">
            <v>126480307</v>
          </cell>
          <cell r="F295">
            <v>60020897</v>
          </cell>
          <cell r="G295">
            <v>2097711</v>
          </cell>
          <cell r="H295">
            <v>1233705</v>
          </cell>
          <cell r="I295">
            <v>864006</v>
          </cell>
          <cell r="J295">
            <v>3810778</v>
          </cell>
          <cell r="K295">
            <v>18702.939999999999</v>
          </cell>
          <cell r="L295">
            <v>11851</v>
          </cell>
          <cell r="M295">
            <v>0</v>
          </cell>
          <cell r="N295">
            <v>1781704</v>
          </cell>
          <cell r="O295">
            <v>28377</v>
          </cell>
          <cell r="P295">
            <v>12486.6</v>
          </cell>
          <cell r="Q295">
            <v>742</v>
          </cell>
          <cell r="R295">
            <v>26109.42</v>
          </cell>
          <cell r="S295">
            <v>12481.5</v>
          </cell>
          <cell r="T295">
            <v>0</v>
          </cell>
          <cell r="U295">
            <v>0</v>
          </cell>
          <cell r="V295">
            <v>0</v>
          </cell>
          <cell r="W295">
            <v>0</v>
          </cell>
          <cell r="X295">
            <v>34954</v>
          </cell>
          <cell r="Y295">
            <v>814086</v>
          </cell>
          <cell r="Z295">
            <v>52536163.5</v>
          </cell>
          <cell r="AA295">
            <v>0</v>
          </cell>
          <cell r="AC295">
            <v>239</v>
          </cell>
          <cell r="AD295">
            <v>4</v>
          </cell>
          <cell r="AE295">
            <v>11</v>
          </cell>
          <cell r="AF295">
            <v>0</v>
          </cell>
          <cell r="AG295">
            <v>452</v>
          </cell>
          <cell r="AH295">
            <v>51</v>
          </cell>
          <cell r="AI295">
            <v>9</v>
          </cell>
          <cell r="AJ295">
            <v>1</v>
          </cell>
          <cell r="AK295">
            <v>10</v>
          </cell>
          <cell r="AL295">
            <v>1</v>
          </cell>
          <cell r="AM295">
            <v>0</v>
          </cell>
          <cell r="AN295">
            <v>0</v>
          </cell>
          <cell r="AO295">
            <v>1817</v>
          </cell>
          <cell r="AP295">
            <v>1097</v>
          </cell>
          <cell r="AQ295">
            <v>614</v>
          </cell>
          <cell r="AR295">
            <v>483</v>
          </cell>
          <cell r="AS295">
            <v>1044</v>
          </cell>
          <cell r="AT295">
            <v>3988</v>
          </cell>
        </row>
        <row r="296">
          <cell r="A296">
            <v>289</v>
          </cell>
          <cell r="B296" t="str">
            <v>Uttlesford</v>
          </cell>
          <cell r="C296" t="str">
            <v>E1544</v>
          </cell>
          <cell r="D296">
            <v>137952</v>
          </cell>
          <cell r="E296">
            <v>101133540</v>
          </cell>
          <cell r="F296">
            <v>47875895</v>
          </cell>
          <cell r="G296">
            <v>1625419</v>
          </cell>
          <cell r="H296">
            <v>981086</v>
          </cell>
          <cell r="I296">
            <v>644333</v>
          </cell>
          <cell r="J296">
            <v>1730949</v>
          </cell>
          <cell r="K296">
            <v>53309</v>
          </cell>
          <cell r="L296">
            <v>48689</v>
          </cell>
          <cell r="M296">
            <v>0</v>
          </cell>
          <cell r="N296">
            <v>1174425</v>
          </cell>
          <cell r="O296">
            <v>36343</v>
          </cell>
          <cell r="P296">
            <v>98311</v>
          </cell>
          <cell r="Q296">
            <v>164</v>
          </cell>
          <cell r="R296">
            <v>44893</v>
          </cell>
          <cell r="S296">
            <v>68701</v>
          </cell>
          <cell r="T296">
            <v>120000</v>
          </cell>
          <cell r="U296">
            <v>0</v>
          </cell>
          <cell r="V296">
            <v>0</v>
          </cell>
          <cell r="W296">
            <v>12000</v>
          </cell>
          <cell r="X296">
            <v>5000</v>
          </cell>
          <cell r="Y296">
            <v>275000</v>
          </cell>
          <cell r="Z296">
            <v>42601328</v>
          </cell>
          <cell r="AA296">
            <v>1093332</v>
          </cell>
          <cell r="AC296">
            <v>164</v>
          </cell>
          <cell r="AD296">
            <v>6</v>
          </cell>
          <cell r="AE296">
            <v>32</v>
          </cell>
          <cell r="AF296">
            <v>0</v>
          </cell>
          <cell r="AG296">
            <v>498</v>
          </cell>
          <cell r="AH296">
            <v>75</v>
          </cell>
          <cell r="AI296">
            <v>74</v>
          </cell>
          <cell r="AJ296">
            <v>1</v>
          </cell>
          <cell r="AK296">
            <v>28</v>
          </cell>
          <cell r="AL296">
            <v>12</v>
          </cell>
          <cell r="AM296">
            <v>0</v>
          </cell>
          <cell r="AN296">
            <v>0</v>
          </cell>
          <cell r="AO296">
            <v>1373</v>
          </cell>
          <cell r="AP296">
            <v>875</v>
          </cell>
          <cell r="AQ296">
            <v>530</v>
          </cell>
          <cell r="AR296">
            <v>345</v>
          </cell>
          <cell r="AS296">
            <v>726</v>
          </cell>
          <cell r="AT296">
            <v>3053</v>
          </cell>
        </row>
        <row r="297">
          <cell r="A297">
            <v>290</v>
          </cell>
          <cell r="B297" t="str">
            <v>Vale of White Horse</v>
          </cell>
          <cell r="C297" t="str">
            <v>E3134</v>
          </cell>
          <cell r="D297">
            <v>184722</v>
          </cell>
          <cell r="E297">
            <v>141247370</v>
          </cell>
          <cell r="F297">
            <v>66240223</v>
          </cell>
          <cell r="G297">
            <v>1583366.59</v>
          </cell>
          <cell r="H297">
            <v>1498836.3</v>
          </cell>
          <cell r="I297">
            <v>84530.29</v>
          </cell>
          <cell r="J297">
            <v>5328926.9000000004</v>
          </cell>
          <cell r="K297">
            <v>55256.480000000003</v>
          </cell>
          <cell r="L297">
            <v>37570.699999999997</v>
          </cell>
          <cell r="M297">
            <v>24000</v>
          </cell>
          <cell r="N297">
            <v>1210908.49</v>
          </cell>
          <cell r="O297">
            <v>166202.66</v>
          </cell>
          <cell r="P297">
            <v>5605.72</v>
          </cell>
          <cell r="Q297">
            <v>3453.59</v>
          </cell>
          <cell r="R297">
            <v>15133.59</v>
          </cell>
          <cell r="S297">
            <v>0</v>
          </cell>
          <cell r="T297">
            <v>168262.95</v>
          </cell>
          <cell r="U297">
            <v>268150</v>
          </cell>
          <cell r="V297">
            <v>0</v>
          </cell>
          <cell r="W297">
            <v>0</v>
          </cell>
          <cell r="X297">
            <v>142000</v>
          </cell>
          <cell r="Y297">
            <v>394164.19</v>
          </cell>
          <cell r="Z297">
            <v>55586158.600000001</v>
          </cell>
          <cell r="AA297">
            <v>560000</v>
          </cell>
          <cell r="AC297">
            <v>264</v>
          </cell>
          <cell r="AD297">
            <v>29</v>
          </cell>
          <cell r="AE297">
            <v>33</v>
          </cell>
          <cell r="AF297">
            <v>0</v>
          </cell>
          <cell r="AG297">
            <v>533</v>
          </cell>
          <cell r="AH297">
            <v>121</v>
          </cell>
          <cell r="AI297">
            <v>6</v>
          </cell>
          <cell r="AJ297">
            <v>29</v>
          </cell>
          <cell r="AK297">
            <v>18</v>
          </cell>
          <cell r="AL297">
            <v>0</v>
          </cell>
          <cell r="AM297">
            <v>0</v>
          </cell>
          <cell r="AN297">
            <v>0</v>
          </cell>
          <cell r="AO297">
            <v>1740</v>
          </cell>
          <cell r="AP297">
            <v>843</v>
          </cell>
          <cell r="AQ297">
            <v>497</v>
          </cell>
          <cell r="AR297">
            <v>346</v>
          </cell>
          <cell r="AS297">
            <v>1205</v>
          </cell>
          <cell r="AT297">
            <v>3824</v>
          </cell>
        </row>
        <row r="298">
          <cell r="A298">
            <v>291</v>
          </cell>
          <cell r="B298" t="str">
            <v>Wakefield</v>
          </cell>
          <cell r="C298" t="str">
            <v>E4705</v>
          </cell>
          <cell r="D298">
            <v>461041</v>
          </cell>
          <cell r="E298">
            <v>310850024</v>
          </cell>
          <cell r="F298">
            <v>144987050</v>
          </cell>
          <cell r="G298">
            <v>7400000</v>
          </cell>
          <cell r="H298">
            <v>2900000</v>
          </cell>
          <cell r="I298">
            <v>4500000</v>
          </cell>
          <cell r="J298">
            <v>7126941</v>
          </cell>
          <cell r="K298">
            <v>64415</v>
          </cell>
          <cell r="L298">
            <v>8644</v>
          </cell>
          <cell r="M298">
            <v>500000</v>
          </cell>
          <cell r="N298">
            <v>7000000</v>
          </cell>
          <cell r="O298">
            <v>665259</v>
          </cell>
          <cell r="P298">
            <v>600000</v>
          </cell>
          <cell r="Q298">
            <v>9741</v>
          </cell>
          <cell r="R298">
            <v>0</v>
          </cell>
          <cell r="S298">
            <v>0</v>
          </cell>
          <cell r="T298">
            <v>0</v>
          </cell>
          <cell r="U298">
            <v>0</v>
          </cell>
          <cell r="V298">
            <v>0</v>
          </cell>
          <cell r="W298">
            <v>0</v>
          </cell>
          <cell r="X298">
            <v>0</v>
          </cell>
          <cell r="Y298">
            <v>1000000</v>
          </cell>
          <cell r="Z298">
            <v>123187654</v>
          </cell>
          <cell r="AA298">
            <v>1731090</v>
          </cell>
          <cell r="AC298">
            <v>415</v>
          </cell>
          <cell r="AD298">
            <v>6</v>
          </cell>
          <cell r="AE298">
            <v>10</v>
          </cell>
          <cell r="AF298">
            <v>0</v>
          </cell>
          <cell r="AG298">
            <v>667</v>
          </cell>
          <cell r="AH298">
            <v>270</v>
          </cell>
          <cell r="AI298">
            <v>107</v>
          </cell>
          <cell r="AJ298">
            <v>0</v>
          </cell>
          <cell r="AK298">
            <v>0</v>
          </cell>
          <cell r="AL298">
            <v>0</v>
          </cell>
          <cell r="AM298">
            <v>0</v>
          </cell>
          <cell r="AN298">
            <v>0</v>
          </cell>
          <cell r="AO298">
            <v>2611</v>
          </cell>
          <cell r="AP298">
            <v>4019</v>
          </cell>
          <cell r="AQ298">
            <v>2859</v>
          </cell>
          <cell r="AR298">
            <v>1160</v>
          </cell>
          <cell r="AS298">
            <v>3793</v>
          </cell>
          <cell r="AT298">
            <v>10568</v>
          </cell>
        </row>
        <row r="299">
          <cell r="A299">
            <v>292</v>
          </cell>
          <cell r="B299" t="str">
            <v>Walsall</v>
          </cell>
          <cell r="C299" t="str">
            <v>E4606</v>
          </cell>
          <cell r="D299">
            <v>340097</v>
          </cell>
          <cell r="E299">
            <v>177063221</v>
          </cell>
          <cell r="F299">
            <v>84300615</v>
          </cell>
          <cell r="G299">
            <v>5313773</v>
          </cell>
          <cell r="H299">
            <v>1633839</v>
          </cell>
          <cell r="I299">
            <v>3679934</v>
          </cell>
          <cell r="J299">
            <v>4643581</v>
          </cell>
          <cell r="K299">
            <v>26300</v>
          </cell>
          <cell r="L299">
            <v>0</v>
          </cell>
          <cell r="M299">
            <v>160587</v>
          </cell>
          <cell r="N299">
            <v>2825275</v>
          </cell>
          <cell r="O299">
            <v>174964</v>
          </cell>
          <cell r="P299">
            <v>58480</v>
          </cell>
          <cell r="Q299">
            <v>1254</v>
          </cell>
          <cell r="R299">
            <v>0</v>
          </cell>
          <cell r="S299">
            <v>0</v>
          </cell>
          <cell r="T299">
            <v>62901</v>
          </cell>
          <cell r="U299">
            <v>0</v>
          </cell>
          <cell r="V299">
            <v>0</v>
          </cell>
          <cell r="W299">
            <v>0</v>
          </cell>
          <cell r="X299">
            <v>127636</v>
          </cell>
          <cell r="Y299">
            <v>888492</v>
          </cell>
          <cell r="Z299">
            <v>71526286</v>
          </cell>
          <cell r="AA299">
            <v>1476422</v>
          </cell>
          <cell r="AC299">
            <v>388</v>
          </cell>
          <cell r="AD299">
            <v>8</v>
          </cell>
          <cell r="AE299">
            <v>0</v>
          </cell>
          <cell r="AF299">
            <v>0</v>
          </cell>
          <cell r="AG299">
            <v>867</v>
          </cell>
          <cell r="AH299">
            <v>168</v>
          </cell>
          <cell r="AI299">
            <v>42</v>
          </cell>
          <cell r="AJ299">
            <v>5</v>
          </cell>
          <cell r="AK299">
            <v>0</v>
          </cell>
          <cell r="AL299">
            <v>0</v>
          </cell>
          <cell r="AM299">
            <v>0</v>
          </cell>
          <cell r="AN299">
            <v>0</v>
          </cell>
          <cell r="AO299">
            <v>2836</v>
          </cell>
          <cell r="AP299">
            <v>2880</v>
          </cell>
          <cell r="AQ299">
            <v>1991</v>
          </cell>
          <cell r="AR299">
            <v>889</v>
          </cell>
          <cell r="AS299">
            <v>2475</v>
          </cell>
          <cell r="AT299">
            <v>8226</v>
          </cell>
        </row>
        <row r="300">
          <cell r="A300">
            <v>293</v>
          </cell>
          <cell r="B300" t="str">
            <v>Waltham Forest</v>
          </cell>
          <cell r="C300" t="str">
            <v>E5049</v>
          </cell>
          <cell r="D300">
            <v>290876</v>
          </cell>
          <cell r="E300">
            <v>146343010</v>
          </cell>
          <cell r="F300">
            <v>69538968</v>
          </cell>
          <cell r="G300">
            <v>5091466</v>
          </cell>
          <cell r="H300">
            <v>1158384</v>
          </cell>
          <cell r="I300">
            <v>3933082</v>
          </cell>
          <cell r="J300">
            <v>4621311</v>
          </cell>
          <cell r="K300">
            <v>41526</v>
          </cell>
          <cell r="L300">
            <v>0</v>
          </cell>
          <cell r="M300">
            <v>10000</v>
          </cell>
          <cell r="N300">
            <v>1508333</v>
          </cell>
          <cell r="O300">
            <v>136430</v>
          </cell>
          <cell r="P300">
            <v>33411</v>
          </cell>
          <cell r="Q300">
            <v>4134</v>
          </cell>
          <cell r="R300">
            <v>0</v>
          </cell>
          <cell r="S300">
            <v>0</v>
          </cell>
          <cell r="T300">
            <v>0</v>
          </cell>
          <cell r="U300">
            <v>0</v>
          </cell>
          <cell r="V300">
            <v>0</v>
          </cell>
          <cell r="W300">
            <v>50000</v>
          </cell>
          <cell r="X300">
            <v>80000</v>
          </cell>
          <cell r="Y300">
            <v>1500000</v>
          </cell>
          <cell r="Z300">
            <v>57332388</v>
          </cell>
          <cell r="AA300">
            <v>726670</v>
          </cell>
          <cell r="AC300">
            <v>289</v>
          </cell>
          <cell r="AD300">
            <v>8</v>
          </cell>
          <cell r="AE300">
            <v>0</v>
          </cell>
          <cell r="AF300">
            <v>0</v>
          </cell>
          <cell r="AG300">
            <v>593</v>
          </cell>
          <cell r="AH300">
            <v>42</v>
          </cell>
          <cell r="AI300">
            <v>8</v>
          </cell>
          <cell r="AJ300">
            <v>3</v>
          </cell>
          <cell r="AK300">
            <v>0</v>
          </cell>
          <cell r="AL300">
            <v>0</v>
          </cell>
          <cell r="AM300">
            <v>0</v>
          </cell>
          <cell r="AN300">
            <v>0</v>
          </cell>
          <cell r="AO300">
            <v>1719</v>
          </cell>
          <cell r="AP300">
            <v>2515</v>
          </cell>
          <cell r="AQ300">
            <v>1111</v>
          </cell>
          <cell r="AR300">
            <v>1404</v>
          </cell>
          <cell r="AS300">
            <v>2277</v>
          </cell>
          <cell r="AT300">
            <v>6590</v>
          </cell>
        </row>
        <row r="301">
          <cell r="A301">
            <v>294</v>
          </cell>
          <cell r="B301" t="str">
            <v>Wandsworth</v>
          </cell>
          <cell r="C301" t="str">
            <v>E5021</v>
          </cell>
          <cell r="D301">
            <v>468827</v>
          </cell>
          <cell r="E301">
            <v>257396380</v>
          </cell>
          <cell r="F301">
            <v>121797820</v>
          </cell>
          <cell r="G301">
            <v>3528123</v>
          </cell>
          <cell r="H301">
            <v>2269250</v>
          </cell>
          <cell r="I301">
            <v>1258873</v>
          </cell>
          <cell r="J301">
            <v>8453913</v>
          </cell>
          <cell r="K301">
            <v>29711</v>
          </cell>
          <cell r="L301">
            <v>0</v>
          </cell>
          <cell r="M301">
            <v>52563</v>
          </cell>
          <cell r="N301">
            <v>4097707</v>
          </cell>
          <cell r="O301">
            <v>163708</v>
          </cell>
          <cell r="P301">
            <v>598783</v>
          </cell>
          <cell r="Q301">
            <v>1347</v>
          </cell>
          <cell r="R301">
            <v>0</v>
          </cell>
          <cell r="S301">
            <v>0</v>
          </cell>
          <cell r="T301">
            <v>0</v>
          </cell>
          <cell r="U301">
            <v>0</v>
          </cell>
          <cell r="V301">
            <v>0</v>
          </cell>
          <cell r="W301">
            <v>100000</v>
          </cell>
          <cell r="X301">
            <v>52067</v>
          </cell>
          <cell r="Y301">
            <v>1885147</v>
          </cell>
          <cell r="Z301">
            <v>104943173</v>
          </cell>
          <cell r="AA301">
            <v>1460960</v>
          </cell>
          <cell r="AC301">
            <v>342</v>
          </cell>
          <cell r="AD301">
            <v>9</v>
          </cell>
          <cell r="AE301">
            <v>0</v>
          </cell>
          <cell r="AF301">
            <v>0</v>
          </cell>
          <cell r="AG301">
            <v>440</v>
          </cell>
          <cell r="AH301">
            <v>73</v>
          </cell>
          <cell r="AI301">
            <v>14</v>
          </cell>
          <cell r="AJ301">
            <v>2</v>
          </cell>
          <cell r="AK301">
            <v>0</v>
          </cell>
          <cell r="AL301">
            <v>0</v>
          </cell>
          <cell r="AM301">
            <v>0</v>
          </cell>
          <cell r="AN301">
            <v>0</v>
          </cell>
          <cell r="AO301">
            <v>6472</v>
          </cell>
          <cell r="AP301">
            <v>1908</v>
          </cell>
          <cell r="AQ301">
            <v>856</v>
          </cell>
          <cell r="AR301">
            <v>1052</v>
          </cell>
          <cell r="AS301">
            <v>3744</v>
          </cell>
          <cell r="AT301">
            <v>8880</v>
          </cell>
        </row>
        <row r="302">
          <cell r="A302">
            <v>295</v>
          </cell>
          <cell r="B302" t="str">
            <v>Warrington</v>
          </cell>
          <cell r="C302" t="str">
            <v>E0602</v>
          </cell>
          <cell r="D302">
            <v>307797</v>
          </cell>
          <cell r="E302">
            <v>255220415</v>
          </cell>
          <cell r="F302">
            <v>120737933</v>
          </cell>
          <cell r="G302">
            <v>2688769</v>
          </cell>
          <cell r="H302">
            <v>2562831</v>
          </cell>
          <cell r="I302">
            <v>125938</v>
          </cell>
          <cell r="J302">
            <v>3260884</v>
          </cell>
          <cell r="K302">
            <v>55295</v>
          </cell>
          <cell r="L302">
            <v>1777</v>
          </cell>
          <cell r="M302">
            <v>0</v>
          </cell>
          <cell r="N302">
            <v>4178446</v>
          </cell>
          <cell r="O302">
            <v>162386</v>
          </cell>
          <cell r="P302">
            <v>515227</v>
          </cell>
          <cell r="Q302">
            <v>848</v>
          </cell>
          <cell r="R302">
            <v>889</v>
          </cell>
          <cell r="S302">
            <v>3462</v>
          </cell>
          <cell r="T302">
            <v>0</v>
          </cell>
          <cell r="U302">
            <v>0</v>
          </cell>
          <cell r="V302">
            <v>0</v>
          </cell>
          <cell r="W302">
            <v>0</v>
          </cell>
          <cell r="X302">
            <v>0</v>
          </cell>
          <cell r="Y302">
            <v>1023224</v>
          </cell>
          <cell r="Z302">
            <v>111096662</v>
          </cell>
          <cell r="AA302">
            <v>5271429</v>
          </cell>
          <cell r="AC302">
            <v>237</v>
          </cell>
          <cell r="AD302">
            <v>6</v>
          </cell>
          <cell r="AE302">
            <v>3</v>
          </cell>
          <cell r="AF302">
            <v>0</v>
          </cell>
          <cell r="AG302">
            <v>1043</v>
          </cell>
          <cell r="AH302">
            <v>96</v>
          </cell>
          <cell r="AI302">
            <v>49</v>
          </cell>
          <cell r="AJ302">
            <v>3</v>
          </cell>
          <cell r="AK302">
            <v>3</v>
          </cell>
          <cell r="AL302">
            <v>1</v>
          </cell>
          <cell r="AM302">
            <v>0</v>
          </cell>
          <cell r="AN302">
            <v>0</v>
          </cell>
          <cell r="AO302">
            <v>3023</v>
          </cell>
          <cell r="AP302">
            <v>1416</v>
          </cell>
          <cell r="AQ302">
            <v>953</v>
          </cell>
          <cell r="AR302">
            <v>463</v>
          </cell>
          <cell r="AS302">
            <v>1950</v>
          </cell>
          <cell r="AT302">
            <v>6524</v>
          </cell>
        </row>
        <row r="303">
          <cell r="A303">
            <v>296</v>
          </cell>
          <cell r="B303" t="str">
            <v>Warwick</v>
          </cell>
          <cell r="C303" t="str">
            <v>E3735</v>
          </cell>
          <cell r="D303">
            <v>214945</v>
          </cell>
          <cell r="E303">
            <v>163412728</v>
          </cell>
          <cell r="F303">
            <v>78089557</v>
          </cell>
          <cell r="G303">
            <v>2069482.43</v>
          </cell>
          <cell r="H303">
            <v>1619213.72</v>
          </cell>
          <cell r="I303">
            <v>450268.71</v>
          </cell>
          <cell r="J303">
            <v>4131389.47</v>
          </cell>
          <cell r="K303">
            <v>61204.37</v>
          </cell>
          <cell r="L303">
            <v>9525.5300000000007</v>
          </cell>
          <cell r="M303">
            <v>150000</v>
          </cell>
          <cell r="N303">
            <v>2137192</v>
          </cell>
          <cell r="O303">
            <v>6786.81</v>
          </cell>
          <cell r="P303">
            <v>88744.93</v>
          </cell>
          <cell r="Q303">
            <v>0</v>
          </cell>
          <cell r="R303">
            <v>12057.69</v>
          </cell>
          <cell r="S303">
            <v>0</v>
          </cell>
          <cell r="T303">
            <v>0</v>
          </cell>
          <cell r="U303">
            <v>0</v>
          </cell>
          <cell r="V303">
            <v>0</v>
          </cell>
          <cell r="W303">
            <v>0</v>
          </cell>
          <cell r="X303">
            <v>72300</v>
          </cell>
          <cell r="Y303">
            <v>962000</v>
          </cell>
          <cell r="Z303">
            <v>69968932.299999997</v>
          </cell>
          <cell r="AA303">
            <v>0</v>
          </cell>
          <cell r="AC303">
            <v>252</v>
          </cell>
          <cell r="AD303">
            <v>15</v>
          </cell>
          <cell r="AE303">
            <v>1</v>
          </cell>
          <cell r="AF303">
            <v>0</v>
          </cell>
          <cell r="AG303">
            <v>345</v>
          </cell>
          <cell r="AH303">
            <v>34</v>
          </cell>
          <cell r="AI303">
            <v>26</v>
          </cell>
          <cell r="AJ303">
            <v>0</v>
          </cell>
          <cell r="AK303">
            <v>9</v>
          </cell>
          <cell r="AL303">
            <v>0</v>
          </cell>
          <cell r="AM303">
            <v>0</v>
          </cell>
          <cell r="AN303">
            <v>0</v>
          </cell>
          <cell r="AO303">
            <v>2054</v>
          </cell>
          <cell r="AP303">
            <v>1374</v>
          </cell>
          <cell r="AQ303">
            <v>812</v>
          </cell>
          <cell r="AR303">
            <v>562</v>
          </cell>
          <cell r="AS303">
            <v>1100</v>
          </cell>
          <cell r="AT303">
            <v>4649</v>
          </cell>
        </row>
        <row r="304">
          <cell r="A304">
            <v>297</v>
          </cell>
          <cell r="B304" t="str">
            <v>Watford</v>
          </cell>
          <cell r="C304" t="str">
            <v>E1939</v>
          </cell>
          <cell r="D304">
            <v>171837</v>
          </cell>
          <cell r="E304">
            <v>156588309</v>
          </cell>
          <cell r="F304">
            <v>75088222</v>
          </cell>
          <cell r="G304">
            <v>1333626</v>
          </cell>
          <cell r="H304">
            <v>1350888</v>
          </cell>
          <cell r="I304">
            <v>-17262</v>
          </cell>
          <cell r="J304">
            <v>2473249</v>
          </cell>
          <cell r="K304">
            <v>0</v>
          </cell>
          <cell r="L304">
            <v>0</v>
          </cell>
          <cell r="M304">
            <v>48398</v>
          </cell>
          <cell r="N304">
            <v>2950000</v>
          </cell>
          <cell r="O304">
            <v>275467</v>
          </cell>
          <cell r="P304">
            <v>21227</v>
          </cell>
          <cell r="Q304">
            <v>0</v>
          </cell>
          <cell r="R304">
            <v>0</v>
          </cell>
          <cell r="S304">
            <v>0</v>
          </cell>
          <cell r="T304">
            <v>0</v>
          </cell>
          <cell r="U304">
            <v>0</v>
          </cell>
          <cell r="V304">
            <v>0</v>
          </cell>
          <cell r="W304">
            <v>0</v>
          </cell>
          <cell r="X304">
            <v>706500</v>
          </cell>
          <cell r="Y304">
            <v>1000000</v>
          </cell>
          <cell r="Z304">
            <v>67129219</v>
          </cell>
          <cell r="AA304">
            <v>1000000</v>
          </cell>
          <cell r="AC304">
            <v>146</v>
          </cell>
          <cell r="AD304">
            <v>0</v>
          </cell>
          <cell r="AE304">
            <v>0</v>
          </cell>
          <cell r="AF304">
            <v>6</v>
          </cell>
          <cell r="AG304">
            <v>724</v>
          </cell>
          <cell r="AH304">
            <v>67</v>
          </cell>
          <cell r="AI304">
            <v>3</v>
          </cell>
          <cell r="AJ304">
            <v>0</v>
          </cell>
          <cell r="AK304">
            <v>0</v>
          </cell>
          <cell r="AL304">
            <v>0</v>
          </cell>
          <cell r="AM304">
            <v>0</v>
          </cell>
          <cell r="AN304">
            <v>0</v>
          </cell>
          <cell r="AO304">
            <v>1726</v>
          </cell>
          <cell r="AP304">
            <v>640</v>
          </cell>
          <cell r="AQ304">
            <v>308</v>
          </cell>
          <cell r="AR304">
            <v>332</v>
          </cell>
          <cell r="AS304">
            <v>873</v>
          </cell>
          <cell r="AT304">
            <v>3186</v>
          </cell>
        </row>
        <row r="305">
          <cell r="A305">
            <v>298</v>
          </cell>
          <cell r="B305" t="str">
            <v>Waveney</v>
          </cell>
          <cell r="C305" t="str">
            <v>E3537</v>
          </cell>
          <cell r="D305">
            <v>203983</v>
          </cell>
          <cell r="E305">
            <v>70571550</v>
          </cell>
          <cell r="F305">
            <v>33389939</v>
          </cell>
          <cell r="G305">
            <v>3016586.67</v>
          </cell>
          <cell r="H305">
            <v>612087.13</v>
          </cell>
          <cell r="I305">
            <v>2404499.54</v>
          </cell>
          <cell r="J305">
            <v>1920314</v>
          </cell>
          <cell r="K305">
            <v>62818</v>
          </cell>
          <cell r="L305">
            <v>18340.099999999999</v>
          </cell>
          <cell r="M305">
            <v>0</v>
          </cell>
          <cell r="N305">
            <v>1209251.8</v>
          </cell>
          <cell r="O305">
            <v>77792</v>
          </cell>
          <cell r="P305">
            <v>9361.1299999999992</v>
          </cell>
          <cell r="Q305">
            <v>264</v>
          </cell>
          <cell r="R305">
            <v>11543.9</v>
          </cell>
          <cell r="S305">
            <v>0</v>
          </cell>
          <cell r="T305">
            <v>0</v>
          </cell>
          <cell r="U305">
            <v>0</v>
          </cell>
          <cell r="V305">
            <v>0</v>
          </cell>
          <cell r="W305">
            <v>0</v>
          </cell>
          <cell r="X305">
            <v>22401.87</v>
          </cell>
          <cell r="Y305">
            <v>522579.51</v>
          </cell>
          <cell r="Z305">
            <v>27060054.199999999</v>
          </cell>
          <cell r="AA305">
            <v>484042</v>
          </cell>
          <cell r="AC305">
            <v>277</v>
          </cell>
          <cell r="AD305">
            <v>18</v>
          </cell>
          <cell r="AE305">
            <v>11</v>
          </cell>
          <cell r="AF305">
            <v>0</v>
          </cell>
          <cell r="AG305">
            <v>531</v>
          </cell>
          <cell r="AH305">
            <v>86</v>
          </cell>
          <cell r="AI305">
            <v>2</v>
          </cell>
          <cell r="AJ305">
            <v>2</v>
          </cell>
          <cell r="AK305">
            <v>7</v>
          </cell>
          <cell r="AL305">
            <v>0</v>
          </cell>
          <cell r="AM305">
            <v>0</v>
          </cell>
          <cell r="AN305">
            <v>0</v>
          </cell>
          <cell r="AO305">
            <v>1369</v>
          </cell>
          <cell r="AP305">
            <v>2501</v>
          </cell>
          <cell r="AQ305">
            <v>2154</v>
          </cell>
          <cell r="AR305">
            <v>347</v>
          </cell>
          <cell r="AS305">
            <v>1393</v>
          </cell>
          <cell r="AT305">
            <v>5328</v>
          </cell>
        </row>
        <row r="306">
          <cell r="A306">
            <v>299</v>
          </cell>
          <cell r="B306" t="str">
            <v>Waverley</v>
          </cell>
          <cell r="C306" t="str">
            <v>E3640</v>
          </cell>
          <cell r="D306">
            <v>180761</v>
          </cell>
          <cell r="E306">
            <v>96016974</v>
          </cell>
          <cell r="F306">
            <v>43300827</v>
          </cell>
          <cell r="G306">
            <v>2118185</v>
          </cell>
          <cell r="H306">
            <v>876048.21</v>
          </cell>
          <cell r="I306">
            <v>1242136.79</v>
          </cell>
          <cell r="J306">
            <v>4879898.8</v>
          </cell>
          <cell r="K306">
            <v>43649.99</v>
          </cell>
          <cell r="L306">
            <v>6892.6</v>
          </cell>
          <cell r="M306">
            <v>3699.23</v>
          </cell>
          <cell r="N306">
            <v>800000</v>
          </cell>
          <cell r="O306">
            <v>63316.480000000003</v>
          </cell>
          <cell r="P306">
            <v>404621</v>
          </cell>
          <cell r="Q306">
            <v>0</v>
          </cell>
          <cell r="R306">
            <v>4135.66</v>
          </cell>
          <cell r="S306">
            <v>6518.64</v>
          </cell>
          <cell r="T306">
            <v>0</v>
          </cell>
          <cell r="U306">
            <v>0</v>
          </cell>
          <cell r="V306">
            <v>0</v>
          </cell>
          <cell r="W306">
            <v>100000</v>
          </cell>
          <cell r="X306">
            <v>100000</v>
          </cell>
          <cell r="Y306">
            <v>650000</v>
          </cell>
          <cell r="Z306">
            <v>34976315.399999999</v>
          </cell>
          <cell r="AA306">
            <v>300000</v>
          </cell>
          <cell r="AC306">
            <v>263</v>
          </cell>
          <cell r="AD306">
            <v>26</v>
          </cell>
          <cell r="AE306">
            <v>5</v>
          </cell>
          <cell r="AF306">
            <v>1</v>
          </cell>
          <cell r="AG306">
            <v>247</v>
          </cell>
          <cell r="AH306">
            <v>55</v>
          </cell>
          <cell r="AI306">
            <v>14</v>
          </cell>
          <cell r="AJ306">
            <v>0</v>
          </cell>
          <cell r="AK306">
            <v>5</v>
          </cell>
          <cell r="AL306">
            <v>2</v>
          </cell>
          <cell r="AM306">
            <v>0</v>
          </cell>
          <cell r="AN306">
            <v>0</v>
          </cell>
          <cell r="AO306">
            <v>1676</v>
          </cell>
          <cell r="AP306">
            <v>1079</v>
          </cell>
          <cell r="AQ306">
            <v>589</v>
          </cell>
          <cell r="AR306">
            <v>490</v>
          </cell>
          <cell r="AS306">
            <v>1142</v>
          </cell>
          <cell r="AT306">
            <v>3920</v>
          </cell>
        </row>
        <row r="307">
          <cell r="A307">
            <v>300</v>
          </cell>
          <cell r="B307" t="str">
            <v>Wealden</v>
          </cell>
          <cell r="C307" t="str">
            <v>E1437</v>
          </cell>
          <cell r="D307">
            <v>208385</v>
          </cell>
          <cell r="E307">
            <v>80422834</v>
          </cell>
          <cell r="F307">
            <v>37949661</v>
          </cell>
          <cell r="G307">
            <v>4283891</v>
          </cell>
          <cell r="H307">
            <v>618133</v>
          </cell>
          <cell r="I307">
            <v>3665758</v>
          </cell>
          <cell r="J307">
            <v>2530116</v>
          </cell>
          <cell r="K307">
            <v>129979</v>
          </cell>
          <cell r="L307">
            <v>69839</v>
          </cell>
          <cell r="M307">
            <v>66944</v>
          </cell>
          <cell r="N307">
            <v>1131556</v>
          </cell>
          <cell r="O307">
            <v>77440</v>
          </cell>
          <cell r="P307">
            <v>21524</v>
          </cell>
          <cell r="Q307">
            <v>0</v>
          </cell>
          <cell r="R307">
            <v>14667</v>
          </cell>
          <cell r="S307">
            <v>14181</v>
          </cell>
          <cell r="T307">
            <v>0</v>
          </cell>
          <cell r="U307">
            <v>0</v>
          </cell>
          <cell r="V307">
            <v>0</v>
          </cell>
          <cell r="W307">
            <v>70000</v>
          </cell>
          <cell r="X307">
            <v>58023</v>
          </cell>
          <cell r="Y307">
            <v>886581</v>
          </cell>
          <cell r="Z307">
            <v>29124596</v>
          </cell>
          <cell r="AA307">
            <v>116440</v>
          </cell>
          <cell r="AC307">
            <v>293</v>
          </cell>
          <cell r="AD307">
            <v>46</v>
          </cell>
          <cell r="AE307">
            <v>38</v>
          </cell>
          <cell r="AF307">
            <v>0</v>
          </cell>
          <cell r="AG307">
            <v>412</v>
          </cell>
          <cell r="AH307">
            <v>13</v>
          </cell>
          <cell r="AI307">
            <v>10</v>
          </cell>
          <cell r="AJ307">
            <v>0</v>
          </cell>
          <cell r="AK307">
            <v>17</v>
          </cell>
          <cell r="AL307">
            <v>4</v>
          </cell>
          <cell r="AM307">
            <v>0</v>
          </cell>
          <cell r="AN307">
            <v>0</v>
          </cell>
          <cell r="AO307">
            <v>1583</v>
          </cell>
          <cell r="AP307">
            <v>2399</v>
          </cell>
          <cell r="AQ307">
            <v>1536</v>
          </cell>
          <cell r="AR307">
            <v>863</v>
          </cell>
          <cell r="AS307">
            <v>1293</v>
          </cell>
          <cell r="AT307">
            <v>5340</v>
          </cell>
        </row>
        <row r="308">
          <cell r="A308">
            <v>301</v>
          </cell>
          <cell r="B308" t="str">
            <v>Wellingborough</v>
          </cell>
          <cell r="C308" t="str">
            <v>E2837</v>
          </cell>
          <cell r="D308">
            <v>111686</v>
          </cell>
          <cell r="E308">
            <v>71607649</v>
          </cell>
          <cell r="F308">
            <v>35231573.899999999</v>
          </cell>
          <cell r="G308">
            <v>1860678.89</v>
          </cell>
          <cell r="H308">
            <v>567708.67000000004</v>
          </cell>
          <cell r="I308">
            <v>1292970.22</v>
          </cell>
          <cell r="J308">
            <v>1658304.88</v>
          </cell>
          <cell r="K308">
            <v>1460.48</v>
          </cell>
          <cell r="L308">
            <v>2462.15</v>
          </cell>
          <cell r="M308">
            <v>120786.55</v>
          </cell>
          <cell r="N308">
            <v>1366075.54</v>
          </cell>
          <cell r="O308">
            <v>91222.04</v>
          </cell>
          <cell r="P308">
            <v>11463.28</v>
          </cell>
          <cell r="Q308">
            <v>365.12</v>
          </cell>
          <cell r="R308">
            <v>0</v>
          </cell>
          <cell r="S308">
            <v>0</v>
          </cell>
          <cell r="T308">
            <v>0</v>
          </cell>
          <cell r="U308">
            <v>0</v>
          </cell>
          <cell r="V308">
            <v>0</v>
          </cell>
          <cell r="W308">
            <v>0</v>
          </cell>
          <cell r="X308">
            <v>0</v>
          </cell>
          <cell r="Y308">
            <v>231220.57</v>
          </cell>
          <cell r="Z308">
            <v>30443249.300000001</v>
          </cell>
          <cell r="AA308">
            <v>48271</v>
          </cell>
          <cell r="AC308">
            <v>134</v>
          </cell>
          <cell r="AD308">
            <v>1</v>
          </cell>
          <cell r="AE308">
            <v>1</v>
          </cell>
          <cell r="AF308">
            <v>8</v>
          </cell>
          <cell r="AG308">
            <v>254</v>
          </cell>
          <cell r="AH308">
            <v>60</v>
          </cell>
          <cell r="AI308">
            <v>3</v>
          </cell>
          <cell r="AJ308">
            <v>1</v>
          </cell>
          <cell r="AK308">
            <v>0</v>
          </cell>
          <cell r="AL308">
            <v>0</v>
          </cell>
          <cell r="AM308">
            <v>0</v>
          </cell>
          <cell r="AN308">
            <v>0</v>
          </cell>
          <cell r="AO308">
            <v>964</v>
          </cell>
          <cell r="AP308">
            <v>935</v>
          </cell>
          <cell r="AQ308">
            <v>600</v>
          </cell>
          <cell r="AR308">
            <v>335</v>
          </cell>
          <cell r="AS308">
            <v>590</v>
          </cell>
          <cell r="AT308">
            <v>2571</v>
          </cell>
        </row>
        <row r="309">
          <cell r="A309">
            <v>302</v>
          </cell>
          <cell r="B309" t="str">
            <v>Welwyn Hatfield</v>
          </cell>
          <cell r="C309" t="str">
            <v>E1940</v>
          </cell>
          <cell r="D309">
            <v>154681</v>
          </cell>
          <cell r="E309">
            <v>143308479</v>
          </cell>
          <cell r="F309">
            <v>65713369</v>
          </cell>
          <cell r="G309">
            <v>1175366</v>
          </cell>
          <cell r="H309">
            <v>1444880</v>
          </cell>
          <cell r="I309">
            <v>-269514</v>
          </cell>
          <cell r="J309">
            <v>5627158</v>
          </cell>
          <cell r="K309">
            <v>44151</v>
          </cell>
          <cell r="L309">
            <v>0</v>
          </cell>
          <cell r="M309">
            <v>218786</v>
          </cell>
          <cell r="N309">
            <v>1901739</v>
          </cell>
          <cell r="O309">
            <v>245983</v>
          </cell>
          <cell r="P309">
            <v>46088</v>
          </cell>
          <cell r="Q309">
            <v>5609</v>
          </cell>
          <cell r="R309">
            <v>0</v>
          </cell>
          <cell r="S309">
            <v>0</v>
          </cell>
          <cell r="T309">
            <v>0</v>
          </cell>
          <cell r="U309">
            <v>0</v>
          </cell>
          <cell r="V309">
            <v>0</v>
          </cell>
          <cell r="W309">
            <v>496460</v>
          </cell>
          <cell r="X309">
            <v>65528</v>
          </cell>
          <cell r="Y309">
            <v>563000</v>
          </cell>
          <cell r="Z309">
            <v>56177845</v>
          </cell>
          <cell r="AA309">
            <v>749616</v>
          </cell>
          <cell r="AC309">
            <v>208</v>
          </cell>
          <cell r="AD309">
            <v>10</v>
          </cell>
          <cell r="AE309">
            <v>0</v>
          </cell>
          <cell r="AF309">
            <v>5</v>
          </cell>
          <cell r="AG309">
            <v>294</v>
          </cell>
          <cell r="AH309">
            <v>77</v>
          </cell>
          <cell r="AI309">
            <v>6</v>
          </cell>
          <cell r="AJ309">
            <v>10</v>
          </cell>
          <cell r="AK309">
            <v>0</v>
          </cell>
          <cell r="AL309">
            <v>0</v>
          </cell>
          <cell r="AM309">
            <v>0</v>
          </cell>
          <cell r="AN309">
            <v>0</v>
          </cell>
          <cell r="AO309">
            <v>1384</v>
          </cell>
          <cell r="AP309">
            <v>614</v>
          </cell>
          <cell r="AQ309">
            <v>400</v>
          </cell>
          <cell r="AR309">
            <v>214</v>
          </cell>
          <cell r="AS309">
            <v>792</v>
          </cell>
          <cell r="AT309">
            <v>2845</v>
          </cell>
        </row>
        <row r="310">
          <cell r="A310">
            <v>303</v>
          </cell>
          <cell r="B310" t="str">
            <v>West Berkshire</v>
          </cell>
          <cell r="C310" t="str">
            <v>E0302</v>
          </cell>
          <cell r="D310">
            <v>258585</v>
          </cell>
          <cell r="E310">
            <v>193915342</v>
          </cell>
          <cell r="F310">
            <v>91073124</v>
          </cell>
          <cell r="G310">
            <v>1800000</v>
          </cell>
          <cell r="H310">
            <v>1891840</v>
          </cell>
          <cell r="I310">
            <v>-91840</v>
          </cell>
          <cell r="J310">
            <v>3855863</v>
          </cell>
          <cell r="K310">
            <v>34933</v>
          </cell>
          <cell r="L310">
            <v>28006</v>
          </cell>
          <cell r="M310">
            <v>80000</v>
          </cell>
          <cell r="N310">
            <v>1575670</v>
          </cell>
          <cell r="O310">
            <v>40018</v>
          </cell>
          <cell r="P310">
            <v>40241</v>
          </cell>
          <cell r="Q310">
            <v>0</v>
          </cell>
          <cell r="R310">
            <v>12416</v>
          </cell>
          <cell r="S310">
            <v>46247</v>
          </cell>
          <cell r="T310">
            <v>0</v>
          </cell>
          <cell r="U310">
            <v>0</v>
          </cell>
          <cell r="V310">
            <v>0</v>
          </cell>
          <cell r="W310">
            <v>0</v>
          </cell>
          <cell r="X310">
            <v>135000</v>
          </cell>
          <cell r="Y310">
            <v>405000</v>
          </cell>
          <cell r="Z310">
            <v>84832945</v>
          </cell>
          <cell r="AA310">
            <v>1285000</v>
          </cell>
          <cell r="AC310">
            <v>227</v>
          </cell>
          <cell r="AD310">
            <v>12</v>
          </cell>
          <cell r="AE310">
            <v>18</v>
          </cell>
          <cell r="AF310">
            <v>1</v>
          </cell>
          <cell r="AG310">
            <v>409</v>
          </cell>
          <cell r="AH310">
            <v>35</v>
          </cell>
          <cell r="AI310">
            <v>18</v>
          </cell>
          <cell r="AJ310">
            <v>0</v>
          </cell>
          <cell r="AK310">
            <v>8</v>
          </cell>
          <cell r="AL310">
            <v>23</v>
          </cell>
          <cell r="AM310">
            <v>0</v>
          </cell>
          <cell r="AN310">
            <v>0</v>
          </cell>
          <cell r="AO310">
            <v>2230</v>
          </cell>
          <cell r="AP310">
            <v>1110</v>
          </cell>
          <cell r="AQ310">
            <v>604</v>
          </cell>
          <cell r="AR310">
            <v>506</v>
          </cell>
          <cell r="AS310">
            <v>1746</v>
          </cell>
          <cell r="AT310">
            <v>5207</v>
          </cell>
        </row>
        <row r="311">
          <cell r="A311">
            <v>304</v>
          </cell>
          <cell r="B311" t="str">
            <v>West Devon</v>
          </cell>
          <cell r="C311" t="str">
            <v>E1140</v>
          </cell>
          <cell r="D311">
            <v>83914</v>
          </cell>
          <cell r="E311">
            <v>28741785</v>
          </cell>
          <cell r="F311">
            <v>13540741</v>
          </cell>
          <cell r="G311">
            <v>1523918</v>
          </cell>
          <cell r="H311">
            <v>215784</v>
          </cell>
          <cell r="I311">
            <v>1308134</v>
          </cell>
          <cell r="J311">
            <v>734305</v>
          </cell>
          <cell r="K311">
            <v>71448</v>
          </cell>
          <cell r="L311">
            <v>48149</v>
          </cell>
          <cell r="M311">
            <v>40000</v>
          </cell>
          <cell r="N311">
            <v>323189</v>
          </cell>
          <cell r="O311">
            <v>61349</v>
          </cell>
          <cell r="P311">
            <v>12120</v>
          </cell>
          <cell r="Q311">
            <v>8000</v>
          </cell>
          <cell r="R311">
            <v>16236</v>
          </cell>
          <cell r="S311">
            <v>0</v>
          </cell>
          <cell r="T311">
            <v>0</v>
          </cell>
          <cell r="U311">
            <v>0</v>
          </cell>
          <cell r="V311">
            <v>0</v>
          </cell>
          <cell r="W311">
            <v>10000</v>
          </cell>
          <cell r="X311">
            <v>20000</v>
          </cell>
          <cell r="Y311">
            <v>411000</v>
          </cell>
          <cell r="Z311">
            <v>10412579</v>
          </cell>
          <cell r="AA311">
            <v>82405</v>
          </cell>
          <cell r="AC311">
            <v>169</v>
          </cell>
          <cell r="AD311">
            <v>30</v>
          </cell>
          <cell r="AE311">
            <v>41</v>
          </cell>
          <cell r="AF311">
            <v>1</v>
          </cell>
          <cell r="AG311">
            <v>207</v>
          </cell>
          <cell r="AH311">
            <v>92</v>
          </cell>
          <cell r="AI311">
            <v>6</v>
          </cell>
          <cell r="AJ311">
            <v>11</v>
          </cell>
          <cell r="AK311">
            <v>21</v>
          </cell>
          <cell r="AL311">
            <v>0</v>
          </cell>
          <cell r="AM311">
            <v>0</v>
          </cell>
          <cell r="AN311">
            <v>0</v>
          </cell>
          <cell r="AO311">
            <v>689</v>
          </cell>
          <cell r="AP311">
            <v>781</v>
          </cell>
          <cell r="AQ311">
            <v>561</v>
          </cell>
          <cell r="AR311">
            <v>220</v>
          </cell>
          <cell r="AS311">
            <v>720</v>
          </cell>
          <cell r="AT311">
            <v>2208</v>
          </cell>
        </row>
        <row r="312">
          <cell r="A312">
            <v>305</v>
          </cell>
          <cell r="B312" t="str">
            <v>West Dorset</v>
          </cell>
          <cell r="C312" t="str">
            <v>E1237</v>
          </cell>
          <cell r="D312">
            <v>208248</v>
          </cell>
          <cell r="E312">
            <v>81144501</v>
          </cell>
          <cell r="F312">
            <v>37706084</v>
          </cell>
          <cell r="G312">
            <v>3540366</v>
          </cell>
          <cell r="H312">
            <v>658487</v>
          </cell>
          <cell r="I312">
            <v>2881879</v>
          </cell>
          <cell r="J312">
            <v>2821699</v>
          </cell>
          <cell r="K312">
            <v>78521</v>
          </cell>
          <cell r="L312">
            <v>88050</v>
          </cell>
          <cell r="M312">
            <v>0</v>
          </cell>
          <cell r="N312">
            <v>755749</v>
          </cell>
          <cell r="O312">
            <v>157943</v>
          </cell>
          <cell r="P312">
            <v>4865</v>
          </cell>
          <cell r="Q312">
            <v>1485</v>
          </cell>
          <cell r="R312">
            <v>64437</v>
          </cell>
          <cell r="S312">
            <v>0</v>
          </cell>
          <cell r="T312">
            <v>0</v>
          </cell>
          <cell r="U312">
            <v>0</v>
          </cell>
          <cell r="V312">
            <v>0</v>
          </cell>
          <cell r="W312">
            <v>10000</v>
          </cell>
          <cell r="X312">
            <v>10000</v>
          </cell>
          <cell r="Y312">
            <v>817012.7</v>
          </cell>
          <cell r="Z312">
            <v>29861180.300000001</v>
          </cell>
          <cell r="AA312">
            <v>1633227</v>
          </cell>
          <cell r="AC312">
            <v>345</v>
          </cell>
          <cell r="AD312">
            <v>25</v>
          </cell>
          <cell r="AE312">
            <v>68</v>
          </cell>
          <cell r="AF312">
            <v>0</v>
          </cell>
          <cell r="AG312">
            <v>344</v>
          </cell>
          <cell r="AH312">
            <v>2</v>
          </cell>
          <cell r="AI312">
            <v>2</v>
          </cell>
          <cell r="AJ312">
            <v>3</v>
          </cell>
          <cell r="AK312">
            <v>68</v>
          </cell>
          <cell r="AL312">
            <v>0</v>
          </cell>
          <cell r="AM312">
            <v>0</v>
          </cell>
          <cell r="AN312">
            <v>0</v>
          </cell>
          <cell r="AO312">
            <v>1575</v>
          </cell>
          <cell r="AP312">
            <v>2248</v>
          </cell>
          <cell r="AQ312">
            <v>1686</v>
          </cell>
          <cell r="AR312">
            <v>562</v>
          </cell>
          <cell r="AS312">
            <v>1438</v>
          </cell>
          <cell r="AT312">
            <v>5384</v>
          </cell>
        </row>
        <row r="313">
          <cell r="A313">
            <v>306</v>
          </cell>
          <cell r="B313" t="str">
            <v>West Lancashire</v>
          </cell>
          <cell r="C313" t="str">
            <v>E2343</v>
          </cell>
          <cell r="D313">
            <v>132639</v>
          </cell>
          <cell r="E313">
            <v>79861466</v>
          </cell>
          <cell r="F313">
            <v>37739513</v>
          </cell>
          <cell r="G313">
            <v>1912814</v>
          </cell>
          <cell r="H313">
            <v>738419</v>
          </cell>
          <cell r="I313">
            <v>1174395</v>
          </cell>
          <cell r="J313">
            <v>2384663</v>
          </cell>
          <cell r="K313">
            <v>0</v>
          </cell>
          <cell r="L313">
            <v>5386</v>
          </cell>
          <cell r="M313">
            <v>80000</v>
          </cell>
          <cell r="N313">
            <v>2046115</v>
          </cell>
          <cell r="O313">
            <v>9139</v>
          </cell>
          <cell r="P313">
            <v>28931</v>
          </cell>
          <cell r="Q313">
            <v>0</v>
          </cell>
          <cell r="R313">
            <v>0</v>
          </cell>
          <cell r="S313">
            <v>0</v>
          </cell>
          <cell r="T313">
            <v>0</v>
          </cell>
          <cell r="U313">
            <v>0</v>
          </cell>
          <cell r="V313">
            <v>0</v>
          </cell>
          <cell r="W313">
            <v>0</v>
          </cell>
          <cell r="X313">
            <v>404673</v>
          </cell>
          <cell r="Y313">
            <v>517000</v>
          </cell>
          <cell r="Z313">
            <v>31029663</v>
          </cell>
          <cell r="AA313">
            <v>420000</v>
          </cell>
          <cell r="AC313">
            <v>153</v>
          </cell>
          <cell r="AD313">
            <v>0</v>
          </cell>
          <cell r="AE313">
            <v>5</v>
          </cell>
          <cell r="AF313">
            <v>7</v>
          </cell>
          <cell r="AG313">
            <v>436</v>
          </cell>
          <cell r="AH313">
            <v>7</v>
          </cell>
          <cell r="AI313">
            <v>22</v>
          </cell>
          <cell r="AJ313">
            <v>0</v>
          </cell>
          <cell r="AK313">
            <v>0</v>
          </cell>
          <cell r="AL313">
            <v>0</v>
          </cell>
          <cell r="AM313">
            <v>0</v>
          </cell>
          <cell r="AN313">
            <v>0</v>
          </cell>
          <cell r="AO313">
            <v>981</v>
          </cell>
          <cell r="AP313">
            <v>1056</v>
          </cell>
          <cell r="AQ313">
            <v>703</v>
          </cell>
          <cell r="AR313">
            <v>353</v>
          </cell>
          <cell r="AS313">
            <v>1065</v>
          </cell>
          <cell r="AT313">
            <v>3155</v>
          </cell>
        </row>
        <row r="314">
          <cell r="A314">
            <v>307</v>
          </cell>
          <cell r="B314" t="str">
            <v>West Lindsey</v>
          </cell>
          <cell r="C314" t="str">
            <v>E2537</v>
          </cell>
          <cell r="D314">
            <v>105817</v>
          </cell>
          <cell r="E314">
            <v>42750985</v>
          </cell>
          <cell r="F314">
            <v>20534607</v>
          </cell>
          <cell r="G314">
            <v>1626300</v>
          </cell>
          <cell r="H314">
            <v>376968</v>
          </cell>
          <cell r="I314">
            <v>1249332</v>
          </cell>
          <cell r="J314">
            <v>1365598</v>
          </cell>
          <cell r="K314">
            <v>25151</v>
          </cell>
          <cell r="L314">
            <v>35853</v>
          </cell>
          <cell r="M314">
            <v>20000</v>
          </cell>
          <cell r="N314">
            <v>466111</v>
          </cell>
          <cell r="O314">
            <v>28923</v>
          </cell>
          <cell r="P314">
            <v>34937</v>
          </cell>
          <cell r="Q314">
            <v>1779</v>
          </cell>
          <cell r="R314">
            <v>6683</v>
          </cell>
          <cell r="S314">
            <v>0</v>
          </cell>
          <cell r="T314">
            <v>0</v>
          </cell>
          <cell r="U314">
            <v>0</v>
          </cell>
          <cell r="V314">
            <v>0</v>
          </cell>
          <cell r="W314">
            <v>30000</v>
          </cell>
          <cell r="X314">
            <v>47072</v>
          </cell>
          <cell r="Y314">
            <v>330000</v>
          </cell>
          <cell r="Z314">
            <v>16914537</v>
          </cell>
          <cell r="AA314">
            <v>469272</v>
          </cell>
          <cell r="AC314">
            <v>166</v>
          </cell>
          <cell r="AD314">
            <v>9</v>
          </cell>
          <cell r="AE314">
            <v>39</v>
          </cell>
          <cell r="AF314">
            <v>0</v>
          </cell>
          <cell r="AG314">
            <v>207</v>
          </cell>
          <cell r="AH314">
            <v>82</v>
          </cell>
          <cell r="AI314">
            <v>49</v>
          </cell>
          <cell r="AJ314">
            <v>7</v>
          </cell>
          <cell r="AK314">
            <v>16</v>
          </cell>
          <cell r="AL314">
            <v>0</v>
          </cell>
          <cell r="AM314">
            <v>0</v>
          </cell>
          <cell r="AN314">
            <v>0</v>
          </cell>
          <cell r="AO314">
            <v>970</v>
          </cell>
          <cell r="AP314">
            <v>1079</v>
          </cell>
          <cell r="AQ314">
            <v>827</v>
          </cell>
          <cell r="AR314">
            <v>252</v>
          </cell>
          <cell r="AS314">
            <v>661</v>
          </cell>
          <cell r="AT314">
            <v>2721</v>
          </cell>
        </row>
        <row r="315">
          <cell r="A315">
            <v>308</v>
          </cell>
          <cell r="B315" t="str">
            <v>West Oxfordshire</v>
          </cell>
          <cell r="C315" t="str">
            <v>E3135</v>
          </cell>
          <cell r="D315">
            <v>163844</v>
          </cell>
          <cell r="E315">
            <v>81286996</v>
          </cell>
          <cell r="F315">
            <v>37864907</v>
          </cell>
          <cell r="G315">
            <v>2210179</v>
          </cell>
          <cell r="H315">
            <v>702569</v>
          </cell>
          <cell r="I315">
            <v>1507610</v>
          </cell>
          <cell r="J315">
            <v>2305151</v>
          </cell>
          <cell r="K315">
            <v>55366</v>
          </cell>
          <cell r="L315">
            <v>46343</v>
          </cell>
          <cell r="M315">
            <v>0</v>
          </cell>
          <cell r="N315">
            <v>478728</v>
          </cell>
          <cell r="O315">
            <v>77055</v>
          </cell>
          <cell r="P315">
            <v>0</v>
          </cell>
          <cell r="Q315">
            <v>0</v>
          </cell>
          <cell r="R315">
            <v>3452</v>
          </cell>
          <cell r="S315">
            <v>0</v>
          </cell>
          <cell r="T315">
            <v>0</v>
          </cell>
          <cell r="U315">
            <v>0</v>
          </cell>
          <cell r="V315">
            <v>0</v>
          </cell>
          <cell r="W315">
            <v>0</v>
          </cell>
          <cell r="X315">
            <v>11042</v>
          </cell>
          <cell r="Y315">
            <v>214755</v>
          </cell>
          <cell r="Z315">
            <v>33100932</v>
          </cell>
          <cell r="AA315">
            <v>357655</v>
          </cell>
          <cell r="AC315">
            <v>251</v>
          </cell>
          <cell r="AD315">
            <v>19</v>
          </cell>
          <cell r="AE315">
            <v>35</v>
          </cell>
          <cell r="AF315">
            <v>0</v>
          </cell>
          <cell r="AG315">
            <v>149</v>
          </cell>
          <cell r="AH315">
            <v>15</v>
          </cell>
          <cell r="AI315">
            <v>0</v>
          </cell>
          <cell r="AJ315">
            <v>0</v>
          </cell>
          <cell r="AK315">
            <v>4</v>
          </cell>
          <cell r="AL315">
            <v>0</v>
          </cell>
          <cell r="AM315">
            <v>0</v>
          </cell>
          <cell r="AN315">
            <v>0</v>
          </cell>
          <cell r="AO315">
            <v>1363</v>
          </cell>
          <cell r="AP315">
            <v>1293</v>
          </cell>
          <cell r="AQ315">
            <v>870</v>
          </cell>
          <cell r="AR315">
            <v>423</v>
          </cell>
          <cell r="AS315">
            <v>1149</v>
          </cell>
          <cell r="AT315">
            <v>3820</v>
          </cell>
        </row>
        <row r="316">
          <cell r="A316">
            <v>309</v>
          </cell>
          <cell r="B316" t="str">
            <v>West Somerset</v>
          </cell>
          <cell r="C316" t="str">
            <v>E3335</v>
          </cell>
          <cell r="D316">
            <v>74735</v>
          </cell>
          <cell r="E316">
            <v>31297381</v>
          </cell>
          <cell r="F316">
            <v>14771302</v>
          </cell>
          <cell r="G316">
            <v>1257794</v>
          </cell>
          <cell r="H316">
            <v>269001</v>
          </cell>
          <cell r="I316">
            <v>988793</v>
          </cell>
          <cell r="J316">
            <v>548156</v>
          </cell>
          <cell r="K316">
            <v>11394</v>
          </cell>
          <cell r="L316">
            <v>40259</v>
          </cell>
          <cell r="M316">
            <v>0</v>
          </cell>
          <cell r="N316">
            <v>81806</v>
          </cell>
          <cell r="O316">
            <v>28302</v>
          </cell>
          <cell r="P316">
            <v>84782</v>
          </cell>
          <cell r="Q316">
            <v>2357</v>
          </cell>
          <cell r="R316">
            <v>40259</v>
          </cell>
          <cell r="S316">
            <v>59628</v>
          </cell>
          <cell r="T316">
            <v>0</v>
          </cell>
          <cell r="U316">
            <v>0</v>
          </cell>
          <cell r="V316">
            <v>0</v>
          </cell>
          <cell r="W316">
            <v>500</v>
          </cell>
          <cell r="X316">
            <v>5000</v>
          </cell>
          <cell r="Y316">
            <v>210000</v>
          </cell>
          <cell r="Z316">
            <v>12549096</v>
          </cell>
          <cell r="AA316">
            <v>627500</v>
          </cell>
          <cell r="AC316">
            <v>143</v>
          </cell>
          <cell r="AD316">
            <v>4</v>
          </cell>
          <cell r="AE316">
            <v>36</v>
          </cell>
          <cell r="AF316">
            <v>0</v>
          </cell>
          <cell r="AG316">
            <v>120</v>
          </cell>
          <cell r="AH316">
            <v>28</v>
          </cell>
          <cell r="AI316">
            <v>19</v>
          </cell>
          <cell r="AJ316">
            <v>2</v>
          </cell>
          <cell r="AK316">
            <v>36</v>
          </cell>
          <cell r="AL316">
            <v>93</v>
          </cell>
          <cell r="AM316">
            <v>0</v>
          </cell>
          <cell r="AN316">
            <v>0</v>
          </cell>
          <cell r="AO316">
            <v>458</v>
          </cell>
          <cell r="AP316">
            <v>838</v>
          </cell>
          <cell r="AQ316">
            <v>655</v>
          </cell>
          <cell r="AR316">
            <v>183</v>
          </cell>
          <cell r="AS316">
            <v>602</v>
          </cell>
          <cell r="AT316">
            <v>1911</v>
          </cell>
        </row>
        <row r="317">
          <cell r="A317">
            <v>310</v>
          </cell>
          <cell r="B317" t="str">
            <v>Westminster</v>
          </cell>
          <cell r="C317" t="str">
            <v>E5022</v>
          </cell>
          <cell r="D317">
            <v>3129174</v>
          </cell>
          <cell r="E317">
            <v>4168727839</v>
          </cell>
          <cell r="F317">
            <v>1970386488</v>
          </cell>
          <cell r="G317">
            <v>1884231.17</v>
          </cell>
          <cell r="H317">
            <v>44559728.899999999</v>
          </cell>
          <cell r="I317">
            <v>-42675498</v>
          </cell>
          <cell r="J317">
            <v>65489935.5</v>
          </cell>
          <cell r="K317">
            <v>22750.400000000001</v>
          </cell>
          <cell r="L317">
            <v>0</v>
          </cell>
          <cell r="M317">
            <v>0</v>
          </cell>
          <cell r="N317">
            <v>122183557</v>
          </cell>
          <cell r="O317">
            <v>325368.3</v>
          </cell>
          <cell r="P317">
            <v>13362.32</v>
          </cell>
          <cell r="Q317">
            <v>5687.6</v>
          </cell>
          <cell r="R317">
            <v>0</v>
          </cell>
          <cell r="S317">
            <v>0</v>
          </cell>
          <cell r="T317">
            <v>0</v>
          </cell>
          <cell r="U317">
            <v>0</v>
          </cell>
          <cell r="V317">
            <v>0</v>
          </cell>
          <cell r="W317">
            <v>0</v>
          </cell>
          <cell r="X317">
            <v>0</v>
          </cell>
          <cell r="Y317">
            <v>3000000</v>
          </cell>
          <cell r="Z317">
            <v>1818083691</v>
          </cell>
          <cell r="AA317">
            <v>51172801</v>
          </cell>
          <cell r="AC317">
            <v>1083</v>
          </cell>
          <cell r="AD317">
            <v>1</v>
          </cell>
          <cell r="AE317">
            <v>0</v>
          </cell>
          <cell r="AF317">
            <v>0</v>
          </cell>
          <cell r="AG317">
            <v>5677</v>
          </cell>
          <cell r="AH317">
            <v>101</v>
          </cell>
          <cell r="AI317">
            <v>4</v>
          </cell>
          <cell r="AJ317">
            <v>1</v>
          </cell>
          <cell r="AK317">
            <v>0</v>
          </cell>
          <cell r="AL317">
            <v>0</v>
          </cell>
          <cell r="AM317">
            <v>0</v>
          </cell>
          <cell r="AN317">
            <v>0</v>
          </cell>
          <cell r="AO317">
            <v>21804</v>
          </cell>
          <cell r="AP317">
            <v>1001</v>
          </cell>
          <cell r="AQ317">
            <v>349</v>
          </cell>
          <cell r="AR317">
            <v>652</v>
          </cell>
          <cell r="AS317">
            <v>11723</v>
          </cell>
          <cell r="AT317">
            <v>35418</v>
          </cell>
        </row>
        <row r="318">
          <cell r="A318">
            <v>311</v>
          </cell>
          <cell r="B318" t="str">
            <v>Weymouth and Portland</v>
          </cell>
          <cell r="C318" t="str">
            <v>E1238</v>
          </cell>
          <cell r="D318">
            <v>107702</v>
          </cell>
          <cell r="E318">
            <v>44280004</v>
          </cell>
          <cell r="F318">
            <v>20080686</v>
          </cell>
          <cell r="G318">
            <v>1515455</v>
          </cell>
          <cell r="H318">
            <v>377997</v>
          </cell>
          <cell r="I318">
            <v>1137458</v>
          </cell>
          <cell r="J318">
            <v>1088254</v>
          </cell>
          <cell r="K318">
            <v>70563</v>
          </cell>
          <cell r="L318">
            <v>0</v>
          </cell>
          <cell r="M318">
            <v>0</v>
          </cell>
          <cell r="N318">
            <v>443297</v>
          </cell>
          <cell r="O318">
            <v>25667</v>
          </cell>
          <cell r="P318">
            <v>95341</v>
          </cell>
          <cell r="Q318">
            <v>0</v>
          </cell>
          <cell r="R318">
            <v>0</v>
          </cell>
          <cell r="S318">
            <v>0</v>
          </cell>
          <cell r="T318">
            <v>0</v>
          </cell>
          <cell r="U318">
            <v>0</v>
          </cell>
          <cell r="V318">
            <v>0</v>
          </cell>
          <cell r="W318">
            <v>10000</v>
          </cell>
          <cell r="X318">
            <v>10000</v>
          </cell>
          <cell r="Y318">
            <v>492922.16</v>
          </cell>
          <cell r="Z318">
            <v>16572840.800000001</v>
          </cell>
          <cell r="AA318">
            <v>911631</v>
          </cell>
          <cell r="AC318">
            <v>122</v>
          </cell>
          <cell r="AD318">
            <v>15</v>
          </cell>
          <cell r="AE318">
            <v>0</v>
          </cell>
          <cell r="AF318">
            <v>0</v>
          </cell>
          <cell r="AG318">
            <v>250</v>
          </cell>
          <cell r="AH318">
            <v>10</v>
          </cell>
          <cell r="AI318">
            <v>3</v>
          </cell>
          <cell r="AJ318">
            <v>0</v>
          </cell>
          <cell r="AK318">
            <v>0</v>
          </cell>
          <cell r="AL318">
            <v>0</v>
          </cell>
          <cell r="AM318">
            <v>0</v>
          </cell>
          <cell r="AN318">
            <v>0</v>
          </cell>
          <cell r="AO318">
            <v>748</v>
          </cell>
          <cell r="AP318">
            <v>1252</v>
          </cell>
          <cell r="AQ318">
            <v>939</v>
          </cell>
          <cell r="AR318">
            <v>313</v>
          </cell>
          <cell r="AS318">
            <v>716</v>
          </cell>
          <cell r="AT318">
            <v>2762</v>
          </cell>
        </row>
        <row r="319">
          <cell r="A319">
            <v>312</v>
          </cell>
          <cell r="B319" t="str">
            <v>Wigan</v>
          </cell>
          <cell r="C319" t="str">
            <v>E4210</v>
          </cell>
          <cell r="D319">
            <v>387365</v>
          </cell>
          <cell r="E319">
            <v>208686394</v>
          </cell>
          <cell r="F319">
            <v>98707106</v>
          </cell>
          <cell r="G319">
            <v>3206177</v>
          </cell>
          <cell r="H319">
            <v>1923658</v>
          </cell>
          <cell r="I319">
            <v>1282519</v>
          </cell>
          <cell r="J319">
            <v>5013575</v>
          </cell>
          <cell r="K319">
            <v>160448</v>
          </cell>
          <cell r="L319">
            <v>0</v>
          </cell>
          <cell r="M319">
            <v>21360</v>
          </cell>
          <cell r="N319">
            <v>3218809</v>
          </cell>
          <cell r="O319">
            <v>772813</v>
          </cell>
          <cell r="P319">
            <v>485652</v>
          </cell>
          <cell r="Q319">
            <v>28158</v>
          </cell>
          <cell r="R319">
            <v>0</v>
          </cell>
          <cell r="S319">
            <v>0</v>
          </cell>
          <cell r="T319">
            <v>0</v>
          </cell>
          <cell r="U319">
            <v>0</v>
          </cell>
          <cell r="V319">
            <v>0</v>
          </cell>
          <cell r="W319">
            <v>0</v>
          </cell>
          <cell r="X319">
            <v>0</v>
          </cell>
          <cell r="Y319">
            <v>1257067</v>
          </cell>
          <cell r="Z319">
            <v>86083305</v>
          </cell>
          <cell r="AA319">
            <v>1104284</v>
          </cell>
          <cell r="AC319">
            <v>381</v>
          </cell>
          <cell r="AD319">
            <v>9</v>
          </cell>
          <cell r="AE319">
            <v>0</v>
          </cell>
          <cell r="AF319">
            <v>0</v>
          </cell>
          <cell r="AG319">
            <v>1350</v>
          </cell>
          <cell r="AH319">
            <v>311</v>
          </cell>
          <cell r="AI319">
            <v>107</v>
          </cell>
          <cell r="AJ319">
            <v>7</v>
          </cell>
          <cell r="AK319">
            <v>0</v>
          </cell>
          <cell r="AL319">
            <v>0</v>
          </cell>
          <cell r="AM319">
            <v>0</v>
          </cell>
          <cell r="AN319">
            <v>0</v>
          </cell>
          <cell r="AO319">
            <v>3449</v>
          </cell>
          <cell r="AP319">
            <v>3437</v>
          </cell>
          <cell r="AQ319">
            <v>2379</v>
          </cell>
          <cell r="AR319">
            <v>1058</v>
          </cell>
          <cell r="AS319">
            <v>2238</v>
          </cell>
          <cell r="AT319">
            <v>9262</v>
          </cell>
        </row>
        <row r="320">
          <cell r="A320">
            <v>313</v>
          </cell>
          <cell r="B320" t="str">
            <v>Wiltshire UA</v>
          </cell>
          <cell r="C320" t="str">
            <v>E3902</v>
          </cell>
          <cell r="D320">
            <v>622066</v>
          </cell>
          <cell r="E320">
            <v>356635666</v>
          </cell>
          <cell r="F320">
            <v>170011381</v>
          </cell>
          <cell r="G320">
            <v>8851238</v>
          </cell>
          <cell r="H320">
            <v>3274957</v>
          </cell>
          <cell r="I320">
            <v>5576281</v>
          </cell>
          <cell r="J320">
            <v>9271457</v>
          </cell>
          <cell r="K320">
            <v>163614</v>
          </cell>
          <cell r="L320">
            <v>231244</v>
          </cell>
          <cell r="M320">
            <v>250000</v>
          </cell>
          <cell r="N320">
            <v>3349101</v>
          </cell>
          <cell r="O320">
            <v>528184</v>
          </cell>
          <cell r="P320">
            <v>319751</v>
          </cell>
          <cell r="Q320">
            <v>0</v>
          </cell>
          <cell r="R320">
            <v>240318</v>
          </cell>
          <cell r="S320">
            <v>0</v>
          </cell>
          <cell r="T320">
            <v>0</v>
          </cell>
          <cell r="U320">
            <v>0</v>
          </cell>
          <cell r="V320">
            <v>0</v>
          </cell>
          <cell r="W320">
            <v>100000</v>
          </cell>
          <cell r="X320">
            <v>180000</v>
          </cell>
          <cell r="Y320">
            <v>2155000</v>
          </cell>
          <cell r="Z320">
            <v>147216898</v>
          </cell>
          <cell r="AA320">
            <v>3312380</v>
          </cell>
          <cell r="AC320">
            <v>1008</v>
          </cell>
          <cell r="AD320">
            <v>31</v>
          </cell>
          <cell r="AE320">
            <v>168</v>
          </cell>
          <cell r="AF320">
            <v>0</v>
          </cell>
          <cell r="AG320">
            <v>1339</v>
          </cell>
          <cell r="AH320">
            <v>484</v>
          </cell>
          <cell r="AI320">
            <v>27</v>
          </cell>
          <cell r="AJ320">
            <v>0</v>
          </cell>
          <cell r="AK320">
            <v>168</v>
          </cell>
          <cell r="AL320">
            <v>0</v>
          </cell>
          <cell r="AM320">
            <v>0</v>
          </cell>
          <cell r="AN320">
            <v>0</v>
          </cell>
          <cell r="AO320">
            <v>5598</v>
          </cell>
          <cell r="AP320">
            <v>4937</v>
          </cell>
          <cell r="AQ320">
            <v>3251</v>
          </cell>
          <cell r="AR320">
            <v>1686</v>
          </cell>
          <cell r="AS320">
            <v>3814</v>
          </cell>
          <cell r="AT320">
            <v>14581</v>
          </cell>
        </row>
        <row r="321">
          <cell r="A321">
            <v>314</v>
          </cell>
          <cell r="B321" t="str">
            <v>Winchester</v>
          </cell>
          <cell r="C321" t="str">
            <v>E1743</v>
          </cell>
          <cell r="D321">
            <v>198414</v>
          </cell>
          <cell r="E321">
            <v>134069124</v>
          </cell>
          <cell r="F321">
            <v>62739683</v>
          </cell>
          <cell r="G321">
            <v>2399486</v>
          </cell>
          <cell r="H321">
            <v>1279819.54</v>
          </cell>
          <cell r="I321">
            <v>1119666.46</v>
          </cell>
          <cell r="J321">
            <v>3138678.23</v>
          </cell>
          <cell r="K321">
            <v>44010.46</v>
          </cell>
          <cell r="L321">
            <v>14520.25</v>
          </cell>
          <cell r="M321">
            <v>7570</v>
          </cell>
          <cell r="N321">
            <v>1368988.17</v>
          </cell>
          <cell r="O321">
            <v>73929.89</v>
          </cell>
          <cell r="P321">
            <v>182376.75</v>
          </cell>
          <cell r="Q321">
            <v>3995.78</v>
          </cell>
          <cell r="R321">
            <v>8451.8700000000008</v>
          </cell>
          <cell r="S321">
            <v>11448.86</v>
          </cell>
          <cell r="T321">
            <v>0</v>
          </cell>
          <cell r="U321">
            <v>0</v>
          </cell>
          <cell r="V321">
            <v>0</v>
          </cell>
          <cell r="W321">
            <v>78233</v>
          </cell>
          <cell r="X321">
            <v>80316.27</v>
          </cell>
          <cell r="Y321">
            <v>688675</v>
          </cell>
          <cell r="Z321">
            <v>55750607.700000003</v>
          </cell>
          <cell r="AA321">
            <v>2787530.39</v>
          </cell>
          <cell r="AC321">
            <v>211</v>
          </cell>
          <cell r="AD321">
            <v>22</v>
          </cell>
          <cell r="AE321">
            <v>11</v>
          </cell>
          <cell r="AF321">
            <v>0</v>
          </cell>
          <cell r="AG321">
            <v>179</v>
          </cell>
          <cell r="AH321">
            <v>92</v>
          </cell>
          <cell r="AI321">
            <v>2</v>
          </cell>
          <cell r="AJ321">
            <v>7</v>
          </cell>
          <cell r="AK321">
            <v>8</v>
          </cell>
          <cell r="AL321">
            <v>5</v>
          </cell>
          <cell r="AM321">
            <v>0</v>
          </cell>
          <cell r="AN321">
            <v>0</v>
          </cell>
          <cell r="AO321">
            <v>1766</v>
          </cell>
          <cell r="AP321">
            <v>1305</v>
          </cell>
          <cell r="AQ321">
            <v>855</v>
          </cell>
          <cell r="AR321">
            <v>450</v>
          </cell>
          <cell r="AS321">
            <v>1046</v>
          </cell>
          <cell r="AT321">
            <v>4373</v>
          </cell>
        </row>
        <row r="322">
          <cell r="A322">
            <v>315</v>
          </cell>
          <cell r="B322" t="str">
            <v>Windsor and Maidenhead</v>
          </cell>
          <cell r="C322" t="str">
            <v>E0305</v>
          </cell>
          <cell r="D322">
            <v>246447</v>
          </cell>
          <cell r="E322">
            <v>191786746</v>
          </cell>
          <cell r="F322">
            <v>88080532</v>
          </cell>
          <cell r="G322">
            <v>1687974</v>
          </cell>
          <cell r="H322">
            <v>1925175</v>
          </cell>
          <cell r="I322">
            <v>-237201</v>
          </cell>
          <cell r="J322">
            <v>5315294</v>
          </cell>
          <cell r="K322">
            <v>100000</v>
          </cell>
          <cell r="L322">
            <v>10000</v>
          </cell>
          <cell r="M322">
            <v>100000</v>
          </cell>
          <cell r="N322">
            <v>4367075.58</v>
          </cell>
          <cell r="O322">
            <v>201000</v>
          </cell>
          <cell r="P322">
            <v>165000</v>
          </cell>
          <cell r="Q322">
            <v>5000</v>
          </cell>
          <cell r="R322">
            <v>30000</v>
          </cell>
          <cell r="S322">
            <v>0</v>
          </cell>
          <cell r="T322">
            <v>24042.5</v>
          </cell>
          <cell r="U322">
            <v>0</v>
          </cell>
          <cell r="V322">
            <v>0</v>
          </cell>
          <cell r="W322">
            <v>50000</v>
          </cell>
          <cell r="X322">
            <v>96170</v>
          </cell>
          <cell r="Y322">
            <v>1031853.24</v>
          </cell>
          <cell r="Z322">
            <v>76279023.400000006</v>
          </cell>
          <cell r="AA322">
            <v>1700000</v>
          </cell>
          <cell r="AC322">
            <v>258</v>
          </cell>
          <cell r="AD322">
            <v>20</v>
          </cell>
          <cell r="AE322">
            <v>6</v>
          </cell>
          <cell r="AF322">
            <v>2</v>
          </cell>
          <cell r="AG322">
            <v>567</v>
          </cell>
          <cell r="AH322">
            <v>150</v>
          </cell>
          <cell r="AI322">
            <v>43</v>
          </cell>
          <cell r="AJ322">
            <v>26</v>
          </cell>
          <cell r="AK322">
            <v>11</v>
          </cell>
          <cell r="AL322">
            <v>0</v>
          </cell>
          <cell r="AM322">
            <v>0</v>
          </cell>
          <cell r="AN322">
            <v>0</v>
          </cell>
          <cell r="AO322">
            <v>2514</v>
          </cell>
          <cell r="AP322">
            <v>888</v>
          </cell>
          <cell r="AQ322">
            <v>495</v>
          </cell>
          <cell r="AR322">
            <v>393</v>
          </cell>
          <cell r="AS322">
            <v>1419</v>
          </cell>
          <cell r="AT322">
            <v>4752</v>
          </cell>
        </row>
        <row r="323">
          <cell r="A323">
            <v>316</v>
          </cell>
          <cell r="B323" t="str">
            <v>Wirral</v>
          </cell>
          <cell r="C323" t="str">
            <v>E4305</v>
          </cell>
          <cell r="D323">
            <v>339401</v>
          </cell>
          <cell r="E323">
            <v>180534660</v>
          </cell>
          <cell r="F323">
            <v>84987757</v>
          </cell>
          <cell r="G323">
            <v>5905215</v>
          </cell>
          <cell r="H323">
            <v>1647083</v>
          </cell>
          <cell r="I323">
            <v>4258132</v>
          </cell>
          <cell r="J323">
            <v>4829277</v>
          </cell>
          <cell r="K323">
            <v>31716</v>
          </cell>
          <cell r="L323">
            <v>578</v>
          </cell>
          <cell r="M323">
            <v>150000</v>
          </cell>
          <cell r="N323">
            <v>2681760</v>
          </cell>
          <cell r="O323">
            <v>300000</v>
          </cell>
          <cell r="P323">
            <v>20000</v>
          </cell>
          <cell r="Q323">
            <v>2000</v>
          </cell>
          <cell r="R323">
            <v>580</v>
          </cell>
          <cell r="S323">
            <v>0</v>
          </cell>
          <cell r="T323">
            <v>0</v>
          </cell>
          <cell r="U323">
            <v>0</v>
          </cell>
          <cell r="V323">
            <v>0</v>
          </cell>
          <cell r="W323">
            <v>50000</v>
          </cell>
          <cell r="X323">
            <v>90971</v>
          </cell>
          <cell r="Y323">
            <v>1315085</v>
          </cell>
          <cell r="Z323">
            <v>71067296</v>
          </cell>
          <cell r="AA323">
            <v>1583944</v>
          </cell>
          <cell r="AC323">
            <v>448</v>
          </cell>
          <cell r="AD323">
            <v>9</v>
          </cell>
          <cell r="AE323">
            <v>1</v>
          </cell>
          <cell r="AF323">
            <v>6</v>
          </cell>
          <cell r="AG323">
            <v>1126</v>
          </cell>
          <cell r="AH323">
            <v>448</v>
          </cell>
          <cell r="AI323">
            <v>0</v>
          </cell>
          <cell r="AJ323">
            <v>9</v>
          </cell>
          <cell r="AK323">
            <v>1</v>
          </cell>
          <cell r="AL323">
            <v>0</v>
          </cell>
          <cell r="AM323">
            <v>0</v>
          </cell>
          <cell r="AN323">
            <v>0</v>
          </cell>
          <cell r="AO323">
            <v>2957</v>
          </cell>
          <cell r="AP323">
            <v>3087</v>
          </cell>
          <cell r="AQ323">
            <v>2284</v>
          </cell>
          <cell r="AR323">
            <v>803</v>
          </cell>
          <cell r="AS323">
            <v>2022</v>
          </cell>
          <cell r="AT323">
            <v>8230</v>
          </cell>
        </row>
        <row r="324">
          <cell r="A324">
            <v>317</v>
          </cell>
          <cell r="B324" t="str">
            <v>Woking</v>
          </cell>
          <cell r="C324" t="str">
            <v>E3641</v>
          </cell>
          <cell r="D324">
            <v>136159</v>
          </cell>
          <cell r="E324">
            <v>108572931</v>
          </cell>
          <cell r="F324">
            <v>50270294</v>
          </cell>
          <cell r="G324">
            <v>973712</v>
          </cell>
          <cell r="H324">
            <v>1072912</v>
          </cell>
          <cell r="I324">
            <v>-99200</v>
          </cell>
          <cell r="J324">
            <v>2259737</v>
          </cell>
          <cell r="K324">
            <v>0</v>
          </cell>
          <cell r="L324">
            <v>699</v>
          </cell>
          <cell r="M324">
            <v>0</v>
          </cell>
          <cell r="N324">
            <v>1371674</v>
          </cell>
          <cell r="O324">
            <v>312579</v>
          </cell>
          <cell r="P324">
            <v>49852</v>
          </cell>
          <cell r="Q324">
            <v>0</v>
          </cell>
          <cell r="R324">
            <v>0</v>
          </cell>
          <cell r="S324">
            <v>0</v>
          </cell>
          <cell r="T324">
            <v>314115</v>
          </cell>
          <cell r="U324">
            <v>0</v>
          </cell>
          <cell r="V324">
            <v>0</v>
          </cell>
          <cell r="W324">
            <v>50000</v>
          </cell>
          <cell r="X324">
            <v>146210</v>
          </cell>
          <cell r="Y324">
            <v>456530</v>
          </cell>
          <cell r="Z324">
            <v>45446042</v>
          </cell>
          <cell r="AA324">
            <v>1952718</v>
          </cell>
          <cell r="AC324">
            <v>152</v>
          </cell>
          <cell r="AD324">
            <v>0</v>
          </cell>
          <cell r="AE324">
            <v>1</v>
          </cell>
          <cell r="AF324">
            <v>1</v>
          </cell>
          <cell r="AG324">
            <v>534</v>
          </cell>
          <cell r="AH324">
            <v>108</v>
          </cell>
          <cell r="AI324">
            <v>9</v>
          </cell>
          <cell r="AJ324">
            <v>0</v>
          </cell>
          <cell r="AK324">
            <v>0</v>
          </cell>
          <cell r="AL324">
            <v>0</v>
          </cell>
          <cell r="AM324">
            <v>0</v>
          </cell>
          <cell r="AN324">
            <v>570</v>
          </cell>
          <cell r="AO324">
            <v>1396</v>
          </cell>
          <cell r="AP324">
            <v>478</v>
          </cell>
          <cell r="AQ324">
            <v>226</v>
          </cell>
          <cell r="AR324">
            <v>252</v>
          </cell>
          <cell r="AS324">
            <v>687</v>
          </cell>
          <cell r="AT324">
            <v>2600</v>
          </cell>
        </row>
        <row r="325">
          <cell r="A325">
            <v>318</v>
          </cell>
          <cell r="B325" t="str">
            <v>Wokingham</v>
          </cell>
          <cell r="C325" t="str">
            <v>E0306</v>
          </cell>
          <cell r="D325">
            <v>185021</v>
          </cell>
          <cell r="E325">
            <v>137790784</v>
          </cell>
          <cell r="F325">
            <v>64697555</v>
          </cell>
          <cell r="G325">
            <v>1635806</v>
          </cell>
          <cell r="H325">
            <v>1357500</v>
          </cell>
          <cell r="I325">
            <v>278306</v>
          </cell>
          <cell r="J325">
            <v>5275016</v>
          </cell>
          <cell r="K325">
            <v>54138</v>
          </cell>
          <cell r="L325">
            <v>5159</v>
          </cell>
          <cell r="M325">
            <v>50000</v>
          </cell>
          <cell r="N325">
            <v>1418261</v>
          </cell>
          <cell r="O325">
            <v>8049</v>
          </cell>
          <cell r="P325">
            <v>11683</v>
          </cell>
          <cell r="Q325">
            <v>814</v>
          </cell>
          <cell r="R325">
            <v>819</v>
          </cell>
          <cell r="S325">
            <v>0</v>
          </cell>
          <cell r="T325">
            <v>50000</v>
          </cell>
          <cell r="U325">
            <v>0</v>
          </cell>
          <cell r="V325">
            <v>0</v>
          </cell>
          <cell r="W325">
            <v>0</v>
          </cell>
          <cell r="X325">
            <v>109694</v>
          </cell>
          <cell r="Y325">
            <v>528849</v>
          </cell>
          <cell r="Z325">
            <v>56411130</v>
          </cell>
          <cell r="AA325">
            <v>599016</v>
          </cell>
          <cell r="AC325">
            <v>182</v>
          </cell>
          <cell r="AD325">
            <v>8</v>
          </cell>
          <cell r="AE325">
            <v>4</v>
          </cell>
          <cell r="AF325">
            <v>0</v>
          </cell>
          <cell r="AG325">
            <v>382</v>
          </cell>
          <cell r="AH325">
            <v>12</v>
          </cell>
          <cell r="AI325">
            <v>20</v>
          </cell>
          <cell r="AJ325">
            <v>2</v>
          </cell>
          <cell r="AK325">
            <v>1</v>
          </cell>
          <cell r="AL325">
            <v>0</v>
          </cell>
          <cell r="AM325">
            <v>0</v>
          </cell>
          <cell r="AN325">
            <v>1</v>
          </cell>
          <cell r="AO325">
            <v>1688</v>
          </cell>
          <cell r="AP325">
            <v>891</v>
          </cell>
          <cell r="AQ325">
            <v>537</v>
          </cell>
          <cell r="AR325">
            <v>354</v>
          </cell>
          <cell r="AS325">
            <v>1024</v>
          </cell>
          <cell r="AT325">
            <v>3735</v>
          </cell>
        </row>
        <row r="326">
          <cell r="A326">
            <v>319</v>
          </cell>
          <cell r="B326" t="str">
            <v>Wolverhampton</v>
          </cell>
          <cell r="C326" t="str">
            <v>E4607</v>
          </cell>
          <cell r="D326">
            <v>346763</v>
          </cell>
          <cell r="E326">
            <v>193503556</v>
          </cell>
          <cell r="F326">
            <v>88750346</v>
          </cell>
          <cell r="G326">
            <v>4860412</v>
          </cell>
          <cell r="H326">
            <v>1738810</v>
          </cell>
          <cell r="I326">
            <v>3121602</v>
          </cell>
          <cell r="J326">
            <v>3925839.7</v>
          </cell>
          <cell r="K326">
            <v>13602.04</v>
          </cell>
          <cell r="L326">
            <v>0</v>
          </cell>
          <cell r="M326">
            <v>50000</v>
          </cell>
          <cell r="N326">
            <v>2014797</v>
          </cell>
          <cell r="O326">
            <v>425518</v>
          </cell>
          <cell r="P326">
            <v>379959</v>
          </cell>
          <cell r="Q326">
            <v>1795</v>
          </cell>
          <cell r="R326">
            <v>0</v>
          </cell>
          <cell r="S326">
            <v>0</v>
          </cell>
          <cell r="T326">
            <v>0</v>
          </cell>
          <cell r="U326">
            <v>0</v>
          </cell>
          <cell r="V326">
            <v>0</v>
          </cell>
          <cell r="W326">
            <v>0</v>
          </cell>
          <cell r="X326">
            <v>10000</v>
          </cell>
          <cell r="Y326">
            <v>1000000</v>
          </cell>
          <cell r="Z326">
            <v>77658292.299999997</v>
          </cell>
          <cell r="AA326">
            <v>1700000</v>
          </cell>
          <cell r="AC326">
            <v>252</v>
          </cell>
          <cell r="AD326">
            <v>4</v>
          </cell>
          <cell r="AE326">
            <v>0</v>
          </cell>
          <cell r="AF326">
            <v>0</v>
          </cell>
          <cell r="AG326">
            <v>1346</v>
          </cell>
          <cell r="AH326">
            <v>174</v>
          </cell>
          <cell r="AI326">
            <v>50</v>
          </cell>
          <cell r="AJ326">
            <v>4</v>
          </cell>
          <cell r="AK326">
            <v>0</v>
          </cell>
          <cell r="AL326">
            <v>0</v>
          </cell>
          <cell r="AM326">
            <v>0</v>
          </cell>
          <cell r="AN326">
            <v>0</v>
          </cell>
          <cell r="AO326">
            <v>2930</v>
          </cell>
          <cell r="AP326">
            <v>2524</v>
          </cell>
          <cell r="AQ326">
            <v>1717</v>
          </cell>
          <cell r="AR326">
            <v>807</v>
          </cell>
          <cell r="AS326">
            <v>2694</v>
          </cell>
          <cell r="AT326">
            <v>8261</v>
          </cell>
        </row>
        <row r="327">
          <cell r="A327">
            <v>320</v>
          </cell>
          <cell r="B327" t="str">
            <v>Worcester</v>
          </cell>
          <cell r="C327" t="str">
            <v>E1837</v>
          </cell>
          <cell r="D327">
            <v>138095</v>
          </cell>
          <cell r="E327">
            <v>101617869</v>
          </cell>
          <cell r="F327">
            <v>48117562</v>
          </cell>
          <cell r="G327">
            <v>1692518</v>
          </cell>
          <cell r="H327">
            <v>994021</v>
          </cell>
          <cell r="I327">
            <v>698497</v>
          </cell>
          <cell r="J327">
            <v>3368205</v>
          </cell>
          <cell r="K327">
            <v>17641</v>
          </cell>
          <cell r="L327">
            <v>0</v>
          </cell>
          <cell r="M327">
            <v>88340</v>
          </cell>
          <cell r="N327">
            <v>1112825</v>
          </cell>
          <cell r="O327">
            <v>203104</v>
          </cell>
          <cell r="P327">
            <v>21870</v>
          </cell>
          <cell r="Q327">
            <v>4410</v>
          </cell>
          <cell r="R327">
            <v>0</v>
          </cell>
          <cell r="S327">
            <v>0</v>
          </cell>
          <cell r="T327">
            <v>0</v>
          </cell>
          <cell r="U327">
            <v>0</v>
          </cell>
          <cell r="V327">
            <v>0</v>
          </cell>
          <cell r="W327">
            <v>0</v>
          </cell>
          <cell r="X327">
            <v>69512</v>
          </cell>
          <cell r="Y327">
            <v>527366</v>
          </cell>
          <cell r="Z327">
            <v>41276751</v>
          </cell>
          <cell r="AA327">
            <v>561440</v>
          </cell>
          <cell r="AC327">
            <v>228</v>
          </cell>
          <cell r="AD327">
            <v>4</v>
          </cell>
          <cell r="AE327">
            <v>0</v>
          </cell>
          <cell r="AF327">
            <v>0</v>
          </cell>
          <cell r="AG327">
            <v>374</v>
          </cell>
          <cell r="AH327">
            <v>116</v>
          </cell>
          <cell r="AI327">
            <v>11</v>
          </cell>
          <cell r="AJ327">
            <v>4</v>
          </cell>
          <cell r="AK327">
            <v>0</v>
          </cell>
          <cell r="AL327">
            <v>0</v>
          </cell>
          <cell r="AM327">
            <v>0</v>
          </cell>
          <cell r="AN327">
            <v>0</v>
          </cell>
          <cell r="AO327">
            <v>1410</v>
          </cell>
          <cell r="AP327">
            <v>888</v>
          </cell>
          <cell r="AQ327">
            <v>552</v>
          </cell>
          <cell r="AR327">
            <v>336</v>
          </cell>
          <cell r="AS327">
            <v>786</v>
          </cell>
          <cell r="AT327">
            <v>3105</v>
          </cell>
        </row>
        <row r="328">
          <cell r="A328">
            <v>321</v>
          </cell>
          <cell r="B328" t="str">
            <v>Worthing</v>
          </cell>
          <cell r="C328" t="str">
            <v>E3837</v>
          </cell>
          <cell r="D328">
            <v>132241</v>
          </cell>
          <cell r="E328">
            <v>77825483</v>
          </cell>
          <cell r="F328">
            <v>36752244</v>
          </cell>
          <cell r="G328">
            <v>1963552</v>
          </cell>
          <cell r="H328">
            <v>605709</v>
          </cell>
          <cell r="I328">
            <v>1357843</v>
          </cell>
          <cell r="J328">
            <v>1681896</v>
          </cell>
          <cell r="K328">
            <v>39344</v>
          </cell>
          <cell r="L328">
            <v>0</v>
          </cell>
          <cell r="M328">
            <v>0</v>
          </cell>
          <cell r="N328">
            <v>1051578</v>
          </cell>
          <cell r="O328">
            <v>86278</v>
          </cell>
          <cell r="P328">
            <v>1754</v>
          </cell>
          <cell r="Q328">
            <v>0</v>
          </cell>
          <cell r="R328">
            <v>0</v>
          </cell>
          <cell r="S328">
            <v>0</v>
          </cell>
          <cell r="T328">
            <v>0</v>
          </cell>
          <cell r="U328">
            <v>0</v>
          </cell>
          <cell r="V328">
            <v>0</v>
          </cell>
          <cell r="W328">
            <v>24100</v>
          </cell>
          <cell r="X328">
            <v>0</v>
          </cell>
          <cell r="Y328">
            <v>1185000</v>
          </cell>
          <cell r="Z328">
            <v>31148912</v>
          </cell>
          <cell r="AA328">
            <v>879600</v>
          </cell>
          <cell r="AC328">
            <v>165</v>
          </cell>
          <cell r="AD328">
            <v>0</v>
          </cell>
          <cell r="AE328">
            <v>0</v>
          </cell>
          <cell r="AF328">
            <v>0</v>
          </cell>
          <cell r="AG328">
            <v>210</v>
          </cell>
          <cell r="AH328">
            <v>63</v>
          </cell>
          <cell r="AI328">
            <v>1</v>
          </cell>
          <cell r="AJ328">
            <v>0</v>
          </cell>
          <cell r="AK328">
            <v>0</v>
          </cell>
          <cell r="AL328">
            <v>0</v>
          </cell>
          <cell r="AM328">
            <v>0</v>
          </cell>
          <cell r="AN328">
            <v>0</v>
          </cell>
          <cell r="AO328">
            <v>1059</v>
          </cell>
          <cell r="AP328">
            <v>1215</v>
          </cell>
          <cell r="AQ328">
            <v>842</v>
          </cell>
          <cell r="AR328">
            <v>373</v>
          </cell>
          <cell r="AS328">
            <v>887</v>
          </cell>
          <cell r="AT328">
            <v>3163</v>
          </cell>
        </row>
        <row r="329">
          <cell r="A329">
            <v>322</v>
          </cell>
          <cell r="B329" t="str">
            <v>Wychavon</v>
          </cell>
          <cell r="C329" t="str">
            <v>E1838</v>
          </cell>
          <cell r="D329">
            <v>188085</v>
          </cell>
          <cell r="E329">
            <v>99459931</v>
          </cell>
          <cell r="F329">
            <v>46580763</v>
          </cell>
          <cell r="G329">
            <v>2858530</v>
          </cell>
          <cell r="H329">
            <v>900908</v>
          </cell>
          <cell r="I329">
            <v>1957622</v>
          </cell>
          <cell r="J329">
            <v>1754176</v>
          </cell>
          <cell r="K329">
            <v>33420</v>
          </cell>
          <cell r="L329">
            <v>61922</v>
          </cell>
          <cell r="M329">
            <v>220809</v>
          </cell>
          <cell r="N329">
            <v>819609</v>
          </cell>
          <cell r="O329">
            <v>194327</v>
          </cell>
          <cell r="P329">
            <v>67670</v>
          </cell>
          <cell r="Q329">
            <v>7928</v>
          </cell>
          <cell r="R329">
            <v>42685</v>
          </cell>
          <cell r="S329">
            <v>27278</v>
          </cell>
          <cell r="T329">
            <v>0</v>
          </cell>
          <cell r="U329">
            <v>0</v>
          </cell>
          <cell r="V329">
            <v>0</v>
          </cell>
          <cell r="W329">
            <v>0</v>
          </cell>
          <cell r="X329">
            <v>49198</v>
          </cell>
          <cell r="Y329">
            <v>540742</v>
          </cell>
          <cell r="Z329">
            <v>39872061</v>
          </cell>
          <cell r="AA329">
            <v>481056</v>
          </cell>
          <cell r="AC329">
            <v>234</v>
          </cell>
          <cell r="AD329">
            <v>15</v>
          </cell>
          <cell r="AE329">
            <v>46</v>
          </cell>
          <cell r="AF329">
            <v>0</v>
          </cell>
          <cell r="AG329">
            <v>569</v>
          </cell>
          <cell r="AH329">
            <v>168</v>
          </cell>
          <cell r="AI329">
            <v>29</v>
          </cell>
          <cell r="AJ329">
            <v>15</v>
          </cell>
          <cell r="AK329">
            <v>38</v>
          </cell>
          <cell r="AL329">
            <v>14</v>
          </cell>
          <cell r="AM329">
            <v>0</v>
          </cell>
          <cell r="AN329">
            <v>0</v>
          </cell>
          <cell r="AO329">
            <v>1733</v>
          </cell>
          <cell r="AP329">
            <v>1681</v>
          </cell>
          <cell r="AQ329">
            <v>1198</v>
          </cell>
          <cell r="AR329">
            <v>483</v>
          </cell>
          <cell r="AS329">
            <v>1139</v>
          </cell>
          <cell r="AT329">
            <v>4608</v>
          </cell>
        </row>
        <row r="330">
          <cell r="A330">
            <v>323</v>
          </cell>
          <cell r="B330" t="str">
            <v>Wycombe</v>
          </cell>
          <cell r="C330" t="str">
            <v>E0435</v>
          </cell>
          <cell r="D330">
            <v>243439</v>
          </cell>
          <cell r="E330">
            <v>172175688</v>
          </cell>
          <cell r="F330">
            <v>81972562</v>
          </cell>
          <cell r="G330">
            <v>2111969.75</v>
          </cell>
          <cell r="H330">
            <v>1695475.23</v>
          </cell>
          <cell r="I330">
            <v>416494.52</v>
          </cell>
          <cell r="J330">
            <v>3996364.07</v>
          </cell>
          <cell r="K330">
            <v>33537.56</v>
          </cell>
          <cell r="L330">
            <v>17219.45</v>
          </cell>
          <cell r="M330">
            <v>0</v>
          </cell>
          <cell r="N330">
            <v>2264195.2000000002</v>
          </cell>
          <cell r="O330">
            <v>54862.559999999998</v>
          </cell>
          <cell r="P330">
            <v>373312.49</v>
          </cell>
          <cell r="Q330">
            <v>3108.33</v>
          </cell>
          <cell r="R330">
            <v>14760.88</v>
          </cell>
          <cell r="S330">
            <v>23558.21</v>
          </cell>
          <cell r="T330">
            <v>0</v>
          </cell>
          <cell r="U330">
            <v>0</v>
          </cell>
          <cell r="V330">
            <v>0</v>
          </cell>
          <cell r="W330">
            <v>50000</v>
          </cell>
          <cell r="X330">
            <v>767983.86</v>
          </cell>
          <cell r="Y330">
            <v>398300</v>
          </cell>
          <cell r="Z330">
            <v>73595254.700000003</v>
          </cell>
          <cell r="AA330">
            <v>5899738</v>
          </cell>
          <cell r="AC330">
            <v>253</v>
          </cell>
          <cell r="AD330">
            <v>9</v>
          </cell>
          <cell r="AE330">
            <v>10</v>
          </cell>
          <cell r="AF330">
            <v>0</v>
          </cell>
          <cell r="AG330">
            <v>233</v>
          </cell>
          <cell r="AH330">
            <v>84</v>
          </cell>
          <cell r="AI330">
            <v>19</v>
          </cell>
          <cell r="AJ330">
            <v>6</v>
          </cell>
          <cell r="AK330">
            <v>9</v>
          </cell>
          <cell r="AL330">
            <v>4</v>
          </cell>
          <cell r="AM330">
            <v>0</v>
          </cell>
          <cell r="AN330">
            <v>0</v>
          </cell>
          <cell r="AO330">
            <v>2406</v>
          </cell>
          <cell r="AP330">
            <v>1141</v>
          </cell>
          <cell r="AQ330">
            <v>674</v>
          </cell>
          <cell r="AR330">
            <v>467</v>
          </cell>
          <cell r="AS330">
            <v>1529</v>
          </cell>
          <cell r="AT330">
            <v>5085</v>
          </cell>
        </row>
        <row r="331">
          <cell r="A331">
            <v>324</v>
          </cell>
          <cell r="B331" t="str">
            <v>Wyre</v>
          </cell>
          <cell r="C331" t="str">
            <v>E2344</v>
          </cell>
          <cell r="D331">
            <v>153550</v>
          </cell>
          <cell r="E331">
            <v>68755024</v>
          </cell>
          <cell r="F331">
            <v>31945005.300000001</v>
          </cell>
          <cell r="G331">
            <v>2761987</v>
          </cell>
          <cell r="H331">
            <v>573773</v>
          </cell>
          <cell r="I331">
            <v>2188214</v>
          </cell>
          <cell r="J331">
            <v>1649569</v>
          </cell>
          <cell r="K331">
            <v>20732</v>
          </cell>
          <cell r="L331">
            <v>4689</v>
          </cell>
          <cell r="M331">
            <v>0</v>
          </cell>
          <cell r="N331">
            <v>570253</v>
          </cell>
          <cell r="O331">
            <v>3085</v>
          </cell>
          <cell r="P331">
            <v>82409</v>
          </cell>
          <cell r="Q331">
            <v>0</v>
          </cell>
          <cell r="R331">
            <v>39</v>
          </cell>
          <cell r="S331">
            <v>0</v>
          </cell>
          <cell r="T331">
            <v>0</v>
          </cell>
          <cell r="U331">
            <v>0</v>
          </cell>
          <cell r="V331">
            <v>0</v>
          </cell>
          <cell r="W331">
            <v>0</v>
          </cell>
          <cell r="X331">
            <v>0</v>
          </cell>
          <cell r="Y331">
            <v>734423</v>
          </cell>
          <cell r="Z331">
            <v>26600651.300000001</v>
          </cell>
          <cell r="AA331">
            <v>798019.54</v>
          </cell>
          <cell r="AC331">
            <v>161</v>
          </cell>
          <cell r="AD331">
            <v>6</v>
          </cell>
          <cell r="AE331">
            <v>6</v>
          </cell>
          <cell r="AF331">
            <v>0</v>
          </cell>
          <cell r="AG331">
            <v>306</v>
          </cell>
          <cell r="AH331">
            <v>1</v>
          </cell>
          <cell r="AI331">
            <v>46</v>
          </cell>
          <cell r="AJ331">
            <v>0</v>
          </cell>
          <cell r="AK331">
            <v>1</v>
          </cell>
          <cell r="AL331">
            <v>0</v>
          </cell>
          <cell r="AM331">
            <v>0</v>
          </cell>
          <cell r="AN331">
            <v>0</v>
          </cell>
          <cell r="AO331">
            <v>1072</v>
          </cell>
          <cell r="AP331">
            <v>1644</v>
          </cell>
          <cell r="AQ331">
            <v>1210</v>
          </cell>
          <cell r="AR331">
            <v>434</v>
          </cell>
          <cell r="AS331">
            <v>1112</v>
          </cell>
          <cell r="AT331">
            <v>3883</v>
          </cell>
        </row>
        <row r="332">
          <cell r="A332">
            <v>325</v>
          </cell>
          <cell r="B332" t="str">
            <v>Wyre Forest</v>
          </cell>
          <cell r="C332" t="str">
            <v>E1839</v>
          </cell>
          <cell r="D332">
            <v>135893</v>
          </cell>
          <cell r="E332">
            <v>73436877</v>
          </cell>
          <cell r="F332">
            <v>34752185</v>
          </cell>
          <cell r="G332">
            <v>2015512.85</v>
          </cell>
          <cell r="H332">
            <v>675805.75</v>
          </cell>
          <cell r="I332">
            <v>1339707.1000000001</v>
          </cell>
          <cell r="J332">
            <v>1497058.54</v>
          </cell>
          <cell r="K332">
            <v>47187.81</v>
          </cell>
          <cell r="L332">
            <v>9953.2999999999993</v>
          </cell>
          <cell r="M332">
            <v>100000</v>
          </cell>
          <cell r="N332">
            <v>1204781.08</v>
          </cell>
          <cell r="O332">
            <v>140883.96</v>
          </cell>
          <cell r="P332">
            <v>271583.90000000002</v>
          </cell>
          <cell r="Q332">
            <v>0</v>
          </cell>
          <cell r="R332">
            <v>6316.95</v>
          </cell>
          <cell r="S332">
            <v>0</v>
          </cell>
          <cell r="T332">
            <v>0</v>
          </cell>
          <cell r="U332">
            <v>0</v>
          </cell>
          <cell r="V332">
            <v>0</v>
          </cell>
          <cell r="W332">
            <v>0</v>
          </cell>
          <cell r="X332">
            <v>77729</v>
          </cell>
          <cell r="Y332">
            <v>315000</v>
          </cell>
          <cell r="Z332">
            <v>29723605.399999999</v>
          </cell>
          <cell r="AA332">
            <v>517000</v>
          </cell>
          <cell r="AC332">
            <v>177</v>
          </cell>
          <cell r="AD332">
            <v>15</v>
          </cell>
          <cell r="AE332">
            <v>7</v>
          </cell>
          <cell r="AF332">
            <v>2</v>
          </cell>
          <cell r="AG332">
            <v>320</v>
          </cell>
          <cell r="AH332">
            <v>97</v>
          </cell>
          <cell r="AI332">
            <v>57</v>
          </cell>
          <cell r="AJ332">
            <v>0</v>
          </cell>
          <cell r="AK332">
            <v>3</v>
          </cell>
          <cell r="AL332">
            <v>0</v>
          </cell>
          <cell r="AM332">
            <v>0</v>
          </cell>
          <cell r="AN332">
            <v>0</v>
          </cell>
          <cell r="AO332">
            <v>1300</v>
          </cell>
          <cell r="AP332">
            <v>1092</v>
          </cell>
          <cell r="AQ332">
            <v>714</v>
          </cell>
          <cell r="AR332">
            <v>378</v>
          </cell>
          <cell r="AS332">
            <v>900</v>
          </cell>
          <cell r="AT332">
            <v>3314</v>
          </cell>
        </row>
        <row r="333">
          <cell r="A333">
            <v>326</v>
          </cell>
          <cell r="B333" t="str">
            <v>York</v>
          </cell>
          <cell r="C333" t="str">
            <v>E2701</v>
          </cell>
          <cell r="D333">
            <v>295442</v>
          </cell>
          <cell r="E333">
            <v>245955178</v>
          </cell>
          <cell r="F333">
            <v>113499589</v>
          </cell>
          <cell r="G333">
            <v>3100000</v>
          </cell>
          <cell r="H333">
            <v>2165000</v>
          </cell>
          <cell r="I333">
            <v>935000</v>
          </cell>
          <cell r="J333">
            <v>8300000</v>
          </cell>
          <cell r="K333">
            <v>154000</v>
          </cell>
          <cell r="L333">
            <v>10660</v>
          </cell>
          <cell r="M333">
            <v>150000</v>
          </cell>
          <cell r="N333">
            <v>3900000</v>
          </cell>
          <cell r="O333">
            <v>120500</v>
          </cell>
          <cell r="P333">
            <v>7250</v>
          </cell>
          <cell r="Q333">
            <v>22100</v>
          </cell>
          <cell r="R333">
            <v>5550</v>
          </cell>
          <cell r="S333">
            <v>41000</v>
          </cell>
          <cell r="T333">
            <v>0</v>
          </cell>
          <cell r="U333">
            <v>0</v>
          </cell>
          <cell r="V333">
            <v>0</v>
          </cell>
          <cell r="W333">
            <v>250000</v>
          </cell>
          <cell r="X333">
            <v>300000</v>
          </cell>
          <cell r="Y333">
            <v>1260000</v>
          </cell>
          <cell r="Z333">
            <v>97887529</v>
          </cell>
          <cell r="AA333">
            <v>2830000</v>
          </cell>
          <cell r="AC333">
            <v>383</v>
          </cell>
          <cell r="AD333">
            <v>26</v>
          </cell>
          <cell r="AE333">
            <v>9</v>
          </cell>
          <cell r="AF333">
            <v>10</v>
          </cell>
          <cell r="AG333">
            <v>542</v>
          </cell>
          <cell r="AH333">
            <v>77</v>
          </cell>
          <cell r="AI333">
            <v>3</v>
          </cell>
          <cell r="AJ333">
            <v>24</v>
          </cell>
          <cell r="AK333">
            <v>6</v>
          </cell>
          <cell r="AL333">
            <v>14</v>
          </cell>
          <cell r="AM333">
            <v>0</v>
          </cell>
          <cell r="AN333">
            <v>0</v>
          </cell>
          <cell r="AO333">
            <v>2849</v>
          </cell>
          <cell r="AP333">
            <v>1622</v>
          </cell>
          <cell r="AQ333">
            <v>973</v>
          </cell>
          <cell r="AR333">
            <v>649</v>
          </cell>
          <cell r="AS333">
            <v>1837</v>
          </cell>
          <cell r="AT333">
            <v>6365</v>
          </cell>
        </row>
        <row r="334">
          <cell r="A334">
            <v>327</v>
          </cell>
          <cell r="B334" t="str">
            <v>ZZZZ</v>
          </cell>
          <cell r="C334" t="str">
            <v>EZZZZ</v>
          </cell>
          <cell r="D334">
            <v>0</v>
          </cell>
          <cell r="E334">
            <v>0</v>
          </cell>
          <cell r="F334">
            <v>0</v>
          </cell>
          <cell r="G334">
            <v>0</v>
          </cell>
          <cell r="H334">
            <v>0</v>
          </cell>
          <cell r="I334">
            <v>0</v>
          </cell>
          <cell r="J334">
            <v>0</v>
          </cell>
          <cell r="K334">
            <v>0</v>
          </cell>
          <cell r="L334">
            <v>0</v>
          </cell>
          <cell r="M334">
            <v>0</v>
          </cell>
          <cell r="N334">
            <v>0</v>
          </cell>
          <cell r="O334">
            <v>0</v>
          </cell>
          <cell r="P334">
            <v>0</v>
          </cell>
          <cell r="Q334">
            <v>0</v>
          </cell>
          <cell r="R334">
            <v>0</v>
          </cell>
          <cell r="S334">
            <v>0</v>
          </cell>
          <cell r="T334">
            <v>0</v>
          </cell>
          <cell r="U334">
            <v>0</v>
          </cell>
          <cell r="V334">
            <v>0</v>
          </cell>
          <cell r="W334">
            <v>0</v>
          </cell>
          <cell r="X334">
            <v>0</v>
          </cell>
          <cell r="Y334">
            <v>0</v>
          </cell>
          <cell r="Z334">
            <v>0</v>
          </cell>
          <cell r="AA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row>
      </sheetData>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QRC3 form"/>
      <sheetName val="Validation"/>
      <sheetName val="Data"/>
      <sheetName val="Access3"/>
      <sheetName val="Table"/>
    </sheetNames>
    <sheetDataSet>
      <sheetData sheetId="0">
        <row r="13">
          <cell r="D13" t="str">
            <v>v1.0</v>
          </cell>
        </row>
      </sheetData>
      <sheetData sheetId="1" refreshError="1"/>
      <sheetData sheetId="2" refreshError="1"/>
      <sheetData sheetId="3">
        <row r="9">
          <cell r="B9">
            <v>1</v>
          </cell>
          <cell r="C9" t="str">
            <v>Adur</v>
          </cell>
          <cell r="D9" t="str">
            <v>E3831</v>
          </cell>
          <cell r="E9">
            <v>9456</v>
          </cell>
          <cell r="F9">
            <v>5710</v>
          </cell>
          <cell r="G9">
            <v>9242</v>
          </cell>
          <cell r="H9">
            <v>5000</v>
          </cell>
        </row>
        <row r="10">
          <cell r="B10">
            <v>2</v>
          </cell>
          <cell r="C10" t="str">
            <v>Allerdale</v>
          </cell>
          <cell r="D10" t="str">
            <v>E0931</v>
          </cell>
          <cell r="E10">
            <v>13984</v>
          </cell>
          <cell r="F10">
            <v>8302</v>
          </cell>
          <cell r="G10">
            <v>13633</v>
          </cell>
          <cell r="H10">
            <v>7257</v>
          </cell>
        </row>
        <row r="11">
          <cell r="B11">
            <v>3</v>
          </cell>
          <cell r="C11" t="str">
            <v>Amber Valley</v>
          </cell>
          <cell r="D11" t="str">
            <v>E1031</v>
          </cell>
          <cell r="E11">
            <v>17338</v>
          </cell>
          <cell r="F11">
            <v>9015</v>
          </cell>
          <cell r="G11">
            <v>16996</v>
          </cell>
          <cell r="H11">
            <v>10038</v>
          </cell>
        </row>
        <row r="12">
          <cell r="B12">
            <v>4</v>
          </cell>
          <cell r="C12" t="str">
            <v>Arun</v>
          </cell>
          <cell r="D12" t="str">
            <v>E3832</v>
          </cell>
          <cell r="E12">
            <v>25631</v>
          </cell>
          <cell r="F12">
            <v>9010</v>
          </cell>
          <cell r="G12">
            <v>24960</v>
          </cell>
          <cell r="H12">
            <v>10161</v>
          </cell>
        </row>
        <row r="13">
          <cell r="B13">
            <v>5</v>
          </cell>
          <cell r="C13" t="str">
            <v>Ashfield</v>
          </cell>
          <cell r="D13" t="str">
            <v>E3031</v>
          </cell>
          <cell r="E13">
            <v>15079</v>
          </cell>
          <cell r="F13">
            <v>9516</v>
          </cell>
          <cell r="G13">
            <v>14657</v>
          </cell>
          <cell r="H13">
            <v>9500</v>
          </cell>
        </row>
        <row r="14">
          <cell r="B14">
            <v>6</v>
          </cell>
          <cell r="C14" t="str">
            <v>Ashford</v>
          </cell>
          <cell r="D14" t="str">
            <v>E2231</v>
          </cell>
          <cell r="E14">
            <v>24478</v>
          </cell>
          <cell r="F14">
            <v>17238</v>
          </cell>
          <cell r="G14">
            <v>18395</v>
          </cell>
          <cell r="H14">
            <v>12180</v>
          </cell>
        </row>
        <row r="15">
          <cell r="B15">
            <v>7</v>
          </cell>
          <cell r="C15" t="str">
            <v>Aylesbury Vale</v>
          </cell>
          <cell r="D15" t="str">
            <v>E0431</v>
          </cell>
          <cell r="E15">
            <v>31189</v>
          </cell>
          <cell r="F15">
            <v>14876</v>
          </cell>
          <cell r="G15">
            <v>30351</v>
          </cell>
          <cell r="H15">
            <v>13448</v>
          </cell>
        </row>
        <row r="16">
          <cell r="B16">
            <v>8</v>
          </cell>
          <cell r="C16" t="str">
            <v>Babergh</v>
          </cell>
          <cell r="D16" t="str">
            <v>E3531</v>
          </cell>
          <cell r="E16">
            <v>16549</v>
          </cell>
          <cell r="F16">
            <v>7626</v>
          </cell>
          <cell r="G16">
            <v>13779</v>
          </cell>
          <cell r="H16">
            <v>7028</v>
          </cell>
        </row>
        <row r="17">
          <cell r="B17">
            <v>9</v>
          </cell>
          <cell r="C17" t="str">
            <v>Barking and Dagenham</v>
          </cell>
          <cell r="D17" t="str">
            <v>E5030</v>
          </cell>
          <cell r="E17">
            <v>17537</v>
          </cell>
          <cell r="F17">
            <v>17903</v>
          </cell>
          <cell r="G17">
            <v>17299</v>
          </cell>
          <cell r="H17">
            <v>13497</v>
          </cell>
        </row>
        <row r="18">
          <cell r="B18">
            <v>10</v>
          </cell>
          <cell r="C18" t="str">
            <v>Barnet</v>
          </cell>
          <cell r="D18" t="str">
            <v>E5031</v>
          </cell>
          <cell r="E18">
            <v>54766</v>
          </cell>
          <cell r="F18">
            <v>29122</v>
          </cell>
          <cell r="G18">
            <v>50359</v>
          </cell>
          <cell r="H18">
            <v>31703</v>
          </cell>
        </row>
        <row r="19">
          <cell r="B19">
            <v>11</v>
          </cell>
          <cell r="C19" t="str">
            <v>Barnsley</v>
          </cell>
          <cell r="D19" t="str">
            <v>E4401</v>
          </cell>
          <cell r="E19">
            <v>25136</v>
          </cell>
          <cell r="F19">
            <v>14935</v>
          </cell>
          <cell r="G19">
            <v>27762</v>
          </cell>
          <cell r="H19">
            <v>14488</v>
          </cell>
        </row>
        <row r="20">
          <cell r="B20">
            <v>12</v>
          </cell>
          <cell r="C20" t="str">
            <v>Barrow-in-Furness</v>
          </cell>
          <cell r="D20" t="str">
            <v>E0932</v>
          </cell>
          <cell r="E20">
            <v>8563</v>
          </cell>
          <cell r="F20">
            <v>6181</v>
          </cell>
          <cell r="G20">
            <v>8674</v>
          </cell>
          <cell r="H20">
            <v>5787</v>
          </cell>
        </row>
        <row r="21">
          <cell r="B21">
            <v>13</v>
          </cell>
          <cell r="C21" t="str">
            <v>Basildon</v>
          </cell>
          <cell r="D21" t="str">
            <v>E1531</v>
          </cell>
          <cell r="E21">
            <v>25717</v>
          </cell>
          <cell r="F21">
            <v>24246</v>
          </cell>
          <cell r="G21">
            <v>24948</v>
          </cell>
          <cell r="H21">
            <v>22546</v>
          </cell>
        </row>
        <row r="22">
          <cell r="B22">
            <v>14</v>
          </cell>
          <cell r="C22" t="str">
            <v>Basingstoke and Deane</v>
          </cell>
          <cell r="D22" t="str">
            <v>E1731</v>
          </cell>
          <cell r="E22">
            <v>24925</v>
          </cell>
          <cell r="F22">
            <v>22260</v>
          </cell>
          <cell r="G22">
            <v>24265</v>
          </cell>
          <cell r="H22">
            <v>18424</v>
          </cell>
        </row>
        <row r="23">
          <cell r="B23">
            <v>15</v>
          </cell>
          <cell r="C23" t="str">
            <v>Bassetlaw</v>
          </cell>
          <cell r="D23" t="str">
            <v>E3032</v>
          </cell>
          <cell r="E23">
            <v>13713</v>
          </cell>
          <cell r="F23">
            <v>12765</v>
          </cell>
          <cell r="G23">
            <v>14912</v>
          </cell>
          <cell r="H23">
            <v>14146</v>
          </cell>
        </row>
        <row r="24">
          <cell r="B24">
            <v>16</v>
          </cell>
          <cell r="C24" t="str">
            <v>Bath &amp; North East Somerset</v>
          </cell>
          <cell r="D24" t="str">
            <v>E0101</v>
          </cell>
          <cell r="E24">
            <v>26608</v>
          </cell>
          <cell r="F24">
            <v>20059</v>
          </cell>
          <cell r="G24">
            <v>26242</v>
          </cell>
          <cell r="H24">
            <v>16845</v>
          </cell>
        </row>
        <row r="25">
          <cell r="B25">
            <v>17</v>
          </cell>
          <cell r="C25" t="str">
            <v>Bedford UA</v>
          </cell>
          <cell r="D25" t="str">
            <v>E0202</v>
          </cell>
          <cell r="E25">
            <v>22540</v>
          </cell>
          <cell r="F25">
            <v>19216</v>
          </cell>
          <cell r="G25">
            <v>22455</v>
          </cell>
          <cell r="H25">
            <v>16718</v>
          </cell>
        </row>
        <row r="26">
          <cell r="B26">
            <v>18</v>
          </cell>
          <cell r="C26" t="str">
            <v>Bexley</v>
          </cell>
          <cell r="D26" t="str">
            <v>E5032</v>
          </cell>
          <cell r="E26">
            <v>33365</v>
          </cell>
          <cell r="F26">
            <v>19207</v>
          </cell>
          <cell r="G26">
            <v>32412</v>
          </cell>
          <cell r="H26">
            <v>18768</v>
          </cell>
        </row>
        <row r="27">
          <cell r="B27">
            <v>19</v>
          </cell>
          <cell r="C27" t="str">
            <v>Birmingham</v>
          </cell>
          <cell r="D27" t="str">
            <v>E4601</v>
          </cell>
          <cell r="E27">
            <v>85721</v>
          </cell>
          <cell r="F27">
            <v>136489</v>
          </cell>
          <cell r="G27">
            <v>87100</v>
          </cell>
          <cell r="H27">
            <v>103775</v>
          </cell>
        </row>
        <row r="28">
          <cell r="B28">
            <v>20</v>
          </cell>
          <cell r="C28" t="str">
            <v>Blaby</v>
          </cell>
          <cell r="D28" t="str">
            <v>E2431</v>
          </cell>
          <cell r="E28">
            <v>14681</v>
          </cell>
          <cell r="F28">
            <v>12431</v>
          </cell>
          <cell r="G28">
            <v>13710</v>
          </cell>
          <cell r="H28">
            <v>10802</v>
          </cell>
        </row>
        <row r="29">
          <cell r="B29">
            <v>21</v>
          </cell>
          <cell r="C29" t="str">
            <v>Blackburn with Darwen</v>
          </cell>
          <cell r="D29" t="str">
            <v>E2301</v>
          </cell>
          <cell r="E29">
            <v>13672</v>
          </cell>
          <cell r="F29">
            <v>12632</v>
          </cell>
          <cell r="G29">
            <v>13468</v>
          </cell>
          <cell r="H29">
            <v>14613</v>
          </cell>
        </row>
        <row r="30">
          <cell r="B30">
            <v>22</v>
          </cell>
          <cell r="C30" t="str">
            <v>Blackpool</v>
          </cell>
          <cell r="D30" t="str">
            <v>E2302</v>
          </cell>
          <cell r="E30">
            <v>15860</v>
          </cell>
          <cell r="F30">
            <v>16518</v>
          </cell>
          <cell r="G30">
            <v>15679</v>
          </cell>
          <cell r="H30">
            <v>11609</v>
          </cell>
        </row>
        <row r="31">
          <cell r="B31">
            <v>23</v>
          </cell>
          <cell r="C31" t="str">
            <v>Bolsover</v>
          </cell>
          <cell r="D31" t="str">
            <v>E1032</v>
          </cell>
          <cell r="E31">
            <v>9815</v>
          </cell>
          <cell r="F31">
            <v>7342</v>
          </cell>
          <cell r="G31">
            <v>9644</v>
          </cell>
          <cell r="H31">
            <v>7521</v>
          </cell>
        </row>
        <row r="32">
          <cell r="B32">
            <v>24</v>
          </cell>
          <cell r="C32" t="str">
            <v>Bolton</v>
          </cell>
          <cell r="D32" t="str">
            <v>E4201</v>
          </cell>
          <cell r="E32">
            <v>30260</v>
          </cell>
          <cell r="F32">
            <v>24983</v>
          </cell>
          <cell r="G32">
            <v>29954</v>
          </cell>
          <cell r="H32">
            <v>21994</v>
          </cell>
        </row>
        <row r="33">
          <cell r="B33">
            <v>25</v>
          </cell>
          <cell r="C33" t="str">
            <v>Boston</v>
          </cell>
          <cell r="D33" t="str">
            <v>E2531</v>
          </cell>
          <cell r="E33">
            <v>7333</v>
          </cell>
          <cell r="F33">
            <v>5410</v>
          </cell>
          <cell r="G33">
            <v>7325</v>
          </cell>
          <cell r="H33">
            <v>5335</v>
          </cell>
        </row>
        <row r="34">
          <cell r="B34">
            <v>26</v>
          </cell>
          <cell r="C34" t="str">
            <v>Bournemouth</v>
          </cell>
          <cell r="D34" t="str">
            <v>E1202</v>
          </cell>
          <cell r="E34">
            <v>24944</v>
          </cell>
          <cell r="F34">
            <v>20875</v>
          </cell>
          <cell r="G34">
            <v>24430</v>
          </cell>
          <cell r="H34">
            <v>17384</v>
          </cell>
        </row>
        <row r="35">
          <cell r="B35">
            <v>27</v>
          </cell>
          <cell r="C35" t="str">
            <v>Bracknell Forest</v>
          </cell>
          <cell r="D35" t="str">
            <v>E0301</v>
          </cell>
          <cell r="E35">
            <v>17164</v>
          </cell>
          <cell r="F35">
            <v>23380</v>
          </cell>
          <cell r="G35">
            <v>16854</v>
          </cell>
          <cell r="H35">
            <v>18321</v>
          </cell>
        </row>
        <row r="36">
          <cell r="B36">
            <v>28</v>
          </cell>
          <cell r="C36" t="str">
            <v>Bradford</v>
          </cell>
          <cell r="D36" t="str">
            <v>E4701</v>
          </cell>
          <cell r="E36">
            <v>49775</v>
          </cell>
          <cell r="F36">
            <v>41993</v>
          </cell>
          <cell r="G36">
            <v>47023</v>
          </cell>
          <cell r="H36">
            <v>35534</v>
          </cell>
        </row>
        <row r="37">
          <cell r="B37">
            <v>29</v>
          </cell>
          <cell r="C37" t="str">
            <v>Braintree</v>
          </cell>
          <cell r="D37" t="str">
            <v>E1532</v>
          </cell>
          <cell r="E37">
            <v>23229</v>
          </cell>
          <cell r="F37">
            <v>13093</v>
          </cell>
          <cell r="G37">
            <v>22017</v>
          </cell>
          <cell r="H37">
            <v>12468</v>
          </cell>
        </row>
        <row r="38">
          <cell r="B38">
            <v>30</v>
          </cell>
          <cell r="C38" t="str">
            <v>Breckland</v>
          </cell>
          <cell r="D38" t="str">
            <v>E2631</v>
          </cell>
          <cell r="E38">
            <v>17683</v>
          </cell>
          <cell r="F38">
            <v>9260</v>
          </cell>
          <cell r="G38">
            <v>16894</v>
          </cell>
          <cell r="H38">
            <v>8313</v>
          </cell>
        </row>
        <row r="39">
          <cell r="B39">
            <v>31</v>
          </cell>
          <cell r="C39" t="str">
            <v>Brent</v>
          </cell>
          <cell r="D39" t="str">
            <v>E5033</v>
          </cell>
          <cell r="E39">
            <v>34183</v>
          </cell>
          <cell r="F39">
            <v>33666</v>
          </cell>
          <cell r="G39">
            <v>32862</v>
          </cell>
          <cell r="H39">
            <v>36115</v>
          </cell>
        </row>
        <row r="40">
          <cell r="B40">
            <v>32</v>
          </cell>
          <cell r="C40" t="str">
            <v>Brentwood</v>
          </cell>
          <cell r="D40" t="str">
            <v>E1533</v>
          </cell>
          <cell r="E40">
            <v>14147</v>
          </cell>
          <cell r="F40">
            <v>9345</v>
          </cell>
          <cell r="G40">
            <v>13783</v>
          </cell>
          <cell r="H40">
            <v>8877</v>
          </cell>
        </row>
        <row r="41">
          <cell r="B41">
            <v>33</v>
          </cell>
          <cell r="C41" t="str">
            <v>Brighton &amp; Hove</v>
          </cell>
          <cell r="D41" t="str">
            <v>E1401</v>
          </cell>
          <cell r="E41">
            <v>37829</v>
          </cell>
          <cell r="F41">
            <v>33218</v>
          </cell>
          <cell r="G41">
            <v>36812</v>
          </cell>
          <cell r="H41">
            <v>29643</v>
          </cell>
        </row>
        <row r="42">
          <cell r="B42">
            <v>34</v>
          </cell>
          <cell r="C42" t="str">
            <v>Bristol</v>
          </cell>
          <cell r="D42" t="str">
            <v>E0102</v>
          </cell>
          <cell r="E42">
            <v>56239</v>
          </cell>
          <cell r="F42">
            <v>69810</v>
          </cell>
          <cell r="G42">
            <v>56549</v>
          </cell>
          <cell r="H42">
            <v>57066</v>
          </cell>
        </row>
        <row r="43">
          <cell r="B43">
            <v>35</v>
          </cell>
          <cell r="C43" t="str">
            <v>Broadland</v>
          </cell>
          <cell r="D43" t="str">
            <v>E2632</v>
          </cell>
          <cell r="E43">
            <v>19293</v>
          </cell>
          <cell r="F43">
            <v>8157</v>
          </cell>
          <cell r="G43">
            <v>18025</v>
          </cell>
          <cell r="H43">
            <v>8769</v>
          </cell>
        </row>
        <row r="44">
          <cell r="B44">
            <v>36</v>
          </cell>
          <cell r="C44" t="str">
            <v>Bromley</v>
          </cell>
          <cell r="D44" t="str">
            <v>E5034</v>
          </cell>
          <cell r="E44">
            <v>49971</v>
          </cell>
          <cell r="F44">
            <v>24807</v>
          </cell>
          <cell r="G44">
            <v>50522</v>
          </cell>
          <cell r="H44">
            <v>22721</v>
          </cell>
        </row>
        <row r="45">
          <cell r="B45">
            <v>37</v>
          </cell>
          <cell r="C45" t="str">
            <v>Bromsgrove</v>
          </cell>
          <cell r="D45" t="str">
            <v>E1831</v>
          </cell>
          <cell r="E45">
            <v>16160</v>
          </cell>
          <cell r="F45">
            <v>8406</v>
          </cell>
          <cell r="G45">
            <v>15874</v>
          </cell>
          <cell r="H45">
            <v>9035</v>
          </cell>
        </row>
        <row r="46">
          <cell r="B46">
            <v>38</v>
          </cell>
          <cell r="C46" t="str">
            <v>Broxbourne</v>
          </cell>
          <cell r="D46" t="str">
            <v>E1931</v>
          </cell>
          <cell r="E46">
            <v>12299</v>
          </cell>
          <cell r="F46">
            <v>11791</v>
          </cell>
          <cell r="G46">
            <v>12103</v>
          </cell>
          <cell r="H46">
            <v>10519</v>
          </cell>
        </row>
        <row r="47">
          <cell r="B47">
            <v>39</v>
          </cell>
          <cell r="C47" t="str">
            <v>Broxtowe</v>
          </cell>
          <cell r="D47" t="str">
            <v>E3033</v>
          </cell>
          <cell r="E47">
            <v>15967</v>
          </cell>
          <cell r="F47">
            <v>7975</v>
          </cell>
          <cell r="G47">
            <v>15687</v>
          </cell>
          <cell r="H47">
            <v>6829</v>
          </cell>
        </row>
        <row r="48">
          <cell r="B48">
            <v>40</v>
          </cell>
          <cell r="C48" t="str">
            <v>Burnley</v>
          </cell>
          <cell r="D48" t="str">
            <v>E2333</v>
          </cell>
          <cell r="E48">
            <v>9681</v>
          </cell>
          <cell r="F48">
            <v>8186</v>
          </cell>
          <cell r="G48">
            <v>9753</v>
          </cell>
          <cell r="H48">
            <v>8553</v>
          </cell>
        </row>
        <row r="49">
          <cell r="B49">
            <v>41</v>
          </cell>
          <cell r="C49" t="str">
            <v>Bury</v>
          </cell>
          <cell r="D49" t="str">
            <v>E4202</v>
          </cell>
          <cell r="E49">
            <v>22856</v>
          </cell>
          <cell r="F49">
            <v>16450</v>
          </cell>
          <cell r="G49">
            <v>22446</v>
          </cell>
          <cell r="H49">
            <v>12737</v>
          </cell>
        </row>
        <row r="50">
          <cell r="B50">
            <v>42</v>
          </cell>
          <cell r="C50" t="str">
            <v>Calderdale</v>
          </cell>
          <cell r="D50" t="str">
            <v>E4702</v>
          </cell>
          <cell r="E50">
            <v>25982</v>
          </cell>
          <cell r="F50">
            <v>18892</v>
          </cell>
          <cell r="G50">
            <v>25652</v>
          </cell>
          <cell r="H50">
            <v>16394</v>
          </cell>
        </row>
        <row r="51">
          <cell r="B51">
            <v>43</v>
          </cell>
          <cell r="C51" t="str">
            <v>Cambridge</v>
          </cell>
          <cell r="D51" t="str">
            <v>E0531</v>
          </cell>
          <cell r="E51">
            <v>18484</v>
          </cell>
          <cell r="F51">
            <v>30711</v>
          </cell>
          <cell r="G51">
            <v>17314</v>
          </cell>
          <cell r="H51">
            <v>26139</v>
          </cell>
        </row>
        <row r="52">
          <cell r="B52">
            <v>44</v>
          </cell>
          <cell r="C52" t="str">
            <v>Camden</v>
          </cell>
          <cell r="D52" t="str">
            <v>E5011</v>
          </cell>
          <cell r="E52">
            <v>30960</v>
          </cell>
          <cell r="F52">
            <v>161924</v>
          </cell>
          <cell r="G52">
            <v>28326</v>
          </cell>
          <cell r="H52">
            <v>137839</v>
          </cell>
        </row>
        <row r="53">
          <cell r="B53">
            <v>45</v>
          </cell>
          <cell r="C53" t="str">
            <v>Cannock Chase</v>
          </cell>
          <cell r="D53" t="str">
            <v>E3431</v>
          </cell>
          <cell r="E53">
            <v>11773</v>
          </cell>
          <cell r="F53">
            <v>10858</v>
          </cell>
          <cell r="G53">
            <v>11699</v>
          </cell>
          <cell r="H53">
            <v>10612</v>
          </cell>
        </row>
        <row r="54">
          <cell r="B54">
            <v>46</v>
          </cell>
          <cell r="C54" t="str">
            <v>Canterbury</v>
          </cell>
          <cell r="D54" t="str">
            <v>E2232</v>
          </cell>
          <cell r="E54">
            <v>20733</v>
          </cell>
          <cell r="F54">
            <v>15186</v>
          </cell>
          <cell r="G54">
            <v>20570</v>
          </cell>
          <cell r="H54">
            <v>14987</v>
          </cell>
        </row>
        <row r="55">
          <cell r="B55">
            <v>47</v>
          </cell>
          <cell r="C55" t="str">
            <v>Carlisle</v>
          </cell>
          <cell r="D55" t="str">
            <v>E0933</v>
          </cell>
          <cell r="E55">
            <v>14807</v>
          </cell>
          <cell r="F55">
            <v>13298</v>
          </cell>
          <cell r="G55">
            <v>14569</v>
          </cell>
          <cell r="H55">
            <v>11169</v>
          </cell>
        </row>
        <row r="56">
          <cell r="B56">
            <v>48</v>
          </cell>
          <cell r="C56" t="str">
            <v>Castle Point</v>
          </cell>
          <cell r="D56" t="str">
            <v>E1534</v>
          </cell>
          <cell r="E56">
            <v>12897</v>
          </cell>
          <cell r="F56">
            <v>4636</v>
          </cell>
          <cell r="G56">
            <v>12590</v>
          </cell>
          <cell r="H56">
            <v>3846</v>
          </cell>
        </row>
        <row r="57">
          <cell r="B57">
            <v>49</v>
          </cell>
          <cell r="C57" t="str">
            <v>Central Bedfordshire UA</v>
          </cell>
          <cell r="D57" t="str">
            <v>E0203</v>
          </cell>
          <cell r="E57">
            <v>45461</v>
          </cell>
          <cell r="F57">
            <v>22013</v>
          </cell>
          <cell r="G57">
            <v>44959</v>
          </cell>
          <cell r="H57">
            <v>22416</v>
          </cell>
        </row>
        <row r="58">
          <cell r="B58">
            <v>50</v>
          </cell>
          <cell r="C58" t="str">
            <v>Charnwood</v>
          </cell>
          <cell r="D58" t="str">
            <v>E2432</v>
          </cell>
          <cell r="E58">
            <v>22833</v>
          </cell>
          <cell r="F58">
            <v>13055</v>
          </cell>
          <cell r="G58">
            <v>22974</v>
          </cell>
          <cell r="H58">
            <v>12021</v>
          </cell>
        </row>
        <row r="59">
          <cell r="B59">
            <v>51</v>
          </cell>
          <cell r="C59" t="str">
            <v>Chelmsford</v>
          </cell>
          <cell r="D59" t="str">
            <v>E1535</v>
          </cell>
          <cell r="E59">
            <v>27649</v>
          </cell>
          <cell r="F59">
            <v>23860</v>
          </cell>
          <cell r="G59">
            <v>26934</v>
          </cell>
          <cell r="H59">
            <v>20843</v>
          </cell>
        </row>
        <row r="60">
          <cell r="B60">
            <v>52</v>
          </cell>
          <cell r="C60" t="str">
            <v>Cheltenham</v>
          </cell>
          <cell r="D60" t="str">
            <v>E1631</v>
          </cell>
          <cell r="E60">
            <v>17565</v>
          </cell>
          <cell r="F60">
            <v>14080</v>
          </cell>
          <cell r="G60">
            <v>17284</v>
          </cell>
          <cell r="H60">
            <v>14274</v>
          </cell>
        </row>
        <row r="61">
          <cell r="B61">
            <v>53</v>
          </cell>
          <cell r="C61" t="str">
            <v>Cherwell</v>
          </cell>
          <cell r="D61" t="str">
            <v>E3131</v>
          </cell>
          <cell r="E61">
            <v>23009</v>
          </cell>
          <cell r="F61">
            <v>23118</v>
          </cell>
          <cell r="G61">
            <v>22599</v>
          </cell>
          <cell r="H61">
            <v>20250</v>
          </cell>
        </row>
        <row r="62">
          <cell r="B62">
            <v>54</v>
          </cell>
          <cell r="C62" t="str">
            <v>Cheshire East</v>
          </cell>
          <cell r="D62" t="str">
            <v>E0603</v>
          </cell>
          <cell r="E62">
            <v>60613</v>
          </cell>
          <cell r="F62">
            <v>38893</v>
          </cell>
          <cell r="G62">
            <v>60445</v>
          </cell>
          <cell r="H62">
            <v>39219</v>
          </cell>
        </row>
        <row r="63">
          <cell r="B63">
            <v>55</v>
          </cell>
          <cell r="C63" t="str">
            <v>Cheshire West and Chester UA</v>
          </cell>
          <cell r="D63" t="str">
            <v>E0604</v>
          </cell>
          <cell r="E63">
            <v>50709</v>
          </cell>
          <cell r="F63">
            <v>52520</v>
          </cell>
          <cell r="G63">
            <v>49561</v>
          </cell>
          <cell r="H63">
            <v>43100</v>
          </cell>
        </row>
        <row r="64">
          <cell r="B64">
            <v>56</v>
          </cell>
          <cell r="C64" t="str">
            <v>Chesterfield</v>
          </cell>
          <cell r="D64" t="str">
            <v>E1033</v>
          </cell>
          <cell r="E64">
            <v>12490</v>
          </cell>
          <cell r="F64">
            <v>10322</v>
          </cell>
          <cell r="G64">
            <v>12472</v>
          </cell>
          <cell r="H64">
            <v>10962</v>
          </cell>
        </row>
        <row r="65">
          <cell r="B65">
            <v>57</v>
          </cell>
          <cell r="C65" t="str">
            <v>Chichester</v>
          </cell>
          <cell r="D65" t="str">
            <v>E3833</v>
          </cell>
          <cell r="E65">
            <v>22677</v>
          </cell>
          <cell r="F65">
            <v>13048</v>
          </cell>
          <cell r="G65">
            <v>21994</v>
          </cell>
          <cell r="H65">
            <v>12962</v>
          </cell>
        </row>
        <row r="66">
          <cell r="B66">
            <v>58</v>
          </cell>
          <cell r="C66" t="str">
            <v>Chiltern</v>
          </cell>
          <cell r="D66" t="str">
            <v>E0432</v>
          </cell>
          <cell r="E66">
            <v>16475</v>
          </cell>
          <cell r="F66">
            <v>6043</v>
          </cell>
          <cell r="G66">
            <v>19787</v>
          </cell>
          <cell r="H66">
            <v>5698</v>
          </cell>
        </row>
        <row r="67">
          <cell r="B67">
            <v>59</v>
          </cell>
          <cell r="C67" t="str">
            <v>Chorley</v>
          </cell>
          <cell r="D67" t="str">
            <v>E2334</v>
          </cell>
          <cell r="E67">
            <v>15267</v>
          </cell>
          <cell r="F67">
            <v>8711</v>
          </cell>
          <cell r="G67">
            <v>15091</v>
          </cell>
          <cell r="H67">
            <v>8216</v>
          </cell>
        </row>
        <row r="68">
          <cell r="B68">
            <v>60</v>
          </cell>
          <cell r="C68" t="str">
            <v>Christchurch</v>
          </cell>
          <cell r="D68" t="str">
            <v>E1232</v>
          </cell>
          <cell r="E68">
            <v>9430</v>
          </cell>
          <cell r="F68">
            <v>6203</v>
          </cell>
          <cell r="G68">
            <v>9076</v>
          </cell>
          <cell r="H68">
            <v>4953</v>
          </cell>
        </row>
        <row r="69">
          <cell r="B69">
            <v>61</v>
          </cell>
          <cell r="C69" t="str">
            <v>City of London</v>
          </cell>
          <cell r="D69" t="str">
            <v>E5010</v>
          </cell>
          <cell r="E69">
            <v>2009</v>
          </cell>
          <cell r="F69">
            <v>271951</v>
          </cell>
          <cell r="G69">
            <v>1807</v>
          </cell>
          <cell r="H69">
            <v>238593</v>
          </cell>
        </row>
        <row r="70">
          <cell r="B70">
            <v>62</v>
          </cell>
          <cell r="C70" t="str">
            <v>Colchester</v>
          </cell>
          <cell r="D70" t="str">
            <v>E1536</v>
          </cell>
          <cell r="E70">
            <v>26140</v>
          </cell>
          <cell r="F70">
            <v>21205</v>
          </cell>
          <cell r="G70">
            <v>25342</v>
          </cell>
          <cell r="H70">
            <v>16150</v>
          </cell>
        </row>
        <row r="71">
          <cell r="B71">
            <v>63</v>
          </cell>
          <cell r="C71" t="str">
            <v>Copeland</v>
          </cell>
          <cell r="D71" t="str">
            <v>E0934</v>
          </cell>
          <cell r="E71">
            <v>9666</v>
          </cell>
          <cell r="F71">
            <v>35827</v>
          </cell>
          <cell r="G71">
            <v>9304</v>
          </cell>
          <cell r="H71">
            <v>3491</v>
          </cell>
        </row>
        <row r="72">
          <cell r="B72">
            <v>64</v>
          </cell>
          <cell r="C72" t="str">
            <v>Corby</v>
          </cell>
          <cell r="D72" t="str">
            <v>E2831</v>
          </cell>
          <cell r="E72">
            <v>7305</v>
          </cell>
          <cell r="F72">
            <v>10055</v>
          </cell>
          <cell r="G72">
            <v>7413</v>
          </cell>
          <cell r="H72">
            <v>9434</v>
          </cell>
        </row>
        <row r="73">
          <cell r="B73">
            <v>65</v>
          </cell>
          <cell r="C73" t="str">
            <v>Cornwall UA</v>
          </cell>
          <cell r="D73" t="str">
            <v>E0801</v>
          </cell>
          <cell r="E73">
            <v>82262</v>
          </cell>
          <cell r="F73">
            <v>53318</v>
          </cell>
          <cell r="G73">
            <v>79410</v>
          </cell>
          <cell r="H73">
            <v>37283</v>
          </cell>
        </row>
        <row r="74">
          <cell r="B74">
            <v>66</v>
          </cell>
          <cell r="C74" t="str">
            <v>Cotswold</v>
          </cell>
          <cell r="D74" t="str">
            <v>E1632</v>
          </cell>
          <cell r="E74">
            <v>16608</v>
          </cell>
          <cell r="F74">
            <v>9215</v>
          </cell>
          <cell r="G74">
            <v>16102</v>
          </cell>
          <cell r="H74">
            <v>7646</v>
          </cell>
        </row>
        <row r="75">
          <cell r="B75">
            <v>67</v>
          </cell>
          <cell r="C75" t="str">
            <v>Coventry</v>
          </cell>
          <cell r="D75" t="str">
            <v>E4602</v>
          </cell>
          <cell r="E75">
            <v>33821</v>
          </cell>
          <cell r="F75">
            <v>35554</v>
          </cell>
          <cell r="G75">
            <v>34200</v>
          </cell>
          <cell r="H75">
            <v>34955</v>
          </cell>
        </row>
        <row r="76">
          <cell r="B76">
            <v>68</v>
          </cell>
          <cell r="C76" t="str">
            <v>Craven</v>
          </cell>
          <cell r="D76" t="str">
            <v>E2731</v>
          </cell>
          <cell r="E76">
            <v>10247</v>
          </cell>
          <cell r="F76">
            <v>5605</v>
          </cell>
          <cell r="G76">
            <v>9867</v>
          </cell>
          <cell r="H76">
            <v>4867</v>
          </cell>
        </row>
        <row r="77">
          <cell r="B77">
            <v>69</v>
          </cell>
          <cell r="C77" t="str">
            <v>Crawley</v>
          </cell>
          <cell r="D77" t="str">
            <v>E3834</v>
          </cell>
          <cell r="E77">
            <v>14401</v>
          </cell>
          <cell r="F77">
            <v>33866</v>
          </cell>
          <cell r="G77">
            <v>14169</v>
          </cell>
          <cell r="H77">
            <v>32293</v>
          </cell>
        </row>
        <row r="78">
          <cell r="B78">
            <v>70</v>
          </cell>
          <cell r="C78" t="str">
            <v>Croydon</v>
          </cell>
          <cell r="D78" t="str">
            <v>E5035</v>
          </cell>
          <cell r="E78">
            <v>48258</v>
          </cell>
          <cell r="F78">
            <v>33225</v>
          </cell>
          <cell r="G78">
            <v>48275</v>
          </cell>
          <cell r="H78">
            <v>29573</v>
          </cell>
        </row>
        <row r="79">
          <cell r="B79">
            <v>71</v>
          </cell>
          <cell r="C79" t="str">
            <v>Dacorum</v>
          </cell>
          <cell r="D79" t="str">
            <v>E1932</v>
          </cell>
          <cell r="E79">
            <v>24813</v>
          </cell>
          <cell r="F79">
            <v>18864</v>
          </cell>
          <cell r="G79">
            <v>23253</v>
          </cell>
          <cell r="H79">
            <v>14340</v>
          </cell>
        </row>
        <row r="80">
          <cell r="B80">
            <v>72</v>
          </cell>
          <cell r="C80" t="str">
            <v>Darlington</v>
          </cell>
          <cell r="D80" t="str">
            <v>E1301</v>
          </cell>
          <cell r="E80">
            <v>12761</v>
          </cell>
          <cell r="F80">
            <v>10262</v>
          </cell>
          <cell r="G80">
            <v>12889</v>
          </cell>
          <cell r="H80">
            <v>8179</v>
          </cell>
        </row>
        <row r="81">
          <cell r="B81">
            <v>73</v>
          </cell>
          <cell r="C81" t="str">
            <v>Dartford</v>
          </cell>
          <cell r="D81" t="str">
            <v>E2233</v>
          </cell>
          <cell r="E81">
            <v>15030</v>
          </cell>
          <cell r="F81">
            <v>23766</v>
          </cell>
          <cell r="G81">
            <v>14837</v>
          </cell>
          <cell r="H81">
            <v>22763</v>
          </cell>
        </row>
        <row r="82">
          <cell r="B82">
            <v>74</v>
          </cell>
          <cell r="C82" t="str">
            <v>Daventry</v>
          </cell>
          <cell r="D82" t="str">
            <v>E2832</v>
          </cell>
          <cell r="E82">
            <v>12338</v>
          </cell>
          <cell r="F82">
            <v>12317</v>
          </cell>
          <cell r="G82">
            <v>12227</v>
          </cell>
          <cell r="H82">
            <v>11173</v>
          </cell>
        </row>
        <row r="83">
          <cell r="B83">
            <v>75</v>
          </cell>
          <cell r="C83" t="str">
            <v>Derby</v>
          </cell>
          <cell r="D83" t="str">
            <v>E1001</v>
          </cell>
          <cell r="E83">
            <v>26483</v>
          </cell>
          <cell r="F83">
            <v>23928</v>
          </cell>
          <cell r="G83">
            <v>26092</v>
          </cell>
          <cell r="H83">
            <v>27642</v>
          </cell>
        </row>
        <row r="84">
          <cell r="B84">
            <v>76</v>
          </cell>
          <cell r="C84" t="str">
            <v>Derbyshire Dales</v>
          </cell>
          <cell r="D84" t="str">
            <v>E1035</v>
          </cell>
          <cell r="E84">
            <v>14279</v>
          </cell>
          <cell r="F84">
            <v>4796</v>
          </cell>
          <cell r="G84">
            <v>12815</v>
          </cell>
          <cell r="H84">
            <v>5813</v>
          </cell>
        </row>
        <row r="85">
          <cell r="B85">
            <v>77</v>
          </cell>
          <cell r="C85" t="str">
            <v>Doncaster</v>
          </cell>
          <cell r="D85" t="str">
            <v>E4402</v>
          </cell>
          <cell r="E85">
            <v>29614</v>
          </cell>
          <cell r="F85">
            <v>26804</v>
          </cell>
          <cell r="G85">
            <v>28436</v>
          </cell>
          <cell r="H85">
            <v>23462</v>
          </cell>
        </row>
        <row r="86">
          <cell r="B86">
            <v>78</v>
          </cell>
          <cell r="C86" t="str">
            <v>Dover</v>
          </cell>
          <cell r="D86" t="str">
            <v>E2234</v>
          </cell>
          <cell r="E86">
            <v>16195</v>
          </cell>
          <cell r="F86">
            <v>10606</v>
          </cell>
          <cell r="G86">
            <v>15874</v>
          </cell>
          <cell r="H86">
            <v>8928</v>
          </cell>
        </row>
        <row r="87">
          <cell r="B87">
            <v>79</v>
          </cell>
          <cell r="C87" t="str">
            <v>Dudley</v>
          </cell>
          <cell r="D87" t="str">
            <v>E4603</v>
          </cell>
          <cell r="E87">
            <v>32988</v>
          </cell>
          <cell r="F87">
            <v>30980</v>
          </cell>
          <cell r="G87">
            <v>32048</v>
          </cell>
          <cell r="H87">
            <v>24394</v>
          </cell>
        </row>
        <row r="88">
          <cell r="B88">
            <v>80</v>
          </cell>
          <cell r="C88" t="str">
            <v>Durham UA</v>
          </cell>
          <cell r="D88" t="str">
            <v>E1302</v>
          </cell>
          <cell r="E88">
            <v>64491</v>
          </cell>
          <cell r="F88">
            <v>38616</v>
          </cell>
          <cell r="G88">
            <v>64976</v>
          </cell>
          <cell r="H88">
            <v>29446</v>
          </cell>
        </row>
        <row r="89">
          <cell r="B89">
            <v>81</v>
          </cell>
          <cell r="C89" t="str">
            <v>Ealing</v>
          </cell>
          <cell r="D89" t="str">
            <v>E5036</v>
          </cell>
          <cell r="E89">
            <v>43272</v>
          </cell>
          <cell r="F89">
            <v>35874</v>
          </cell>
          <cell r="G89">
            <v>41328</v>
          </cell>
          <cell r="H89">
            <v>36460</v>
          </cell>
        </row>
        <row r="90">
          <cell r="B90">
            <v>82</v>
          </cell>
          <cell r="C90" t="str">
            <v>East Cambridgeshire</v>
          </cell>
          <cell r="D90" t="str">
            <v>E0532</v>
          </cell>
          <cell r="E90">
            <v>13524</v>
          </cell>
          <cell r="F90">
            <v>5382</v>
          </cell>
          <cell r="G90">
            <v>13035</v>
          </cell>
          <cell r="H90">
            <v>5041</v>
          </cell>
        </row>
        <row r="91">
          <cell r="B91">
            <v>83</v>
          </cell>
          <cell r="C91" t="str">
            <v>East Devon</v>
          </cell>
          <cell r="D91" t="str">
            <v>E1131</v>
          </cell>
          <cell r="E91">
            <v>25887</v>
          </cell>
          <cell r="F91">
            <v>11056</v>
          </cell>
          <cell r="G91">
            <v>24663</v>
          </cell>
          <cell r="H91">
            <v>8999</v>
          </cell>
        </row>
        <row r="92">
          <cell r="B92">
            <v>84</v>
          </cell>
          <cell r="C92" t="str">
            <v>East Dorset</v>
          </cell>
          <cell r="D92" t="str">
            <v>E1233</v>
          </cell>
          <cell r="E92">
            <v>18560</v>
          </cell>
          <cell r="F92">
            <v>7145</v>
          </cell>
          <cell r="G92">
            <v>17904</v>
          </cell>
          <cell r="H92">
            <v>5691</v>
          </cell>
        </row>
        <row r="93">
          <cell r="B93">
            <v>85</v>
          </cell>
          <cell r="C93" t="str">
            <v>East Hampshire</v>
          </cell>
          <cell r="D93" t="str">
            <v>E1732</v>
          </cell>
          <cell r="E93">
            <v>19921</v>
          </cell>
          <cell r="F93">
            <v>9827</v>
          </cell>
          <cell r="G93">
            <v>19911</v>
          </cell>
          <cell r="H93">
            <v>7384</v>
          </cell>
        </row>
        <row r="94">
          <cell r="B94">
            <v>86</v>
          </cell>
          <cell r="C94" t="str">
            <v>East Hertfordshire</v>
          </cell>
          <cell r="D94" t="str">
            <v>E1933</v>
          </cell>
          <cell r="E94">
            <v>23917</v>
          </cell>
          <cell r="F94">
            <v>13824</v>
          </cell>
          <cell r="G94">
            <v>23114</v>
          </cell>
          <cell r="H94">
            <v>11514</v>
          </cell>
        </row>
        <row r="95">
          <cell r="B95">
            <v>87</v>
          </cell>
          <cell r="C95" t="str">
            <v>East Lindsey</v>
          </cell>
          <cell r="D95" t="str">
            <v>E2532</v>
          </cell>
          <cell r="E95">
            <v>16859</v>
          </cell>
          <cell r="F95">
            <v>11124</v>
          </cell>
          <cell r="G95">
            <v>17309</v>
          </cell>
          <cell r="H95">
            <v>8427</v>
          </cell>
        </row>
        <row r="96">
          <cell r="B96">
            <v>88</v>
          </cell>
          <cell r="C96" t="str">
            <v>East Northamptonshire</v>
          </cell>
          <cell r="D96" t="str">
            <v>E2833</v>
          </cell>
          <cell r="E96">
            <v>12958</v>
          </cell>
          <cell r="F96">
            <v>7077</v>
          </cell>
          <cell r="G96">
            <v>12810</v>
          </cell>
          <cell r="H96">
            <v>6159</v>
          </cell>
        </row>
        <row r="97">
          <cell r="B97">
            <v>89</v>
          </cell>
          <cell r="C97" t="str">
            <v>East Riding of Yorkshire</v>
          </cell>
          <cell r="D97" t="str">
            <v>E2001</v>
          </cell>
          <cell r="E97">
            <v>49647</v>
          </cell>
          <cell r="F97">
            <v>30819</v>
          </cell>
          <cell r="G97">
            <v>49045</v>
          </cell>
          <cell r="H97">
            <v>31024</v>
          </cell>
        </row>
        <row r="98">
          <cell r="B98">
            <v>90</v>
          </cell>
          <cell r="C98" t="str">
            <v>East Staffordshire</v>
          </cell>
          <cell r="D98" t="str">
            <v>E3432</v>
          </cell>
          <cell r="E98">
            <v>15535</v>
          </cell>
          <cell r="F98">
            <v>15488</v>
          </cell>
          <cell r="G98">
            <v>15051</v>
          </cell>
          <cell r="H98">
            <v>13761</v>
          </cell>
        </row>
        <row r="99">
          <cell r="B99">
            <v>91</v>
          </cell>
          <cell r="C99" t="str">
            <v>Eastbourne</v>
          </cell>
          <cell r="D99" t="str">
            <v>E1432</v>
          </cell>
          <cell r="E99">
            <v>14073</v>
          </cell>
          <cell r="F99">
            <v>9825</v>
          </cell>
          <cell r="G99">
            <v>14464</v>
          </cell>
          <cell r="H99">
            <v>8327</v>
          </cell>
        </row>
        <row r="100">
          <cell r="B100">
            <v>92</v>
          </cell>
          <cell r="C100" t="str">
            <v>Eastleigh</v>
          </cell>
          <cell r="D100" t="str">
            <v>E1733</v>
          </cell>
          <cell r="E100">
            <v>18619</v>
          </cell>
          <cell r="F100">
            <v>17680</v>
          </cell>
          <cell r="G100">
            <v>18325</v>
          </cell>
          <cell r="H100">
            <v>15738</v>
          </cell>
        </row>
        <row r="101">
          <cell r="B101">
            <v>93</v>
          </cell>
          <cell r="C101" t="str">
            <v>Eden</v>
          </cell>
          <cell r="D101" t="str">
            <v>E0935</v>
          </cell>
          <cell r="E101">
            <v>9477</v>
          </cell>
          <cell r="F101">
            <v>6211</v>
          </cell>
          <cell r="G101">
            <v>9201</v>
          </cell>
          <cell r="H101">
            <v>5047</v>
          </cell>
        </row>
        <row r="102">
          <cell r="B102">
            <v>94</v>
          </cell>
          <cell r="C102" t="str">
            <v>Elmbridge</v>
          </cell>
          <cell r="D102" t="str">
            <v>E3631</v>
          </cell>
          <cell r="E102">
            <v>30661</v>
          </cell>
          <cell r="F102">
            <v>16243</v>
          </cell>
          <cell r="G102">
            <v>29256</v>
          </cell>
          <cell r="H102">
            <v>14704</v>
          </cell>
        </row>
        <row r="103">
          <cell r="B103">
            <v>95</v>
          </cell>
          <cell r="C103" t="str">
            <v>Enfield</v>
          </cell>
          <cell r="D103" t="str">
            <v>E5037</v>
          </cell>
          <cell r="E103">
            <v>37838</v>
          </cell>
          <cell r="F103">
            <v>29825</v>
          </cell>
          <cell r="G103">
            <v>36382</v>
          </cell>
          <cell r="H103">
            <v>29461</v>
          </cell>
        </row>
        <row r="104">
          <cell r="B104">
            <v>96</v>
          </cell>
          <cell r="C104" t="str">
            <v>Epping Forest</v>
          </cell>
          <cell r="D104" t="str">
            <v>E1537</v>
          </cell>
          <cell r="E104">
            <v>21335</v>
          </cell>
          <cell r="F104">
            <v>10107</v>
          </cell>
          <cell r="G104">
            <v>20225</v>
          </cell>
          <cell r="H104">
            <v>8810</v>
          </cell>
        </row>
        <row r="105">
          <cell r="B105">
            <v>97</v>
          </cell>
          <cell r="C105" t="str">
            <v>Epsom and Ewell</v>
          </cell>
          <cell r="D105" t="str">
            <v>E3632</v>
          </cell>
          <cell r="E105">
            <v>16103</v>
          </cell>
          <cell r="F105">
            <v>7989</v>
          </cell>
          <cell r="G105">
            <v>14746</v>
          </cell>
          <cell r="H105">
            <v>5794</v>
          </cell>
        </row>
        <row r="106">
          <cell r="B106">
            <v>98</v>
          </cell>
          <cell r="C106" t="str">
            <v>Erewash</v>
          </cell>
          <cell r="D106" t="str">
            <v>E1036</v>
          </cell>
          <cell r="E106">
            <v>16372</v>
          </cell>
          <cell r="F106">
            <v>7615</v>
          </cell>
          <cell r="G106">
            <v>14167</v>
          </cell>
          <cell r="H106">
            <v>8034</v>
          </cell>
        </row>
        <row r="107">
          <cell r="B107">
            <v>99</v>
          </cell>
          <cell r="C107" t="str">
            <v>Exeter</v>
          </cell>
          <cell r="D107" t="str">
            <v>E1132</v>
          </cell>
          <cell r="E107">
            <v>15306</v>
          </cell>
          <cell r="F107">
            <v>23713</v>
          </cell>
          <cell r="G107">
            <v>15007</v>
          </cell>
          <cell r="H107">
            <v>20456</v>
          </cell>
        </row>
        <row r="108">
          <cell r="B108">
            <v>100</v>
          </cell>
          <cell r="C108" t="str">
            <v>Fareham</v>
          </cell>
          <cell r="D108" t="str">
            <v>E1734</v>
          </cell>
          <cell r="E108">
            <v>17335</v>
          </cell>
          <cell r="F108">
            <v>13150</v>
          </cell>
          <cell r="G108">
            <v>16963</v>
          </cell>
          <cell r="H108">
            <v>11018</v>
          </cell>
        </row>
        <row r="109">
          <cell r="B109">
            <v>101</v>
          </cell>
          <cell r="C109" t="str">
            <v>Fenland</v>
          </cell>
          <cell r="D109" t="str">
            <v>E0533</v>
          </cell>
          <cell r="E109">
            <v>13646</v>
          </cell>
          <cell r="F109">
            <v>7857</v>
          </cell>
          <cell r="G109">
            <v>13328</v>
          </cell>
          <cell r="H109">
            <v>7076</v>
          </cell>
        </row>
        <row r="110">
          <cell r="B110">
            <v>102</v>
          </cell>
          <cell r="C110" t="str">
            <v>Forest Heath</v>
          </cell>
          <cell r="D110" t="str">
            <v>E3532</v>
          </cell>
          <cell r="E110">
            <v>7634</v>
          </cell>
          <cell r="F110">
            <v>6417</v>
          </cell>
          <cell r="G110">
            <v>7173</v>
          </cell>
          <cell r="H110">
            <v>6239</v>
          </cell>
        </row>
        <row r="111">
          <cell r="B111">
            <v>103</v>
          </cell>
          <cell r="C111" t="str">
            <v>Forest of Dean</v>
          </cell>
          <cell r="D111" t="str">
            <v>E1633</v>
          </cell>
          <cell r="E111">
            <v>11872</v>
          </cell>
          <cell r="F111">
            <v>3559</v>
          </cell>
          <cell r="G111">
            <v>11457</v>
          </cell>
          <cell r="H111">
            <v>3148</v>
          </cell>
        </row>
        <row r="112">
          <cell r="B112">
            <v>104</v>
          </cell>
          <cell r="C112" t="str">
            <v>Fylde</v>
          </cell>
          <cell r="D112" t="str">
            <v>E2335</v>
          </cell>
          <cell r="E112">
            <v>12861</v>
          </cell>
          <cell r="F112">
            <v>6980</v>
          </cell>
          <cell r="G112">
            <v>12419</v>
          </cell>
          <cell r="H112">
            <v>7520</v>
          </cell>
        </row>
        <row r="113">
          <cell r="B113">
            <v>105</v>
          </cell>
          <cell r="C113" t="str">
            <v>Gateshead</v>
          </cell>
          <cell r="D113" t="str">
            <v>E4501</v>
          </cell>
          <cell r="E113">
            <v>22335</v>
          </cell>
          <cell r="F113">
            <v>24896</v>
          </cell>
          <cell r="G113">
            <v>22804</v>
          </cell>
          <cell r="H113">
            <v>26921</v>
          </cell>
        </row>
        <row r="114">
          <cell r="B114">
            <v>106</v>
          </cell>
          <cell r="C114" t="str">
            <v>Gedling</v>
          </cell>
          <cell r="D114" t="str">
            <v>E3034</v>
          </cell>
          <cell r="E114">
            <v>16941</v>
          </cell>
          <cell r="F114">
            <v>6150</v>
          </cell>
          <cell r="G114">
            <v>16864</v>
          </cell>
          <cell r="H114">
            <v>5771</v>
          </cell>
        </row>
        <row r="115">
          <cell r="B115">
            <v>107</v>
          </cell>
          <cell r="C115" t="str">
            <v>Gloucester</v>
          </cell>
          <cell r="D115" t="str">
            <v>E1634</v>
          </cell>
          <cell r="E115">
            <v>15280</v>
          </cell>
          <cell r="F115">
            <v>16277</v>
          </cell>
          <cell r="G115">
            <v>15393</v>
          </cell>
          <cell r="H115">
            <v>15580</v>
          </cell>
        </row>
        <row r="116">
          <cell r="B116">
            <v>108</v>
          </cell>
          <cell r="C116" t="str">
            <v>Gosport</v>
          </cell>
          <cell r="D116" t="str">
            <v>E1735</v>
          </cell>
          <cell r="E116">
            <v>10677</v>
          </cell>
          <cell r="F116">
            <v>6736</v>
          </cell>
          <cell r="G116">
            <v>10359</v>
          </cell>
          <cell r="H116">
            <v>3354</v>
          </cell>
        </row>
        <row r="117">
          <cell r="B117">
            <v>109</v>
          </cell>
          <cell r="C117" t="str">
            <v>Gravesham</v>
          </cell>
          <cell r="D117" t="str">
            <v>E2236</v>
          </cell>
          <cell r="E117">
            <v>14411</v>
          </cell>
          <cell r="F117">
            <v>7114</v>
          </cell>
          <cell r="G117">
            <v>13981</v>
          </cell>
          <cell r="H117">
            <v>7301</v>
          </cell>
        </row>
        <row r="118">
          <cell r="B118">
            <v>110</v>
          </cell>
          <cell r="C118" t="str">
            <v>Great Yarmouth</v>
          </cell>
          <cell r="D118" t="str">
            <v>E2633</v>
          </cell>
          <cell r="E118">
            <v>11597</v>
          </cell>
          <cell r="F118">
            <v>8037</v>
          </cell>
          <cell r="G118">
            <v>11370</v>
          </cell>
          <cell r="H118">
            <v>8746</v>
          </cell>
        </row>
        <row r="119">
          <cell r="B119">
            <v>111</v>
          </cell>
          <cell r="C119" t="str">
            <v>Greenwich</v>
          </cell>
          <cell r="D119" t="str">
            <v>E5012</v>
          </cell>
          <cell r="E119">
            <v>25954</v>
          </cell>
          <cell r="F119">
            <v>21120</v>
          </cell>
          <cell r="G119">
            <v>25133</v>
          </cell>
          <cell r="H119">
            <v>18699</v>
          </cell>
        </row>
        <row r="120">
          <cell r="B120">
            <v>112</v>
          </cell>
          <cell r="C120" t="str">
            <v>Guildford</v>
          </cell>
          <cell r="D120" t="str">
            <v>E3633</v>
          </cell>
          <cell r="E120">
            <v>26595</v>
          </cell>
          <cell r="F120">
            <v>25217</v>
          </cell>
          <cell r="G120">
            <v>26405</v>
          </cell>
          <cell r="H120">
            <v>22219</v>
          </cell>
        </row>
        <row r="121">
          <cell r="B121">
            <v>113</v>
          </cell>
          <cell r="C121" t="str">
            <v>Hackney</v>
          </cell>
          <cell r="D121" t="str">
            <v>E5013</v>
          </cell>
          <cell r="E121">
            <v>22840</v>
          </cell>
          <cell r="F121">
            <v>30571</v>
          </cell>
          <cell r="G121">
            <v>21998</v>
          </cell>
          <cell r="H121">
            <v>28016</v>
          </cell>
        </row>
        <row r="122">
          <cell r="B122">
            <v>114</v>
          </cell>
          <cell r="C122" t="str">
            <v>Halton</v>
          </cell>
          <cell r="D122" t="str">
            <v>E0601</v>
          </cell>
          <cell r="E122">
            <v>14156</v>
          </cell>
          <cell r="F122">
            <v>15886</v>
          </cell>
          <cell r="G122">
            <v>13658</v>
          </cell>
          <cell r="H122">
            <v>15689</v>
          </cell>
        </row>
        <row r="123">
          <cell r="B123">
            <v>115</v>
          </cell>
          <cell r="C123" t="str">
            <v>Hambleton</v>
          </cell>
          <cell r="D123" t="str">
            <v>E2732</v>
          </cell>
          <cell r="E123">
            <v>15583</v>
          </cell>
          <cell r="F123">
            <v>10005</v>
          </cell>
          <cell r="G123">
            <v>15048</v>
          </cell>
          <cell r="H123">
            <v>6758</v>
          </cell>
        </row>
        <row r="124">
          <cell r="B124">
            <v>116</v>
          </cell>
          <cell r="C124" t="str">
            <v>Hammersmith and Fulham</v>
          </cell>
          <cell r="D124" t="str">
            <v>E5014</v>
          </cell>
          <cell r="E124">
            <v>21131</v>
          </cell>
          <cell r="F124">
            <v>54603</v>
          </cell>
          <cell r="G124">
            <v>20217</v>
          </cell>
          <cell r="H124">
            <v>53414</v>
          </cell>
        </row>
        <row r="125">
          <cell r="B125">
            <v>117</v>
          </cell>
          <cell r="C125" t="str">
            <v>Harborough</v>
          </cell>
          <cell r="D125" t="str">
            <v>E2433</v>
          </cell>
          <cell r="E125">
            <v>14533</v>
          </cell>
          <cell r="F125">
            <v>11547</v>
          </cell>
          <cell r="G125">
            <v>14165</v>
          </cell>
          <cell r="H125">
            <v>11104</v>
          </cell>
        </row>
        <row r="126">
          <cell r="B126">
            <v>118</v>
          </cell>
          <cell r="C126" t="str">
            <v>Haringey</v>
          </cell>
          <cell r="D126" t="str">
            <v>E5038</v>
          </cell>
          <cell r="E126">
            <v>32106</v>
          </cell>
          <cell r="F126">
            <v>16929</v>
          </cell>
          <cell r="G126">
            <v>30838</v>
          </cell>
          <cell r="H126">
            <v>19268</v>
          </cell>
        </row>
        <row r="127">
          <cell r="B127">
            <v>119</v>
          </cell>
          <cell r="C127" t="str">
            <v>Harlow</v>
          </cell>
          <cell r="D127" t="str">
            <v>E1538</v>
          </cell>
          <cell r="E127">
            <v>11630</v>
          </cell>
          <cell r="F127">
            <v>14149</v>
          </cell>
          <cell r="G127">
            <v>11271</v>
          </cell>
          <cell r="H127">
            <v>11896</v>
          </cell>
        </row>
        <row r="128">
          <cell r="B128">
            <v>120</v>
          </cell>
          <cell r="C128" t="str">
            <v>Harrogate</v>
          </cell>
          <cell r="D128" t="str">
            <v>E2753</v>
          </cell>
          <cell r="E128">
            <v>28165</v>
          </cell>
          <cell r="F128">
            <v>19421</v>
          </cell>
          <cell r="G128">
            <v>27909</v>
          </cell>
          <cell r="H128">
            <v>16094</v>
          </cell>
        </row>
        <row r="129">
          <cell r="B129">
            <v>121</v>
          </cell>
          <cell r="C129" t="str">
            <v>Harrow</v>
          </cell>
          <cell r="D129" t="str">
            <v>E5039</v>
          </cell>
          <cell r="E129">
            <v>36257</v>
          </cell>
          <cell r="F129">
            <v>16084</v>
          </cell>
          <cell r="G129">
            <v>34543</v>
          </cell>
          <cell r="H129">
            <v>12725</v>
          </cell>
        </row>
        <row r="130">
          <cell r="B130">
            <v>122</v>
          </cell>
          <cell r="C130" t="str">
            <v>Hart</v>
          </cell>
          <cell r="D130" t="str">
            <v>E1736</v>
          </cell>
          <cell r="E130">
            <v>16536</v>
          </cell>
          <cell r="F130">
            <v>9750</v>
          </cell>
          <cell r="G130">
            <v>16465</v>
          </cell>
          <cell r="H130">
            <v>7154</v>
          </cell>
        </row>
        <row r="131">
          <cell r="B131">
            <v>123</v>
          </cell>
          <cell r="C131" t="str">
            <v>Hartlepool</v>
          </cell>
          <cell r="D131" t="str">
            <v>E0701</v>
          </cell>
          <cell r="E131">
            <v>10652</v>
          </cell>
          <cell r="F131">
            <v>9947</v>
          </cell>
          <cell r="G131">
            <v>10722</v>
          </cell>
          <cell r="H131">
            <v>7783</v>
          </cell>
        </row>
        <row r="132">
          <cell r="B132">
            <v>124</v>
          </cell>
          <cell r="C132" t="str">
            <v>Hastings</v>
          </cell>
          <cell r="D132" t="str">
            <v>E1433</v>
          </cell>
          <cell r="E132">
            <v>14339</v>
          </cell>
          <cell r="F132">
            <v>7027</v>
          </cell>
          <cell r="G132">
            <v>11900</v>
          </cell>
          <cell r="H132">
            <v>5641</v>
          </cell>
        </row>
        <row r="133">
          <cell r="B133">
            <v>125</v>
          </cell>
          <cell r="C133" t="str">
            <v>Havant</v>
          </cell>
          <cell r="D133" t="str">
            <v>E1737</v>
          </cell>
          <cell r="E133">
            <v>16538</v>
          </cell>
          <cell r="F133">
            <v>9769</v>
          </cell>
          <cell r="G133">
            <v>16344</v>
          </cell>
          <cell r="H133">
            <v>8582</v>
          </cell>
        </row>
        <row r="134">
          <cell r="B134">
            <v>126</v>
          </cell>
          <cell r="C134" t="str">
            <v>Havering</v>
          </cell>
          <cell r="D134" t="str">
            <v>E5040</v>
          </cell>
          <cell r="E134">
            <v>36225</v>
          </cell>
          <cell r="F134">
            <v>23972</v>
          </cell>
          <cell r="G134">
            <v>36391</v>
          </cell>
          <cell r="H134">
            <v>20176</v>
          </cell>
        </row>
        <row r="135">
          <cell r="B135">
            <v>127</v>
          </cell>
          <cell r="C135" t="str">
            <v xml:space="preserve">Herefordshire </v>
          </cell>
          <cell r="D135" t="str">
            <v>E1801</v>
          </cell>
          <cell r="E135">
            <v>31860</v>
          </cell>
          <cell r="F135">
            <v>13641</v>
          </cell>
          <cell r="G135">
            <v>29928</v>
          </cell>
          <cell r="H135">
            <v>14764</v>
          </cell>
        </row>
        <row r="136">
          <cell r="B136">
            <v>128</v>
          </cell>
          <cell r="C136" t="str">
            <v>Hertsmere</v>
          </cell>
          <cell r="D136" t="str">
            <v>E1934</v>
          </cell>
          <cell r="E136">
            <v>16959</v>
          </cell>
          <cell r="F136">
            <v>14672</v>
          </cell>
          <cell r="G136">
            <v>16912</v>
          </cell>
          <cell r="H136">
            <v>13356</v>
          </cell>
        </row>
        <row r="137">
          <cell r="B137">
            <v>129</v>
          </cell>
          <cell r="C137" t="str">
            <v>High Peak</v>
          </cell>
          <cell r="D137" t="str">
            <v>E1037</v>
          </cell>
          <cell r="E137">
            <v>13667</v>
          </cell>
          <cell r="F137">
            <v>6859</v>
          </cell>
          <cell r="G137">
            <v>14210</v>
          </cell>
          <cell r="H137">
            <v>7378</v>
          </cell>
        </row>
        <row r="138">
          <cell r="B138">
            <v>130</v>
          </cell>
          <cell r="C138" t="str">
            <v>Hillingdon</v>
          </cell>
          <cell r="D138" t="str">
            <v>E5041</v>
          </cell>
          <cell r="E138">
            <v>38455</v>
          </cell>
          <cell r="F138">
            <v>102587</v>
          </cell>
          <cell r="G138">
            <v>35564</v>
          </cell>
          <cell r="H138">
            <v>95639</v>
          </cell>
        </row>
        <row r="139">
          <cell r="B139">
            <v>131</v>
          </cell>
          <cell r="C139" t="str">
            <v>Hinckley and Bosworth</v>
          </cell>
          <cell r="D139" t="str">
            <v>E2434</v>
          </cell>
          <cell r="E139">
            <v>15260</v>
          </cell>
          <cell r="F139">
            <v>8709</v>
          </cell>
          <cell r="G139">
            <v>15239</v>
          </cell>
          <cell r="H139">
            <v>8043</v>
          </cell>
        </row>
        <row r="140">
          <cell r="B140">
            <v>132</v>
          </cell>
          <cell r="C140" t="str">
            <v>Horsham</v>
          </cell>
          <cell r="D140" t="str">
            <v>E3835</v>
          </cell>
          <cell r="E140">
            <v>25006</v>
          </cell>
          <cell r="F140">
            <v>11772</v>
          </cell>
          <cell r="G140">
            <v>24786</v>
          </cell>
          <cell r="H140">
            <v>12765</v>
          </cell>
        </row>
        <row r="141">
          <cell r="B141">
            <v>133</v>
          </cell>
          <cell r="C141" t="str">
            <v>Hounslow</v>
          </cell>
          <cell r="D141" t="str">
            <v>E5042</v>
          </cell>
          <cell r="E141">
            <v>32258</v>
          </cell>
          <cell r="F141">
            <v>48516</v>
          </cell>
          <cell r="G141">
            <v>31147</v>
          </cell>
          <cell r="H141">
            <v>43707</v>
          </cell>
        </row>
        <row r="142">
          <cell r="B142">
            <v>134</v>
          </cell>
          <cell r="C142" t="str">
            <v>Huntingdonshire</v>
          </cell>
          <cell r="D142" t="str">
            <v>E0551</v>
          </cell>
          <cell r="E142">
            <v>28246</v>
          </cell>
          <cell r="F142">
            <v>18042</v>
          </cell>
          <cell r="G142">
            <v>27487</v>
          </cell>
          <cell r="H142">
            <v>15294</v>
          </cell>
        </row>
        <row r="143">
          <cell r="B143">
            <v>135</v>
          </cell>
          <cell r="C143" t="str">
            <v>Hyndburn</v>
          </cell>
          <cell r="D143" t="str">
            <v>E2336</v>
          </cell>
          <cell r="E143">
            <v>9450</v>
          </cell>
          <cell r="F143">
            <v>6915</v>
          </cell>
          <cell r="G143">
            <v>9128</v>
          </cell>
          <cell r="H143">
            <v>5866</v>
          </cell>
        </row>
        <row r="144">
          <cell r="B144">
            <v>136</v>
          </cell>
          <cell r="C144" t="str">
            <v>Ipswich</v>
          </cell>
          <cell r="D144" t="str">
            <v>E3533</v>
          </cell>
          <cell r="E144">
            <v>19847</v>
          </cell>
          <cell r="F144">
            <v>21040</v>
          </cell>
          <cell r="G144">
            <v>16400</v>
          </cell>
          <cell r="H144">
            <v>15627</v>
          </cell>
        </row>
        <row r="145">
          <cell r="B145">
            <v>137</v>
          </cell>
          <cell r="C145" t="str">
            <v>Isle of Wight Council</v>
          </cell>
          <cell r="D145" t="str">
            <v>E2101</v>
          </cell>
          <cell r="E145">
            <v>23874</v>
          </cell>
          <cell r="F145">
            <v>11609</v>
          </cell>
          <cell r="G145">
            <v>22182</v>
          </cell>
          <cell r="H145">
            <v>7823</v>
          </cell>
        </row>
        <row r="146">
          <cell r="B146">
            <v>138</v>
          </cell>
          <cell r="C146" t="str">
            <v>Isles of Scilly</v>
          </cell>
          <cell r="D146" t="str">
            <v>E4001</v>
          </cell>
          <cell r="E146">
            <v>577</v>
          </cell>
          <cell r="F146">
            <v>611</v>
          </cell>
          <cell r="G146">
            <v>416</v>
          </cell>
          <cell r="H146">
            <v>459</v>
          </cell>
        </row>
        <row r="147">
          <cell r="B147">
            <v>139</v>
          </cell>
          <cell r="C147" t="str">
            <v>Islington</v>
          </cell>
          <cell r="D147" t="str">
            <v>E5015</v>
          </cell>
          <cell r="E147">
            <v>24714</v>
          </cell>
          <cell r="F147">
            <v>65095</v>
          </cell>
          <cell r="G147">
            <v>23989</v>
          </cell>
          <cell r="H147">
            <v>47778</v>
          </cell>
        </row>
        <row r="148">
          <cell r="B148">
            <v>140</v>
          </cell>
          <cell r="C148" t="str">
            <v>Kensington and Chelsea</v>
          </cell>
          <cell r="D148" t="str">
            <v>E5016</v>
          </cell>
          <cell r="E148">
            <v>36952</v>
          </cell>
          <cell r="F148">
            <v>86878</v>
          </cell>
          <cell r="G148">
            <v>25153</v>
          </cell>
          <cell r="H148">
            <v>82449</v>
          </cell>
        </row>
        <row r="149">
          <cell r="B149">
            <v>141</v>
          </cell>
          <cell r="C149" t="str">
            <v>Kettering</v>
          </cell>
          <cell r="D149" t="str">
            <v>E2834</v>
          </cell>
          <cell r="E149">
            <v>13241</v>
          </cell>
          <cell r="F149">
            <v>9776</v>
          </cell>
          <cell r="G149">
            <v>12992</v>
          </cell>
          <cell r="H149">
            <v>8188</v>
          </cell>
        </row>
        <row r="150">
          <cell r="B150">
            <v>142</v>
          </cell>
          <cell r="C150" t="str">
            <v>King's Lynn and West Norfolk</v>
          </cell>
          <cell r="D150" t="str">
            <v>E2634</v>
          </cell>
          <cell r="E150">
            <v>21922</v>
          </cell>
          <cell r="F150">
            <v>13635</v>
          </cell>
          <cell r="G150">
            <v>20848</v>
          </cell>
          <cell r="H150">
            <v>13025</v>
          </cell>
        </row>
        <row r="151">
          <cell r="B151">
            <v>143</v>
          </cell>
          <cell r="C151" t="str">
            <v>Kingston upon Hull</v>
          </cell>
          <cell r="D151" t="str">
            <v>E2002</v>
          </cell>
          <cell r="E151">
            <v>21752</v>
          </cell>
          <cell r="F151">
            <v>26673</v>
          </cell>
          <cell r="G151">
            <v>22634</v>
          </cell>
          <cell r="H151">
            <v>23980</v>
          </cell>
        </row>
        <row r="152">
          <cell r="B152">
            <v>144</v>
          </cell>
          <cell r="C152" t="str">
            <v>Kingston upon Thames</v>
          </cell>
          <cell r="D152" t="str">
            <v>E5043</v>
          </cell>
          <cell r="E152">
            <v>29803</v>
          </cell>
          <cell r="F152">
            <v>24360</v>
          </cell>
          <cell r="G152">
            <v>29288</v>
          </cell>
          <cell r="H152">
            <v>24431</v>
          </cell>
        </row>
        <row r="153">
          <cell r="B153">
            <v>145</v>
          </cell>
          <cell r="C153" t="str">
            <v>Kirklees</v>
          </cell>
          <cell r="D153" t="str">
            <v>E4703</v>
          </cell>
          <cell r="E153">
            <v>45569</v>
          </cell>
          <cell r="F153">
            <v>32083</v>
          </cell>
          <cell r="G153">
            <v>44660</v>
          </cell>
          <cell r="H153">
            <v>22312</v>
          </cell>
        </row>
        <row r="154">
          <cell r="B154">
            <v>146</v>
          </cell>
          <cell r="C154" t="str">
            <v>Knowsley</v>
          </cell>
          <cell r="D154" t="str">
            <v>E4301</v>
          </cell>
          <cell r="E154">
            <v>15002</v>
          </cell>
          <cell r="F154">
            <v>13755</v>
          </cell>
          <cell r="G154">
            <v>13856</v>
          </cell>
          <cell r="H154">
            <v>11602</v>
          </cell>
        </row>
        <row r="155">
          <cell r="B155">
            <v>147</v>
          </cell>
          <cell r="C155" t="str">
            <v>Lambeth</v>
          </cell>
          <cell r="D155" t="str">
            <v>E5017</v>
          </cell>
          <cell r="E155">
            <v>36469</v>
          </cell>
          <cell r="F155">
            <v>40668</v>
          </cell>
          <cell r="G155">
            <v>33596</v>
          </cell>
          <cell r="H155">
            <v>34665</v>
          </cell>
        </row>
        <row r="156">
          <cell r="B156">
            <v>148</v>
          </cell>
          <cell r="C156" t="str">
            <v>Lancaster</v>
          </cell>
          <cell r="D156" t="str">
            <v>E2337</v>
          </cell>
          <cell r="E156">
            <v>18146</v>
          </cell>
          <cell r="F156">
            <v>18291</v>
          </cell>
          <cell r="G156">
            <v>17397</v>
          </cell>
          <cell r="H156">
            <v>17473</v>
          </cell>
        </row>
        <row r="157">
          <cell r="B157">
            <v>149</v>
          </cell>
          <cell r="C157" t="str">
            <v>Leeds</v>
          </cell>
          <cell r="D157" t="str">
            <v>E4704</v>
          </cell>
          <cell r="E157">
            <v>83385</v>
          </cell>
          <cell r="F157">
            <v>108604</v>
          </cell>
          <cell r="G157">
            <v>81412</v>
          </cell>
          <cell r="H157">
            <v>87881</v>
          </cell>
        </row>
        <row r="158">
          <cell r="B158">
            <v>150</v>
          </cell>
          <cell r="C158" t="str">
            <v>Leicester</v>
          </cell>
          <cell r="D158" t="str">
            <v>E2401</v>
          </cell>
          <cell r="E158">
            <v>29100</v>
          </cell>
          <cell r="F158">
            <v>31348</v>
          </cell>
          <cell r="G158">
            <v>29284</v>
          </cell>
          <cell r="H158">
            <v>26938</v>
          </cell>
        </row>
        <row r="159">
          <cell r="B159">
            <v>151</v>
          </cell>
          <cell r="C159" t="str">
            <v>Lewes</v>
          </cell>
          <cell r="D159" t="str">
            <v>E1435</v>
          </cell>
          <cell r="E159">
            <v>18692</v>
          </cell>
          <cell r="F159">
            <v>8207</v>
          </cell>
          <cell r="G159">
            <v>17381</v>
          </cell>
          <cell r="H159">
            <v>6121</v>
          </cell>
        </row>
        <row r="160">
          <cell r="B160">
            <v>152</v>
          </cell>
          <cell r="C160" t="str">
            <v>Lewisham</v>
          </cell>
          <cell r="D160" t="str">
            <v>E5018</v>
          </cell>
          <cell r="E160">
            <v>27857</v>
          </cell>
          <cell r="F160">
            <v>20007</v>
          </cell>
          <cell r="G160">
            <v>27092</v>
          </cell>
          <cell r="H160">
            <v>13086</v>
          </cell>
        </row>
        <row r="161">
          <cell r="B161">
            <v>153</v>
          </cell>
          <cell r="C161" t="str">
            <v>Lichfield</v>
          </cell>
          <cell r="D161" t="str">
            <v>E3433</v>
          </cell>
          <cell r="E161">
            <v>16054</v>
          </cell>
          <cell r="F161">
            <v>10059</v>
          </cell>
          <cell r="G161">
            <v>15826</v>
          </cell>
          <cell r="H161">
            <v>9871</v>
          </cell>
        </row>
        <row r="162">
          <cell r="B162">
            <v>154</v>
          </cell>
          <cell r="C162" t="str">
            <v>Lincoln</v>
          </cell>
          <cell r="D162" t="str">
            <v>E2533</v>
          </cell>
          <cell r="E162">
            <v>9519</v>
          </cell>
          <cell r="F162">
            <v>12485</v>
          </cell>
          <cell r="G162">
            <v>9571</v>
          </cell>
          <cell r="H162">
            <v>12482</v>
          </cell>
        </row>
        <row r="163">
          <cell r="B163">
            <v>155</v>
          </cell>
          <cell r="C163" t="str">
            <v>Liverpool</v>
          </cell>
          <cell r="D163" t="str">
            <v>E4302</v>
          </cell>
          <cell r="E163">
            <v>40849</v>
          </cell>
          <cell r="F163">
            <v>54292</v>
          </cell>
          <cell r="G163">
            <v>42719</v>
          </cell>
          <cell r="H163">
            <v>48998</v>
          </cell>
        </row>
        <row r="164">
          <cell r="B164">
            <v>156</v>
          </cell>
          <cell r="C164" t="str">
            <v>Luton</v>
          </cell>
          <cell r="D164" t="str">
            <v>E0201</v>
          </cell>
          <cell r="E164">
            <v>20275</v>
          </cell>
          <cell r="F164">
            <v>23561</v>
          </cell>
          <cell r="G164">
            <v>19673</v>
          </cell>
          <cell r="H164">
            <v>18394</v>
          </cell>
        </row>
        <row r="165">
          <cell r="B165">
            <v>157</v>
          </cell>
          <cell r="C165" t="str">
            <v>Maidstone</v>
          </cell>
          <cell r="D165" t="str">
            <v>E2237</v>
          </cell>
          <cell r="E165">
            <v>26552</v>
          </cell>
          <cell r="F165">
            <v>19953</v>
          </cell>
          <cell r="G165">
            <v>25619</v>
          </cell>
          <cell r="H165">
            <v>15154</v>
          </cell>
        </row>
        <row r="166">
          <cell r="B166">
            <v>158</v>
          </cell>
          <cell r="C166" t="str">
            <v>Maldon</v>
          </cell>
          <cell r="D166" t="str">
            <v>E1539</v>
          </cell>
          <cell r="E166">
            <v>10599</v>
          </cell>
          <cell r="F166">
            <v>4323</v>
          </cell>
          <cell r="G166">
            <v>10209</v>
          </cell>
          <cell r="H166">
            <v>3961</v>
          </cell>
        </row>
        <row r="167">
          <cell r="B167">
            <v>159</v>
          </cell>
          <cell r="C167" t="str">
            <v>Malvern Hills</v>
          </cell>
          <cell r="D167" t="str">
            <v>E1851</v>
          </cell>
          <cell r="E167">
            <v>13167</v>
          </cell>
          <cell r="F167">
            <v>3097</v>
          </cell>
          <cell r="G167">
            <v>12908</v>
          </cell>
          <cell r="H167">
            <v>3618</v>
          </cell>
        </row>
        <row r="168">
          <cell r="B168">
            <v>160</v>
          </cell>
          <cell r="C168" t="str">
            <v>Manchester</v>
          </cell>
          <cell r="D168" t="str">
            <v>E4203</v>
          </cell>
          <cell r="E168">
            <v>39146</v>
          </cell>
          <cell r="F168">
            <v>93047</v>
          </cell>
          <cell r="G168">
            <v>39272</v>
          </cell>
          <cell r="H168">
            <v>83263</v>
          </cell>
        </row>
        <row r="169">
          <cell r="B169">
            <v>161</v>
          </cell>
          <cell r="C169" t="str">
            <v>Mansfield</v>
          </cell>
          <cell r="D169" t="str">
            <v>E3035</v>
          </cell>
          <cell r="E169">
            <v>12771</v>
          </cell>
          <cell r="F169">
            <v>8937</v>
          </cell>
          <cell r="G169">
            <v>12503</v>
          </cell>
          <cell r="H169">
            <v>7427</v>
          </cell>
        </row>
        <row r="170">
          <cell r="B170">
            <v>162</v>
          </cell>
          <cell r="C170" t="str">
            <v>Medway</v>
          </cell>
          <cell r="D170" t="str">
            <v>E2201</v>
          </cell>
          <cell r="E170">
            <v>31784</v>
          </cell>
          <cell r="F170">
            <v>25672</v>
          </cell>
          <cell r="G170">
            <v>32360</v>
          </cell>
          <cell r="H170">
            <v>24648</v>
          </cell>
        </row>
        <row r="171">
          <cell r="B171">
            <v>163</v>
          </cell>
          <cell r="C171" t="str">
            <v>Melton</v>
          </cell>
          <cell r="D171" t="str">
            <v>E2436</v>
          </cell>
          <cell r="E171">
            <v>8046</v>
          </cell>
          <cell r="F171">
            <v>4418</v>
          </cell>
          <cell r="G171">
            <v>7943</v>
          </cell>
          <cell r="H171">
            <v>3564</v>
          </cell>
        </row>
        <row r="172">
          <cell r="B172">
            <v>164</v>
          </cell>
          <cell r="C172" t="str">
            <v>Mendip</v>
          </cell>
          <cell r="D172" t="str">
            <v>E3331</v>
          </cell>
          <cell r="E172">
            <v>17464</v>
          </cell>
          <cell r="F172">
            <v>10621</v>
          </cell>
          <cell r="G172">
            <v>16842</v>
          </cell>
          <cell r="H172">
            <v>8515</v>
          </cell>
        </row>
        <row r="173">
          <cell r="B173">
            <v>165</v>
          </cell>
          <cell r="C173" t="str">
            <v>Merton</v>
          </cell>
          <cell r="D173" t="str">
            <v>E5044</v>
          </cell>
          <cell r="E173">
            <v>29311</v>
          </cell>
          <cell r="F173">
            <v>26141</v>
          </cell>
          <cell r="G173">
            <v>28754</v>
          </cell>
          <cell r="H173">
            <v>23323</v>
          </cell>
        </row>
        <row r="174">
          <cell r="B174">
            <v>166</v>
          </cell>
          <cell r="C174" t="str">
            <v>Mid Devon</v>
          </cell>
          <cell r="D174" t="str">
            <v>E1133</v>
          </cell>
          <cell r="E174">
            <v>13407</v>
          </cell>
          <cell r="F174">
            <v>4754</v>
          </cell>
          <cell r="G174">
            <v>12515</v>
          </cell>
          <cell r="H174">
            <v>3863</v>
          </cell>
        </row>
        <row r="175">
          <cell r="B175">
            <v>167</v>
          </cell>
          <cell r="C175" t="str">
            <v>Mid Suffolk</v>
          </cell>
          <cell r="D175" t="str">
            <v>E3534</v>
          </cell>
          <cell r="E175">
            <v>17260</v>
          </cell>
          <cell r="F175">
            <v>7118</v>
          </cell>
          <cell r="G175">
            <v>15106</v>
          </cell>
          <cell r="H175">
            <v>7226</v>
          </cell>
        </row>
        <row r="176">
          <cell r="B176">
            <v>168</v>
          </cell>
          <cell r="C176" t="str">
            <v>Mid Sussex</v>
          </cell>
          <cell r="D176" t="str">
            <v>E3836</v>
          </cell>
          <cell r="E176">
            <v>25685</v>
          </cell>
          <cell r="F176">
            <v>11715</v>
          </cell>
          <cell r="G176">
            <v>24785</v>
          </cell>
          <cell r="H176">
            <v>12502</v>
          </cell>
        </row>
        <row r="177">
          <cell r="B177">
            <v>169</v>
          </cell>
          <cell r="C177" t="str">
            <v>Middlesbrough</v>
          </cell>
          <cell r="D177" t="str">
            <v>E0702</v>
          </cell>
          <cell r="E177">
            <v>16045</v>
          </cell>
          <cell r="F177">
            <v>12982</v>
          </cell>
          <cell r="G177">
            <v>14969</v>
          </cell>
          <cell r="H177">
            <v>9237</v>
          </cell>
        </row>
        <row r="178">
          <cell r="B178">
            <v>170</v>
          </cell>
          <cell r="C178" t="str">
            <v>Milton Keynes</v>
          </cell>
          <cell r="D178" t="str">
            <v>E0401</v>
          </cell>
          <cell r="E178">
            <v>36000</v>
          </cell>
          <cell r="F178">
            <v>51830</v>
          </cell>
          <cell r="G178">
            <v>32890</v>
          </cell>
          <cell r="H178">
            <v>42970</v>
          </cell>
        </row>
        <row r="179">
          <cell r="B179">
            <v>171</v>
          </cell>
          <cell r="C179" t="str">
            <v>Mole Valley</v>
          </cell>
          <cell r="D179" t="str">
            <v>E3634</v>
          </cell>
          <cell r="E179">
            <v>19290</v>
          </cell>
          <cell r="F179">
            <v>10690</v>
          </cell>
          <cell r="G179">
            <v>17984</v>
          </cell>
          <cell r="H179">
            <v>11194</v>
          </cell>
        </row>
        <row r="180">
          <cell r="B180">
            <v>172</v>
          </cell>
          <cell r="C180" t="str">
            <v>New Forest</v>
          </cell>
          <cell r="D180" t="str">
            <v>E1738</v>
          </cell>
          <cell r="E180">
            <v>30597</v>
          </cell>
          <cell r="F180">
            <v>23115</v>
          </cell>
          <cell r="G180">
            <v>30128</v>
          </cell>
          <cell r="H180">
            <v>17320</v>
          </cell>
        </row>
        <row r="181">
          <cell r="B181">
            <v>173</v>
          </cell>
          <cell r="C181" t="str">
            <v>Newark and Sherwood</v>
          </cell>
          <cell r="D181" t="str">
            <v>E3036</v>
          </cell>
          <cell r="E181">
            <v>16370</v>
          </cell>
          <cell r="F181">
            <v>10457</v>
          </cell>
          <cell r="G181">
            <v>18618</v>
          </cell>
          <cell r="H181">
            <v>10784</v>
          </cell>
        </row>
        <row r="182">
          <cell r="B182">
            <v>174</v>
          </cell>
          <cell r="C182" t="str">
            <v>Newcastle upon Tyne</v>
          </cell>
          <cell r="D182" t="str">
            <v>E4502</v>
          </cell>
          <cell r="E182">
            <v>29590</v>
          </cell>
          <cell r="F182">
            <v>40152</v>
          </cell>
          <cell r="G182">
            <v>28492</v>
          </cell>
          <cell r="H182">
            <v>43224</v>
          </cell>
        </row>
        <row r="183">
          <cell r="B183">
            <v>175</v>
          </cell>
          <cell r="C183" t="str">
            <v>Newcastle-under-Lyme</v>
          </cell>
          <cell r="D183" t="str">
            <v>E3434</v>
          </cell>
          <cell r="E183">
            <v>14853</v>
          </cell>
          <cell r="F183">
            <v>9910</v>
          </cell>
          <cell r="G183">
            <v>13797</v>
          </cell>
          <cell r="H183">
            <v>10275</v>
          </cell>
        </row>
        <row r="184">
          <cell r="B184">
            <v>176</v>
          </cell>
          <cell r="C184" t="str">
            <v>Newham</v>
          </cell>
          <cell r="D184" t="str">
            <v>E5045</v>
          </cell>
          <cell r="E184">
            <v>23703</v>
          </cell>
          <cell r="F184">
            <v>41960</v>
          </cell>
          <cell r="G184">
            <v>21305</v>
          </cell>
          <cell r="H184">
            <v>33440</v>
          </cell>
        </row>
        <row r="185">
          <cell r="B185">
            <v>177</v>
          </cell>
          <cell r="C185" t="str">
            <v>North Devon</v>
          </cell>
          <cell r="D185" t="str">
            <v>E1134</v>
          </cell>
          <cell r="E185">
            <v>15273</v>
          </cell>
          <cell r="F185">
            <v>11189</v>
          </cell>
          <cell r="G185">
            <v>15051</v>
          </cell>
          <cell r="H185">
            <v>8014</v>
          </cell>
        </row>
        <row r="186">
          <cell r="B186">
            <v>178</v>
          </cell>
          <cell r="C186" t="str">
            <v>North Dorset</v>
          </cell>
          <cell r="D186" t="str">
            <v>E1234</v>
          </cell>
          <cell r="E186">
            <v>14831</v>
          </cell>
          <cell r="F186">
            <v>4869</v>
          </cell>
          <cell r="G186">
            <v>12754</v>
          </cell>
          <cell r="H186">
            <v>2585</v>
          </cell>
        </row>
        <row r="187">
          <cell r="B187">
            <v>179</v>
          </cell>
          <cell r="C187" t="str">
            <v>North East Derbyshire</v>
          </cell>
          <cell r="D187" t="str">
            <v>E1038</v>
          </cell>
          <cell r="E187">
            <v>14171</v>
          </cell>
          <cell r="F187">
            <v>4894</v>
          </cell>
          <cell r="G187">
            <v>14083</v>
          </cell>
          <cell r="H187">
            <v>5343</v>
          </cell>
        </row>
        <row r="188">
          <cell r="B188">
            <v>180</v>
          </cell>
          <cell r="C188" t="str">
            <v>North East Lincolnshire</v>
          </cell>
          <cell r="D188" t="str">
            <v>E2003</v>
          </cell>
          <cell r="E188">
            <v>18821</v>
          </cell>
          <cell r="F188">
            <v>21284</v>
          </cell>
          <cell r="G188">
            <v>18330</v>
          </cell>
          <cell r="H188">
            <v>17470</v>
          </cell>
        </row>
        <row r="189">
          <cell r="B189">
            <v>181</v>
          </cell>
          <cell r="C189" t="str">
            <v>North Hertfordshire</v>
          </cell>
          <cell r="D189" t="str">
            <v>E1935</v>
          </cell>
          <cell r="E189">
            <v>20918</v>
          </cell>
          <cell r="F189">
            <v>11210</v>
          </cell>
          <cell r="G189">
            <v>19914</v>
          </cell>
          <cell r="H189">
            <v>9446</v>
          </cell>
        </row>
        <row r="190">
          <cell r="B190">
            <v>182</v>
          </cell>
          <cell r="C190" t="str">
            <v>North Kesteven</v>
          </cell>
          <cell r="D190" t="str">
            <v>E2534</v>
          </cell>
          <cell r="E190">
            <v>15413</v>
          </cell>
          <cell r="F190">
            <v>9004</v>
          </cell>
          <cell r="G190">
            <v>14972</v>
          </cell>
          <cell r="H190">
            <v>5535</v>
          </cell>
        </row>
        <row r="191">
          <cell r="B191">
            <v>183</v>
          </cell>
          <cell r="C191" t="str">
            <v>North Lincolnshire</v>
          </cell>
          <cell r="D191" t="str">
            <v>E2004</v>
          </cell>
          <cell r="E191">
            <v>22182</v>
          </cell>
          <cell r="F191">
            <v>29376</v>
          </cell>
          <cell r="G191">
            <v>20888</v>
          </cell>
          <cell r="H191">
            <v>26233</v>
          </cell>
        </row>
        <row r="192">
          <cell r="B192">
            <v>184</v>
          </cell>
          <cell r="C192" t="str">
            <v>North Norfolk</v>
          </cell>
          <cell r="D192" t="str">
            <v>E2635</v>
          </cell>
          <cell r="E192">
            <v>18141</v>
          </cell>
          <cell r="F192">
            <v>7902</v>
          </cell>
          <cell r="G192">
            <v>15550</v>
          </cell>
          <cell r="H192">
            <v>6861</v>
          </cell>
        </row>
        <row r="193">
          <cell r="B193">
            <v>185</v>
          </cell>
          <cell r="C193" t="str">
            <v>North Somerset</v>
          </cell>
          <cell r="D193" t="str">
            <v>E0104</v>
          </cell>
          <cell r="E193">
            <v>32164</v>
          </cell>
          <cell r="F193">
            <v>18676</v>
          </cell>
          <cell r="G193">
            <v>31623</v>
          </cell>
          <cell r="H193">
            <v>16546</v>
          </cell>
        </row>
        <row r="194">
          <cell r="B194">
            <v>186</v>
          </cell>
          <cell r="C194" t="str">
            <v>North Tyneside</v>
          </cell>
          <cell r="D194" t="str">
            <v>E4503</v>
          </cell>
          <cell r="E194">
            <v>20666</v>
          </cell>
          <cell r="F194">
            <v>16406</v>
          </cell>
          <cell r="G194">
            <v>23647</v>
          </cell>
          <cell r="H194">
            <v>17523</v>
          </cell>
        </row>
        <row r="195">
          <cell r="B195">
            <v>187</v>
          </cell>
          <cell r="C195" t="str">
            <v>North Warwickshire</v>
          </cell>
          <cell r="D195" t="str">
            <v>E3731</v>
          </cell>
          <cell r="E195">
            <v>9687</v>
          </cell>
          <cell r="F195">
            <v>12826</v>
          </cell>
          <cell r="G195">
            <v>9504</v>
          </cell>
          <cell r="H195">
            <v>12309</v>
          </cell>
        </row>
        <row r="196">
          <cell r="B196">
            <v>188</v>
          </cell>
          <cell r="C196" t="str">
            <v>North West Leicestershire</v>
          </cell>
          <cell r="D196" t="str">
            <v>E2437</v>
          </cell>
          <cell r="E196">
            <v>13473</v>
          </cell>
          <cell r="F196">
            <v>15178</v>
          </cell>
          <cell r="G196">
            <v>13460</v>
          </cell>
          <cell r="H196">
            <v>14647</v>
          </cell>
        </row>
        <row r="197">
          <cell r="B197">
            <v>189</v>
          </cell>
          <cell r="C197" t="str">
            <v>Northampton</v>
          </cell>
          <cell r="D197" t="str">
            <v>E2835</v>
          </cell>
          <cell r="E197">
            <v>27347</v>
          </cell>
          <cell r="F197">
            <v>29590</v>
          </cell>
          <cell r="G197">
            <v>27147</v>
          </cell>
          <cell r="H197">
            <v>26517</v>
          </cell>
        </row>
        <row r="198">
          <cell r="B198">
            <v>190</v>
          </cell>
          <cell r="C198" t="str">
            <v>Northumberland UA</v>
          </cell>
          <cell r="D198" t="str">
            <v>E2901</v>
          </cell>
          <cell r="E198">
            <v>46279</v>
          </cell>
          <cell r="F198">
            <v>21615</v>
          </cell>
          <cell r="G198">
            <v>45553</v>
          </cell>
          <cell r="H198">
            <v>23667</v>
          </cell>
        </row>
        <row r="199">
          <cell r="B199">
            <v>191</v>
          </cell>
          <cell r="C199" t="str">
            <v>Norwich</v>
          </cell>
          <cell r="D199" t="str">
            <v>E2636</v>
          </cell>
          <cell r="E199">
            <v>15487</v>
          </cell>
          <cell r="F199">
            <v>22550</v>
          </cell>
          <cell r="G199">
            <v>15244</v>
          </cell>
          <cell r="H199">
            <v>22160</v>
          </cell>
        </row>
        <row r="200">
          <cell r="B200">
            <v>192</v>
          </cell>
          <cell r="C200" t="str">
            <v>Nottingham</v>
          </cell>
          <cell r="D200" t="str">
            <v>E3001</v>
          </cell>
          <cell r="E200">
            <v>30987</v>
          </cell>
          <cell r="F200">
            <v>38845</v>
          </cell>
          <cell r="G200">
            <v>29996</v>
          </cell>
          <cell r="H200">
            <v>32515</v>
          </cell>
        </row>
        <row r="201">
          <cell r="B201">
            <v>193</v>
          </cell>
          <cell r="C201" t="str">
            <v>Nuneaton and Bedworth</v>
          </cell>
          <cell r="D201" t="str">
            <v>E3732</v>
          </cell>
          <cell r="E201">
            <v>16946</v>
          </cell>
          <cell r="F201">
            <v>10976</v>
          </cell>
          <cell r="G201">
            <v>21413</v>
          </cell>
          <cell r="H201">
            <v>12859</v>
          </cell>
        </row>
        <row r="202">
          <cell r="B202">
            <v>194</v>
          </cell>
          <cell r="C202" t="str">
            <v>Oadby and Wigston</v>
          </cell>
          <cell r="D202" t="str">
            <v>E2438</v>
          </cell>
          <cell r="E202">
            <v>7482</v>
          </cell>
          <cell r="F202">
            <v>3463</v>
          </cell>
          <cell r="G202">
            <v>7467</v>
          </cell>
          <cell r="H202">
            <v>3257</v>
          </cell>
        </row>
        <row r="203">
          <cell r="B203">
            <v>195</v>
          </cell>
          <cell r="C203" t="str">
            <v>Oldham</v>
          </cell>
          <cell r="D203" t="str">
            <v>E4204</v>
          </cell>
          <cell r="E203">
            <v>22773</v>
          </cell>
          <cell r="F203">
            <v>15634</v>
          </cell>
          <cell r="G203">
            <v>24467</v>
          </cell>
          <cell r="H203">
            <v>16943</v>
          </cell>
        </row>
        <row r="204">
          <cell r="B204">
            <v>196</v>
          </cell>
          <cell r="C204" t="str">
            <v>Oxford</v>
          </cell>
          <cell r="D204" t="str">
            <v>E3132</v>
          </cell>
          <cell r="E204">
            <v>22221</v>
          </cell>
          <cell r="F204">
            <v>27419</v>
          </cell>
          <cell r="G204">
            <v>20484</v>
          </cell>
          <cell r="H204">
            <v>23113</v>
          </cell>
        </row>
        <row r="205">
          <cell r="B205">
            <v>197</v>
          </cell>
          <cell r="C205" t="str">
            <v>Pendle</v>
          </cell>
          <cell r="D205" t="str">
            <v>E2338</v>
          </cell>
          <cell r="E205">
            <v>11058</v>
          </cell>
          <cell r="F205">
            <v>5359</v>
          </cell>
          <cell r="G205">
            <v>10867</v>
          </cell>
          <cell r="H205">
            <v>4839</v>
          </cell>
        </row>
        <row r="206">
          <cell r="B206">
            <v>198</v>
          </cell>
          <cell r="C206" t="str">
            <v>Peterborough</v>
          </cell>
          <cell r="D206" t="str">
            <v>E0501</v>
          </cell>
          <cell r="E206">
            <v>21594</v>
          </cell>
          <cell r="F206">
            <v>34221</v>
          </cell>
          <cell r="G206">
            <v>20581</v>
          </cell>
          <cell r="H206">
            <v>26955</v>
          </cell>
        </row>
        <row r="207">
          <cell r="B207">
            <v>199</v>
          </cell>
          <cell r="C207" t="str">
            <v>Plymouth</v>
          </cell>
          <cell r="D207" t="str">
            <v>E1101</v>
          </cell>
          <cell r="E207">
            <v>30858</v>
          </cell>
          <cell r="F207">
            <v>29769</v>
          </cell>
          <cell r="G207">
            <v>30631</v>
          </cell>
          <cell r="H207">
            <v>23026</v>
          </cell>
        </row>
        <row r="208">
          <cell r="B208">
            <v>200</v>
          </cell>
          <cell r="C208" t="str">
            <v>Poole</v>
          </cell>
          <cell r="D208" t="str">
            <v>E1201</v>
          </cell>
          <cell r="E208">
            <v>23543</v>
          </cell>
          <cell r="F208">
            <v>20260</v>
          </cell>
          <cell r="G208">
            <v>22802</v>
          </cell>
          <cell r="H208">
            <v>16001</v>
          </cell>
        </row>
        <row r="209">
          <cell r="B209">
            <v>201</v>
          </cell>
          <cell r="C209" t="str">
            <v>Portsmouth</v>
          </cell>
          <cell r="D209" t="str">
            <v>E1701</v>
          </cell>
          <cell r="E209">
            <v>21399</v>
          </cell>
          <cell r="F209">
            <v>28123</v>
          </cell>
          <cell r="G209">
            <v>21327</v>
          </cell>
          <cell r="H209">
            <v>21542</v>
          </cell>
        </row>
        <row r="210">
          <cell r="B210">
            <v>202</v>
          </cell>
          <cell r="C210" t="str">
            <v>Preston</v>
          </cell>
          <cell r="D210" t="str">
            <v>E2339</v>
          </cell>
          <cell r="E210">
            <v>16606</v>
          </cell>
          <cell r="F210">
            <v>19334</v>
          </cell>
          <cell r="G210">
            <v>16120</v>
          </cell>
          <cell r="H210">
            <v>19914</v>
          </cell>
        </row>
        <row r="211">
          <cell r="B211">
            <v>203</v>
          </cell>
          <cell r="C211" t="str">
            <v>Purbeck</v>
          </cell>
          <cell r="D211" t="str">
            <v>E1236</v>
          </cell>
          <cell r="E211">
            <v>9435</v>
          </cell>
          <cell r="F211">
            <v>6832</v>
          </cell>
          <cell r="G211">
            <v>9310</v>
          </cell>
          <cell r="H211">
            <v>1821</v>
          </cell>
        </row>
        <row r="212">
          <cell r="B212">
            <v>204</v>
          </cell>
          <cell r="C212" t="str">
            <v>Reading</v>
          </cell>
          <cell r="D212" t="str">
            <v>E0303</v>
          </cell>
          <cell r="E212">
            <v>22786</v>
          </cell>
          <cell r="F212">
            <v>29853</v>
          </cell>
          <cell r="G212">
            <v>22322</v>
          </cell>
          <cell r="H212">
            <v>29423</v>
          </cell>
        </row>
        <row r="213">
          <cell r="B213">
            <v>205</v>
          </cell>
          <cell r="C213" t="str">
            <v>Redbridge</v>
          </cell>
          <cell r="D213" t="str">
            <v>E5046</v>
          </cell>
          <cell r="E213">
            <v>34396</v>
          </cell>
          <cell r="F213">
            <v>15995</v>
          </cell>
          <cell r="G213">
            <v>32846</v>
          </cell>
          <cell r="H213">
            <v>14200</v>
          </cell>
        </row>
        <row r="214">
          <cell r="B214">
            <v>206</v>
          </cell>
          <cell r="C214" t="str">
            <v>Redcar and Cleveland</v>
          </cell>
          <cell r="D214" t="str">
            <v>E0703</v>
          </cell>
          <cell r="E214">
            <v>17838</v>
          </cell>
          <cell r="F214">
            <v>11364</v>
          </cell>
          <cell r="G214">
            <v>17459</v>
          </cell>
          <cell r="H214">
            <v>10173</v>
          </cell>
        </row>
        <row r="215">
          <cell r="B215">
            <v>207</v>
          </cell>
          <cell r="C215" t="str">
            <v>Redditch</v>
          </cell>
          <cell r="D215" t="str">
            <v>E1835</v>
          </cell>
          <cell r="E215">
            <v>11389</v>
          </cell>
          <cell r="F215">
            <v>10167</v>
          </cell>
          <cell r="G215">
            <v>11134</v>
          </cell>
          <cell r="H215">
            <v>10100</v>
          </cell>
        </row>
        <row r="216">
          <cell r="B216">
            <v>208</v>
          </cell>
          <cell r="C216" t="str">
            <v>Reigate and Banstead</v>
          </cell>
          <cell r="D216" t="str">
            <v>E3635</v>
          </cell>
          <cell r="E216">
            <v>27901</v>
          </cell>
          <cell r="F216">
            <v>14944</v>
          </cell>
          <cell r="G216">
            <v>27486</v>
          </cell>
          <cell r="H216">
            <v>13577</v>
          </cell>
        </row>
        <row r="217">
          <cell r="B217">
            <v>209</v>
          </cell>
          <cell r="C217" t="str">
            <v>Ribble Valley</v>
          </cell>
          <cell r="D217" t="str">
            <v>E2340</v>
          </cell>
          <cell r="E217">
            <v>9918</v>
          </cell>
          <cell r="F217">
            <v>4334</v>
          </cell>
          <cell r="G217">
            <v>9658</v>
          </cell>
          <cell r="H217">
            <v>4438</v>
          </cell>
        </row>
        <row r="218">
          <cell r="B218">
            <v>210</v>
          </cell>
          <cell r="C218" t="str">
            <v>Richmond upon Thames</v>
          </cell>
          <cell r="D218" t="str">
            <v>E5047</v>
          </cell>
          <cell r="E218">
            <v>46396</v>
          </cell>
          <cell r="F218">
            <v>25024</v>
          </cell>
          <cell r="G218">
            <v>38106</v>
          </cell>
          <cell r="H218">
            <v>22251</v>
          </cell>
        </row>
        <row r="219">
          <cell r="B219">
            <v>211</v>
          </cell>
          <cell r="C219" t="str">
            <v>Richmondshire</v>
          </cell>
          <cell r="D219" t="str">
            <v>E2734</v>
          </cell>
          <cell r="E219">
            <v>8793</v>
          </cell>
          <cell r="F219">
            <v>1511</v>
          </cell>
          <cell r="G219">
            <v>9016</v>
          </cell>
          <cell r="H219">
            <v>2406</v>
          </cell>
        </row>
        <row r="220">
          <cell r="B220">
            <v>212</v>
          </cell>
          <cell r="C220" t="str">
            <v>Rochdale</v>
          </cell>
          <cell r="D220" t="str">
            <v>E4205</v>
          </cell>
          <cell r="E220">
            <v>21785</v>
          </cell>
          <cell r="F220">
            <v>18222</v>
          </cell>
          <cell r="G220">
            <v>22768</v>
          </cell>
          <cell r="H220">
            <v>17732</v>
          </cell>
        </row>
        <row r="221">
          <cell r="B221">
            <v>213</v>
          </cell>
          <cell r="C221" t="str">
            <v>Rochford</v>
          </cell>
          <cell r="D221" t="str">
            <v>E1540</v>
          </cell>
          <cell r="E221">
            <v>12468</v>
          </cell>
          <cell r="F221">
            <v>4288</v>
          </cell>
          <cell r="G221">
            <v>12299</v>
          </cell>
          <cell r="H221">
            <v>3891</v>
          </cell>
        </row>
        <row r="222">
          <cell r="B222">
            <v>214</v>
          </cell>
          <cell r="C222" t="str">
            <v>Rossendale</v>
          </cell>
          <cell r="D222" t="str">
            <v>E2341</v>
          </cell>
          <cell r="E222">
            <v>8938</v>
          </cell>
          <cell r="F222">
            <v>3983</v>
          </cell>
          <cell r="G222">
            <v>9029</v>
          </cell>
          <cell r="H222">
            <v>4142</v>
          </cell>
        </row>
        <row r="223">
          <cell r="B223">
            <v>215</v>
          </cell>
          <cell r="C223" t="str">
            <v>Rother</v>
          </cell>
          <cell r="D223" t="str">
            <v>E1436</v>
          </cell>
          <cell r="E223">
            <v>18009</v>
          </cell>
          <cell r="F223">
            <v>5229</v>
          </cell>
          <cell r="G223">
            <v>16916</v>
          </cell>
          <cell r="H223">
            <v>4278</v>
          </cell>
        </row>
        <row r="224">
          <cell r="B224">
            <v>216</v>
          </cell>
          <cell r="C224" t="str">
            <v>Rotherham</v>
          </cell>
          <cell r="D224" t="str">
            <v>E4403</v>
          </cell>
          <cell r="E224">
            <v>28625</v>
          </cell>
          <cell r="F224">
            <v>20984</v>
          </cell>
          <cell r="G224">
            <v>28451</v>
          </cell>
          <cell r="H224">
            <v>19254</v>
          </cell>
        </row>
        <row r="225">
          <cell r="B225">
            <v>217</v>
          </cell>
          <cell r="C225" t="str">
            <v>Rugby</v>
          </cell>
          <cell r="D225" t="str">
            <v>E3733</v>
          </cell>
          <cell r="E225">
            <v>17632</v>
          </cell>
          <cell r="F225">
            <v>13704</v>
          </cell>
          <cell r="G225">
            <v>14257</v>
          </cell>
          <cell r="H225">
            <v>12014</v>
          </cell>
        </row>
        <row r="226">
          <cell r="B226">
            <v>218</v>
          </cell>
          <cell r="C226" t="str">
            <v>Runnymede</v>
          </cell>
          <cell r="D226" t="str">
            <v>E3636</v>
          </cell>
          <cell r="E226">
            <v>15154</v>
          </cell>
          <cell r="F226">
            <v>13530</v>
          </cell>
          <cell r="G226">
            <v>14603</v>
          </cell>
          <cell r="H226">
            <v>12268</v>
          </cell>
        </row>
        <row r="227">
          <cell r="B227">
            <v>219</v>
          </cell>
          <cell r="C227" t="str">
            <v>Rushcliffe</v>
          </cell>
          <cell r="D227" t="str">
            <v>E3038</v>
          </cell>
          <cell r="E227">
            <v>19987</v>
          </cell>
          <cell r="F227">
            <v>7586</v>
          </cell>
          <cell r="G227">
            <v>19729</v>
          </cell>
          <cell r="H227">
            <v>7414</v>
          </cell>
        </row>
        <row r="228">
          <cell r="B228">
            <v>220</v>
          </cell>
          <cell r="C228" t="str">
            <v>Rushmoor</v>
          </cell>
          <cell r="D228" t="str">
            <v>E1740</v>
          </cell>
          <cell r="E228">
            <v>12472</v>
          </cell>
          <cell r="F228">
            <v>13479</v>
          </cell>
          <cell r="G228">
            <v>12567</v>
          </cell>
          <cell r="H228">
            <v>11462</v>
          </cell>
        </row>
        <row r="229">
          <cell r="B229">
            <v>221</v>
          </cell>
          <cell r="C229" t="str">
            <v>Rutland</v>
          </cell>
          <cell r="D229" t="str">
            <v>E2402</v>
          </cell>
          <cell r="E229">
            <v>7423</v>
          </cell>
          <cell r="F229">
            <v>3913</v>
          </cell>
          <cell r="G229">
            <v>7471</v>
          </cell>
          <cell r="H229">
            <v>2845</v>
          </cell>
        </row>
        <row r="230">
          <cell r="B230">
            <v>222</v>
          </cell>
          <cell r="C230" t="str">
            <v>Ryedale</v>
          </cell>
          <cell r="D230" t="str">
            <v>E2755</v>
          </cell>
          <cell r="E230">
            <v>9648</v>
          </cell>
          <cell r="F230">
            <v>5816</v>
          </cell>
          <cell r="G230">
            <v>9461</v>
          </cell>
          <cell r="H230">
            <v>4286</v>
          </cell>
        </row>
        <row r="231">
          <cell r="B231">
            <v>223</v>
          </cell>
          <cell r="C231" t="str">
            <v>Salford</v>
          </cell>
          <cell r="D231" t="str">
            <v>E4206</v>
          </cell>
          <cell r="E231">
            <v>26234</v>
          </cell>
          <cell r="F231">
            <v>28723</v>
          </cell>
          <cell r="G231">
            <v>26194</v>
          </cell>
          <cell r="H231">
            <v>26364</v>
          </cell>
        </row>
        <row r="232">
          <cell r="B232">
            <v>224</v>
          </cell>
          <cell r="C232" t="str">
            <v>Sandwell</v>
          </cell>
          <cell r="D232" t="str">
            <v>E4604</v>
          </cell>
          <cell r="E232">
            <v>26474</v>
          </cell>
          <cell r="F232">
            <v>31754</v>
          </cell>
          <cell r="G232">
            <v>25872</v>
          </cell>
          <cell r="H232">
            <v>27836</v>
          </cell>
        </row>
        <row r="233">
          <cell r="B233">
            <v>225</v>
          </cell>
          <cell r="C233" t="str">
            <v>Scarborough</v>
          </cell>
          <cell r="D233" t="str">
            <v>E2736</v>
          </cell>
          <cell r="E233">
            <v>17650</v>
          </cell>
          <cell r="F233">
            <v>10130</v>
          </cell>
          <cell r="G233">
            <v>17228</v>
          </cell>
          <cell r="H233">
            <v>9023</v>
          </cell>
        </row>
        <row r="234">
          <cell r="B234">
            <v>226</v>
          </cell>
          <cell r="C234" t="str">
            <v>Sedgemoor</v>
          </cell>
          <cell r="D234" t="str">
            <v>E3332</v>
          </cell>
          <cell r="E234">
            <v>16832</v>
          </cell>
          <cell r="F234">
            <v>11281</v>
          </cell>
          <cell r="G234">
            <v>16574</v>
          </cell>
          <cell r="H234">
            <v>9604</v>
          </cell>
        </row>
        <row r="235">
          <cell r="B235">
            <v>227</v>
          </cell>
          <cell r="C235" t="str">
            <v>Sefton</v>
          </cell>
          <cell r="D235" t="str">
            <v>E4304</v>
          </cell>
          <cell r="E235">
            <v>36542</v>
          </cell>
          <cell r="F235">
            <v>22286</v>
          </cell>
          <cell r="G235">
            <v>35900</v>
          </cell>
          <cell r="H235">
            <v>17882</v>
          </cell>
        </row>
        <row r="236">
          <cell r="B236">
            <v>228</v>
          </cell>
          <cell r="C236" t="str">
            <v>Selby</v>
          </cell>
          <cell r="D236" t="str">
            <v>E2757</v>
          </cell>
          <cell r="E236">
            <v>13546</v>
          </cell>
          <cell r="F236">
            <v>12241</v>
          </cell>
          <cell r="G236">
            <v>13104</v>
          </cell>
          <cell r="H236">
            <v>12647</v>
          </cell>
        </row>
        <row r="237">
          <cell r="B237">
            <v>229</v>
          </cell>
          <cell r="C237" t="str">
            <v>Sevenoaks</v>
          </cell>
          <cell r="D237" t="str">
            <v>E2239</v>
          </cell>
          <cell r="E237">
            <v>22644</v>
          </cell>
          <cell r="F237">
            <v>11017</v>
          </cell>
          <cell r="G237">
            <v>21753</v>
          </cell>
          <cell r="H237">
            <v>9973</v>
          </cell>
        </row>
        <row r="238">
          <cell r="B238">
            <v>230</v>
          </cell>
          <cell r="C238" t="str">
            <v>Sheffield</v>
          </cell>
          <cell r="D238" t="str">
            <v>E4404</v>
          </cell>
          <cell r="E238">
            <v>56622</v>
          </cell>
          <cell r="F238">
            <v>66738</v>
          </cell>
          <cell r="G238">
            <v>55809</v>
          </cell>
          <cell r="H238">
            <v>57474</v>
          </cell>
        </row>
        <row r="239">
          <cell r="B239">
            <v>231</v>
          </cell>
          <cell r="C239" t="str">
            <v>Shepway</v>
          </cell>
          <cell r="D239" t="str">
            <v>E2240</v>
          </cell>
          <cell r="E239">
            <v>16108</v>
          </cell>
          <cell r="F239">
            <v>9812</v>
          </cell>
          <cell r="G239">
            <v>16892</v>
          </cell>
          <cell r="H239">
            <v>5167</v>
          </cell>
        </row>
        <row r="240">
          <cell r="B240">
            <v>232</v>
          </cell>
          <cell r="C240" t="str">
            <v>Shropshire UA</v>
          </cell>
          <cell r="D240" t="str">
            <v>E3202</v>
          </cell>
          <cell r="E240">
            <v>45851</v>
          </cell>
          <cell r="F240">
            <v>25473</v>
          </cell>
          <cell r="G240">
            <v>44791</v>
          </cell>
          <cell r="H240">
            <v>20694</v>
          </cell>
        </row>
        <row r="241">
          <cell r="B241">
            <v>233</v>
          </cell>
          <cell r="C241" t="str">
            <v>Slough</v>
          </cell>
          <cell r="D241" t="str">
            <v>E0304</v>
          </cell>
          <cell r="E241">
            <v>15595</v>
          </cell>
          <cell r="F241">
            <v>36226</v>
          </cell>
          <cell r="G241">
            <v>15209</v>
          </cell>
          <cell r="H241">
            <v>25757</v>
          </cell>
        </row>
        <row r="242">
          <cell r="B242">
            <v>234</v>
          </cell>
          <cell r="C242" t="str">
            <v>Solihull</v>
          </cell>
          <cell r="D242" t="str">
            <v>E4605</v>
          </cell>
          <cell r="E242">
            <v>27880</v>
          </cell>
          <cell r="F242">
            <v>35384</v>
          </cell>
          <cell r="G242">
            <v>28021</v>
          </cell>
          <cell r="H242">
            <v>30793</v>
          </cell>
        </row>
        <row r="243">
          <cell r="B243">
            <v>235</v>
          </cell>
          <cell r="C243" t="str">
            <v>South Bucks</v>
          </cell>
          <cell r="D243" t="str">
            <v>E0434</v>
          </cell>
          <cell r="E243">
            <v>14370</v>
          </cell>
          <cell r="F243">
            <v>9315</v>
          </cell>
          <cell r="G243">
            <v>13771</v>
          </cell>
          <cell r="H243">
            <v>8173</v>
          </cell>
        </row>
        <row r="244">
          <cell r="B244">
            <v>236</v>
          </cell>
          <cell r="C244" t="str">
            <v>South Cambridgeshire</v>
          </cell>
          <cell r="D244" t="str">
            <v>E0536</v>
          </cell>
          <cell r="E244">
            <v>34135</v>
          </cell>
          <cell r="F244">
            <v>22096</v>
          </cell>
          <cell r="G244">
            <v>27727</v>
          </cell>
          <cell r="H244">
            <v>19369</v>
          </cell>
        </row>
        <row r="245">
          <cell r="B245">
            <v>237</v>
          </cell>
          <cell r="C245" t="str">
            <v>South Derbyshire</v>
          </cell>
          <cell r="D245" t="str">
            <v>E1039</v>
          </cell>
          <cell r="E245">
            <v>13793</v>
          </cell>
          <cell r="F245">
            <v>6459</v>
          </cell>
          <cell r="G245">
            <v>13592</v>
          </cell>
          <cell r="H245">
            <v>6876</v>
          </cell>
        </row>
        <row r="246">
          <cell r="B246">
            <v>238</v>
          </cell>
          <cell r="C246" t="str">
            <v>South Gloucestershire</v>
          </cell>
          <cell r="D246" t="str">
            <v>E0103</v>
          </cell>
          <cell r="E246">
            <v>40479</v>
          </cell>
          <cell r="F246">
            <v>45503</v>
          </cell>
          <cell r="G246">
            <v>40182</v>
          </cell>
          <cell r="H246">
            <v>35502</v>
          </cell>
        </row>
        <row r="247">
          <cell r="B247">
            <v>239</v>
          </cell>
          <cell r="C247" t="str">
            <v>South Hams</v>
          </cell>
          <cell r="D247" t="str">
            <v>E1136</v>
          </cell>
          <cell r="E247">
            <v>18091</v>
          </cell>
          <cell r="F247">
            <v>9666</v>
          </cell>
          <cell r="G247">
            <v>16349</v>
          </cell>
          <cell r="H247">
            <v>8601</v>
          </cell>
        </row>
        <row r="248">
          <cell r="B248">
            <v>240</v>
          </cell>
          <cell r="C248" t="str">
            <v>South Holland</v>
          </cell>
          <cell r="D248" t="str">
            <v>E2535</v>
          </cell>
          <cell r="E248">
            <v>11366</v>
          </cell>
          <cell r="F248">
            <v>8528</v>
          </cell>
          <cell r="G248">
            <v>11153</v>
          </cell>
          <cell r="H248">
            <v>7098</v>
          </cell>
        </row>
        <row r="249">
          <cell r="B249">
            <v>241</v>
          </cell>
          <cell r="C249" t="str">
            <v>South Kesteven</v>
          </cell>
          <cell r="D249" t="str">
            <v>E2536</v>
          </cell>
          <cell r="E249">
            <v>19022</v>
          </cell>
          <cell r="F249">
            <v>10954</v>
          </cell>
          <cell r="G249">
            <v>18923</v>
          </cell>
          <cell r="H249">
            <v>10681</v>
          </cell>
        </row>
        <row r="250">
          <cell r="B250">
            <v>242</v>
          </cell>
          <cell r="C250" t="str">
            <v>South Lakeland</v>
          </cell>
          <cell r="D250" t="str">
            <v>E0936</v>
          </cell>
          <cell r="E250">
            <v>21055</v>
          </cell>
          <cell r="F250">
            <v>12353</v>
          </cell>
          <cell r="G250">
            <v>20274</v>
          </cell>
          <cell r="H250">
            <v>10904</v>
          </cell>
        </row>
        <row r="251">
          <cell r="B251">
            <v>243</v>
          </cell>
          <cell r="C251" t="str">
            <v>South Norfolk</v>
          </cell>
          <cell r="D251" t="str">
            <v>E2637</v>
          </cell>
          <cell r="E251">
            <v>20213</v>
          </cell>
          <cell r="F251">
            <v>7840</v>
          </cell>
          <cell r="G251">
            <v>19179</v>
          </cell>
          <cell r="H251">
            <v>8519</v>
          </cell>
        </row>
        <row r="252">
          <cell r="B252">
            <v>244</v>
          </cell>
          <cell r="C252" t="str">
            <v>South Northamptonshire</v>
          </cell>
          <cell r="D252" t="str">
            <v>E2836</v>
          </cell>
          <cell r="E252">
            <v>14968</v>
          </cell>
          <cell r="F252">
            <v>6408</v>
          </cell>
          <cell r="G252">
            <v>14561</v>
          </cell>
          <cell r="H252">
            <v>5541</v>
          </cell>
        </row>
        <row r="253">
          <cell r="B253">
            <v>245</v>
          </cell>
          <cell r="C253" t="str">
            <v>South Oxfordshire</v>
          </cell>
          <cell r="D253" t="str">
            <v>E3133</v>
          </cell>
          <cell r="E253">
            <v>25799</v>
          </cell>
          <cell r="F253">
            <v>13368</v>
          </cell>
          <cell r="G253">
            <v>25216</v>
          </cell>
          <cell r="H253">
            <v>11736</v>
          </cell>
        </row>
        <row r="254">
          <cell r="B254">
            <v>246</v>
          </cell>
          <cell r="C254" t="str">
            <v>South Ribble</v>
          </cell>
          <cell r="D254" t="str">
            <v>E2342</v>
          </cell>
          <cell r="E254">
            <v>16027</v>
          </cell>
          <cell r="F254">
            <v>11310</v>
          </cell>
          <cell r="G254">
            <v>15856</v>
          </cell>
          <cell r="H254">
            <v>10671</v>
          </cell>
        </row>
        <row r="255">
          <cell r="B255">
            <v>247</v>
          </cell>
          <cell r="C255" t="str">
            <v>South Somerset</v>
          </cell>
          <cell r="D255" t="str">
            <v>E3334</v>
          </cell>
          <cell r="E255">
            <v>25415</v>
          </cell>
          <cell r="F255">
            <v>13528</v>
          </cell>
          <cell r="G255">
            <v>24471</v>
          </cell>
          <cell r="H255">
            <v>11822</v>
          </cell>
        </row>
        <row r="256">
          <cell r="B256">
            <v>248</v>
          </cell>
          <cell r="C256" t="str">
            <v>South Staffordshire</v>
          </cell>
          <cell r="D256" t="str">
            <v>E3435</v>
          </cell>
          <cell r="E256">
            <v>15834</v>
          </cell>
          <cell r="F256">
            <v>7115</v>
          </cell>
          <cell r="G256">
            <v>15595</v>
          </cell>
          <cell r="H256">
            <v>7576</v>
          </cell>
        </row>
        <row r="257">
          <cell r="B257">
            <v>249</v>
          </cell>
          <cell r="C257" t="str">
            <v>South Tyneside</v>
          </cell>
          <cell r="D257" t="str">
            <v>E4504</v>
          </cell>
          <cell r="E257">
            <v>15579</v>
          </cell>
          <cell r="F257">
            <v>13981</v>
          </cell>
          <cell r="G257">
            <v>15708</v>
          </cell>
          <cell r="H257">
            <v>8207</v>
          </cell>
        </row>
        <row r="258">
          <cell r="B258">
            <v>250</v>
          </cell>
          <cell r="C258" t="str">
            <v>Southampton</v>
          </cell>
          <cell r="D258" t="str">
            <v>E1702</v>
          </cell>
          <cell r="E258">
            <v>26409</v>
          </cell>
          <cell r="F258">
            <v>37122</v>
          </cell>
          <cell r="G258">
            <v>25700</v>
          </cell>
          <cell r="H258">
            <v>26731</v>
          </cell>
        </row>
        <row r="259">
          <cell r="B259">
            <v>251</v>
          </cell>
          <cell r="C259" t="str">
            <v>Southend-on-Sea</v>
          </cell>
          <cell r="D259" t="str">
            <v>E1501</v>
          </cell>
          <cell r="E259">
            <v>21606</v>
          </cell>
          <cell r="F259">
            <v>14037</v>
          </cell>
          <cell r="G259">
            <v>20234</v>
          </cell>
          <cell r="H259">
            <v>11680</v>
          </cell>
        </row>
        <row r="260">
          <cell r="B260">
            <v>252</v>
          </cell>
          <cell r="C260" t="str">
            <v>Southwark</v>
          </cell>
          <cell r="D260" t="str">
            <v>E5019</v>
          </cell>
          <cell r="E260">
            <v>33098</v>
          </cell>
          <cell r="F260">
            <v>65594</v>
          </cell>
          <cell r="G260">
            <v>30263</v>
          </cell>
          <cell r="H260">
            <v>62088</v>
          </cell>
        </row>
        <row r="261">
          <cell r="B261">
            <v>253</v>
          </cell>
          <cell r="C261" t="str">
            <v>Spelthorne</v>
          </cell>
          <cell r="D261" t="str">
            <v>E3637</v>
          </cell>
          <cell r="E261">
            <v>18410</v>
          </cell>
          <cell r="F261">
            <v>14141</v>
          </cell>
          <cell r="G261">
            <v>18124</v>
          </cell>
          <cell r="H261">
            <v>10754</v>
          </cell>
        </row>
        <row r="262">
          <cell r="B262">
            <v>254</v>
          </cell>
          <cell r="C262" t="str">
            <v>St Albans</v>
          </cell>
          <cell r="D262" t="str">
            <v>E1936</v>
          </cell>
          <cell r="E262">
            <v>27328</v>
          </cell>
          <cell r="F262">
            <v>20248</v>
          </cell>
          <cell r="G262">
            <v>25147</v>
          </cell>
          <cell r="H262">
            <v>15750</v>
          </cell>
        </row>
        <row r="263">
          <cell r="B263">
            <v>255</v>
          </cell>
          <cell r="C263" t="str">
            <v>St Edmundsbury</v>
          </cell>
          <cell r="D263" t="str">
            <v>E3535</v>
          </cell>
          <cell r="E263">
            <v>16127</v>
          </cell>
          <cell r="F263">
            <v>14609</v>
          </cell>
          <cell r="G263">
            <v>15657</v>
          </cell>
          <cell r="H263">
            <v>13085</v>
          </cell>
        </row>
        <row r="264">
          <cell r="B264">
            <v>256</v>
          </cell>
          <cell r="C264" t="str">
            <v>St Helens</v>
          </cell>
          <cell r="D264" t="str">
            <v>E4303</v>
          </cell>
          <cell r="E264">
            <v>20139</v>
          </cell>
          <cell r="F264">
            <v>17115</v>
          </cell>
          <cell r="G264">
            <v>19733</v>
          </cell>
          <cell r="H264">
            <v>13830</v>
          </cell>
        </row>
        <row r="265">
          <cell r="B265">
            <v>257</v>
          </cell>
          <cell r="C265" t="str">
            <v>Stafford</v>
          </cell>
          <cell r="D265" t="str">
            <v>E3436</v>
          </cell>
          <cell r="E265">
            <v>18935</v>
          </cell>
          <cell r="F265">
            <v>12656</v>
          </cell>
          <cell r="G265">
            <v>18344</v>
          </cell>
          <cell r="H265">
            <v>14815</v>
          </cell>
        </row>
        <row r="266">
          <cell r="B266">
            <v>258</v>
          </cell>
          <cell r="C266" t="str">
            <v>Staffordshire Moorlands</v>
          </cell>
          <cell r="D266" t="str">
            <v>E3437</v>
          </cell>
          <cell r="E266">
            <v>15075</v>
          </cell>
          <cell r="F266">
            <v>5375</v>
          </cell>
          <cell r="G266">
            <v>13261</v>
          </cell>
          <cell r="H266">
            <v>5266</v>
          </cell>
        </row>
        <row r="267">
          <cell r="B267">
            <v>259</v>
          </cell>
          <cell r="C267" t="str">
            <v>Stevenage</v>
          </cell>
          <cell r="D267" t="str">
            <v>E1937</v>
          </cell>
          <cell r="E267">
            <v>11078</v>
          </cell>
          <cell r="F267">
            <v>17415</v>
          </cell>
          <cell r="G267">
            <v>10940</v>
          </cell>
          <cell r="H267">
            <v>12101</v>
          </cell>
        </row>
        <row r="268">
          <cell r="B268">
            <v>260</v>
          </cell>
          <cell r="C268" t="str">
            <v>Stockport</v>
          </cell>
          <cell r="D268" t="str">
            <v>E4207</v>
          </cell>
          <cell r="E268">
            <v>40254</v>
          </cell>
          <cell r="F268">
            <v>30575</v>
          </cell>
          <cell r="G268">
            <v>41908</v>
          </cell>
          <cell r="H268">
            <v>24849</v>
          </cell>
        </row>
        <row r="269">
          <cell r="B269">
            <v>261</v>
          </cell>
          <cell r="C269" t="str">
            <v>Stockton-on-Tees</v>
          </cell>
          <cell r="D269" t="str">
            <v>E0704</v>
          </cell>
          <cell r="E269">
            <v>24909</v>
          </cell>
          <cell r="F269">
            <v>26802</v>
          </cell>
          <cell r="G269">
            <v>24471</v>
          </cell>
          <cell r="H269">
            <v>22003</v>
          </cell>
        </row>
        <row r="270">
          <cell r="B270">
            <v>262</v>
          </cell>
          <cell r="C270" t="str">
            <v>Stoke-on-Trent</v>
          </cell>
          <cell r="D270" t="str">
            <v>E3401</v>
          </cell>
          <cell r="E270">
            <v>24984</v>
          </cell>
          <cell r="F270">
            <v>32986</v>
          </cell>
          <cell r="G270">
            <v>24701</v>
          </cell>
          <cell r="H270">
            <v>23282</v>
          </cell>
        </row>
        <row r="271">
          <cell r="B271">
            <v>263</v>
          </cell>
          <cell r="C271" t="str">
            <v>Stratford-on-Avon</v>
          </cell>
          <cell r="D271" t="str">
            <v>E3734</v>
          </cell>
          <cell r="E271">
            <v>22783</v>
          </cell>
          <cell r="F271">
            <v>16133</v>
          </cell>
          <cell r="G271">
            <v>22684</v>
          </cell>
          <cell r="H271">
            <v>14251</v>
          </cell>
        </row>
        <row r="272">
          <cell r="B272">
            <v>264</v>
          </cell>
          <cell r="C272" t="str">
            <v>Stroud</v>
          </cell>
          <cell r="D272" t="str">
            <v>E1635</v>
          </cell>
          <cell r="E272">
            <v>21070</v>
          </cell>
          <cell r="F272">
            <v>8287</v>
          </cell>
          <cell r="G272">
            <v>18914</v>
          </cell>
          <cell r="H272">
            <v>7488</v>
          </cell>
        </row>
        <row r="273">
          <cell r="B273">
            <v>265</v>
          </cell>
          <cell r="C273" t="str">
            <v>Suffolk Coastal</v>
          </cell>
          <cell r="D273" t="str">
            <v>E3536</v>
          </cell>
          <cell r="E273">
            <v>21591</v>
          </cell>
          <cell r="F273">
            <v>17956</v>
          </cell>
          <cell r="G273">
            <v>20797</v>
          </cell>
          <cell r="H273">
            <v>19414</v>
          </cell>
        </row>
        <row r="274">
          <cell r="B274">
            <v>266</v>
          </cell>
          <cell r="C274" t="str">
            <v>Sunderland</v>
          </cell>
          <cell r="D274" t="str">
            <v>E4505</v>
          </cell>
          <cell r="E274">
            <v>24908</v>
          </cell>
          <cell r="F274">
            <v>33046</v>
          </cell>
          <cell r="G274">
            <v>24165</v>
          </cell>
          <cell r="H274">
            <v>19616</v>
          </cell>
        </row>
        <row r="275">
          <cell r="B275">
            <v>267</v>
          </cell>
          <cell r="C275" t="str">
            <v>Surrey Heath</v>
          </cell>
          <cell r="D275" t="str">
            <v>E3638</v>
          </cell>
          <cell r="E275">
            <v>18845</v>
          </cell>
          <cell r="F275">
            <v>10754</v>
          </cell>
          <cell r="G275">
            <v>17782</v>
          </cell>
          <cell r="H275">
            <v>9656</v>
          </cell>
        </row>
        <row r="276">
          <cell r="B276">
            <v>268</v>
          </cell>
          <cell r="C276" t="str">
            <v>Sutton</v>
          </cell>
          <cell r="D276" t="str">
            <v>E5048</v>
          </cell>
          <cell r="E276">
            <v>30700</v>
          </cell>
          <cell r="F276">
            <v>16382</v>
          </cell>
          <cell r="G276">
            <v>29748</v>
          </cell>
          <cell r="H276">
            <v>13515</v>
          </cell>
        </row>
        <row r="277">
          <cell r="B277">
            <v>269</v>
          </cell>
          <cell r="C277" t="str">
            <v>Swale</v>
          </cell>
          <cell r="D277" t="str">
            <v>E2241</v>
          </cell>
          <cell r="E277">
            <v>19110</v>
          </cell>
          <cell r="F277">
            <v>13799</v>
          </cell>
          <cell r="G277">
            <v>18937</v>
          </cell>
          <cell r="H277">
            <v>11619</v>
          </cell>
        </row>
        <row r="278">
          <cell r="B278">
            <v>270</v>
          </cell>
          <cell r="C278" t="str">
            <v>Swindon</v>
          </cell>
          <cell r="D278" t="str">
            <v>E3901</v>
          </cell>
          <cell r="E278">
            <v>30543</v>
          </cell>
          <cell r="F278">
            <v>39277</v>
          </cell>
          <cell r="G278">
            <v>27961</v>
          </cell>
          <cell r="H278">
            <v>31928</v>
          </cell>
        </row>
        <row r="279">
          <cell r="B279">
            <v>271</v>
          </cell>
          <cell r="C279" t="str">
            <v>Tameside</v>
          </cell>
          <cell r="D279" t="str">
            <v>E4208</v>
          </cell>
          <cell r="E279">
            <v>24466</v>
          </cell>
          <cell r="F279">
            <v>17165</v>
          </cell>
          <cell r="G279">
            <v>23719</v>
          </cell>
          <cell r="H279">
            <v>15922</v>
          </cell>
        </row>
        <row r="280">
          <cell r="B280">
            <v>272</v>
          </cell>
          <cell r="C280" t="str">
            <v>Tamworth</v>
          </cell>
          <cell r="D280" t="str">
            <v>E3439</v>
          </cell>
          <cell r="E280">
            <v>9039</v>
          </cell>
          <cell r="F280">
            <v>10039</v>
          </cell>
          <cell r="G280">
            <v>8910</v>
          </cell>
          <cell r="H280">
            <v>9901</v>
          </cell>
        </row>
        <row r="281">
          <cell r="B281">
            <v>273</v>
          </cell>
          <cell r="C281" t="str">
            <v>Tandridge</v>
          </cell>
          <cell r="D281" t="str">
            <v>E3639</v>
          </cell>
          <cell r="E281">
            <v>17900</v>
          </cell>
          <cell r="F281">
            <v>5802</v>
          </cell>
          <cell r="G281">
            <v>17444</v>
          </cell>
          <cell r="H281">
            <v>5691</v>
          </cell>
        </row>
        <row r="282">
          <cell r="B282">
            <v>274</v>
          </cell>
          <cell r="C282" t="str">
            <v>Taunton Deane</v>
          </cell>
          <cell r="D282" t="str">
            <v>E3333</v>
          </cell>
          <cell r="E282">
            <v>16153</v>
          </cell>
          <cell r="F282">
            <v>10751</v>
          </cell>
          <cell r="G282">
            <v>15987</v>
          </cell>
          <cell r="H282">
            <v>11900</v>
          </cell>
        </row>
        <row r="283">
          <cell r="B283">
            <v>275</v>
          </cell>
          <cell r="C283" t="str">
            <v>Teignbridge</v>
          </cell>
          <cell r="D283" t="str">
            <v>E1137</v>
          </cell>
          <cell r="E283">
            <v>21161</v>
          </cell>
          <cell r="F283">
            <v>10254</v>
          </cell>
          <cell r="G283">
            <v>20833</v>
          </cell>
          <cell r="H283">
            <v>8205</v>
          </cell>
        </row>
        <row r="284">
          <cell r="B284">
            <v>276</v>
          </cell>
          <cell r="C284" t="str">
            <v>Telford and the Wrekin</v>
          </cell>
          <cell r="D284" t="str">
            <v>E3201</v>
          </cell>
          <cell r="E284">
            <v>20494</v>
          </cell>
          <cell r="F284">
            <v>23975</v>
          </cell>
          <cell r="G284">
            <v>19735</v>
          </cell>
          <cell r="H284">
            <v>19279</v>
          </cell>
        </row>
        <row r="285">
          <cell r="B285">
            <v>277</v>
          </cell>
          <cell r="C285" t="str">
            <v>Tendring</v>
          </cell>
          <cell r="D285" t="str">
            <v>E1542</v>
          </cell>
          <cell r="E285">
            <v>19481</v>
          </cell>
          <cell r="F285">
            <v>8142</v>
          </cell>
          <cell r="G285">
            <v>19183</v>
          </cell>
          <cell r="H285">
            <v>7039</v>
          </cell>
        </row>
        <row r="286">
          <cell r="B286">
            <v>278</v>
          </cell>
          <cell r="C286" t="str">
            <v>Test Valley</v>
          </cell>
          <cell r="D286" t="str">
            <v>E1742</v>
          </cell>
          <cell r="E286">
            <v>19555</v>
          </cell>
          <cell r="F286">
            <v>17047</v>
          </cell>
          <cell r="G286">
            <v>18471</v>
          </cell>
          <cell r="H286">
            <v>12356</v>
          </cell>
        </row>
        <row r="287">
          <cell r="B287">
            <v>279</v>
          </cell>
          <cell r="C287" t="str">
            <v>Tewkesbury</v>
          </cell>
          <cell r="D287" t="str">
            <v>E1636</v>
          </cell>
          <cell r="E287">
            <v>13560</v>
          </cell>
          <cell r="F287">
            <v>4722</v>
          </cell>
          <cell r="G287">
            <v>13373</v>
          </cell>
          <cell r="H287">
            <v>9317</v>
          </cell>
        </row>
        <row r="288">
          <cell r="B288">
            <v>280</v>
          </cell>
          <cell r="C288" t="str">
            <v>Thanet</v>
          </cell>
          <cell r="D288" t="str">
            <v>E2242</v>
          </cell>
          <cell r="E288">
            <v>18191</v>
          </cell>
          <cell r="F288">
            <v>10460</v>
          </cell>
          <cell r="G288">
            <v>17786</v>
          </cell>
          <cell r="H288">
            <v>8988</v>
          </cell>
        </row>
        <row r="289">
          <cell r="B289">
            <v>281</v>
          </cell>
          <cell r="C289" t="str">
            <v>Three Rivers</v>
          </cell>
          <cell r="D289" t="str">
            <v>E1938</v>
          </cell>
          <cell r="E289">
            <v>16380</v>
          </cell>
          <cell r="F289">
            <v>9784</v>
          </cell>
          <cell r="G289">
            <v>15960</v>
          </cell>
          <cell r="H289">
            <v>7035</v>
          </cell>
        </row>
        <row r="290">
          <cell r="B290">
            <v>282</v>
          </cell>
          <cell r="C290" t="str">
            <v>Thurrock</v>
          </cell>
          <cell r="D290" t="str">
            <v>E1502</v>
          </cell>
          <cell r="E290">
            <v>17579</v>
          </cell>
          <cell r="F290">
            <v>30421</v>
          </cell>
          <cell r="G290">
            <v>17120</v>
          </cell>
          <cell r="H290">
            <v>29507</v>
          </cell>
        </row>
        <row r="291">
          <cell r="B291">
            <v>283</v>
          </cell>
          <cell r="C291" t="str">
            <v>Tonbridge and Malling</v>
          </cell>
          <cell r="D291" t="str">
            <v>E2243</v>
          </cell>
          <cell r="E291">
            <v>19862</v>
          </cell>
          <cell r="F291">
            <v>16936</v>
          </cell>
          <cell r="G291">
            <v>20926</v>
          </cell>
          <cell r="H291">
            <v>14765</v>
          </cell>
        </row>
        <row r="292">
          <cell r="B292">
            <v>284</v>
          </cell>
          <cell r="C292" t="str">
            <v>Torbay</v>
          </cell>
          <cell r="D292" t="str">
            <v>E1102</v>
          </cell>
          <cell r="E292">
            <v>18487</v>
          </cell>
          <cell r="F292">
            <v>11220</v>
          </cell>
          <cell r="G292">
            <v>18503</v>
          </cell>
          <cell r="H292">
            <v>9592</v>
          </cell>
        </row>
        <row r="293">
          <cell r="B293">
            <v>285</v>
          </cell>
          <cell r="C293" t="str">
            <v>Torridge</v>
          </cell>
          <cell r="D293" t="str">
            <v>E1139</v>
          </cell>
          <cell r="E293">
            <v>10554</v>
          </cell>
          <cell r="F293">
            <v>3438</v>
          </cell>
          <cell r="G293">
            <v>10395</v>
          </cell>
          <cell r="H293">
            <v>2847</v>
          </cell>
        </row>
        <row r="294">
          <cell r="B294">
            <v>286</v>
          </cell>
          <cell r="C294" t="str">
            <v>Tower Hamlets</v>
          </cell>
          <cell r="D294" t="str">
            <v>E5020</v>
          </cell>
          <cell r="E294">
            <v>24564</v>
          </cell>
          <cell r="F294">
            <v>116918</v>
          </cell>
          <cell r="G294">
            <v>23136</v>
          </cell>
          <cell r="H294">
            <v>99812</v>
          </cell>
        </row>
        <row r="295">
          <cell r="B295">
            <v>287</v>
          </cell>
          <cell r="C295" t="str">
            <v>Trafford</v>
          </cell>
          <cell r="D295" t="str">
            <v>E4209</v>
          </cell>
          <cell r="E295">
            <v>28456</v>
          </cell>
          <cell r="F295">
            <v>47486</v>
          </cell>
          <cell r="G295">
            <v>28120</v>
          </cell>
          <cell r="H295">
            <v>44715</v>
          </cell>
        </row>
        <row r="296">
          <cell r="B296">
            <v>288</v>
          </cell>
          <cell r="C296" t="str">
            <v>Tunbridge Wells</v>
          </cell>
          <cell r="D296" t="str">
            <v>E2244</v>
          </cell>
          <cell r="E296">
            <v>19598</v>
          </cell>
          <cell r="F296">
            <v>17204</v>
          </cell>
          <cell r="G296">
            <v>18515</v>
          </cell>
          <cell r="H296">
            <v>14136</v>
          </cell>
        </row>
        <row r="297">
          <cell r="B297">
            <v>289</v>
          </cell>
          <cell r="C297" t="str">
            <v>Uttlesford</v>
          </cell>
          <cell r="D297" t="str">
            <v>E1544</v>
          </cell>
          <cell r="E297">
            <v>15752</v>
          </cell>
          <cell r="F297">
            <v>11616</v>
          </cell>
          <cell r="G297">
            <v>14648</v>
          </cell>
          <cell r="H297">
            <v>12099</v>
          </cell>
        </row>
        <row r="298">
          <cell r="B298">
            <v>290</v>
          </cell>
          <cell r="C298" t="str">
            <v>Vale of White Horse</v>
          </cell>
          <cell r="D298" t="str">
            <v>E3134</v>
          </cell>
          <cell r="E298">
            <v>22798</v>
          </cell>
          <cell r="F298">
            <v>14668</v>
          </cell>
          <cell r="G298">
            <v>21941</v>
          </cell>
          <cell r="H298">
            <v>15128</v>
          </cell>
        </row>
        <row r="299">
          <cell r="B299">
            <v>291</v>
          </cell>
          <cell r="C299" t="str">
            <v>Wakefield</v>
          </cell>
          <cell r="D299" t="str">
            <v>E4705</v>
          </cell>
          <cell r="E299">
            <v>40654</v>
          </cell>
          <cell r="F299">
            <v>38779</v>
          </cell>
          <cell r="G299">
            <v>37675</v>
          </cell>
          <cell r="H299">
            <v>30650</v>
          </cell>
        </row>
        <row r="300">
          <cell r="B300">
            <v>292</v>
          </cell>
          <cell r="C300" t="str">
            <v>Walsall</v>
          </cell>
          <cell r="D300" t="str">
            <v>E4606</v>
          </cell>
          <cell r="E300">
            <v>28737</v>
          </cell>
          <cell r="F300">
            <v>20384</v>
          </cell>
          <cell r="G300">
            <v>29001</v>
          </cell>
          <cell r="H300">
            <v>17403</v>
          </cell>
        </row>
        <row r="301">
          <cell r="B301">
            <v>293</v>
          </cell>
          <cell r="C301" t="str">
            <v>Waltham Forest</v>
          </cell>
          <cell r="D301" t="str">
            <v>E5049</v>
          </cell>
          <cell r="E301">
            <v>28742</v>
          </cell>
          <cell r="F301">
            <v>16380</v>
          </cell>
          <cell r="G301">
            <v>27963</v>
          </cell>
          <cell r="H301">
            <v>13716</v>
          </cell>
        </row>
        <row r="302">
          <cell r="B302">
            <v>294</v>
          </cell>
          <cell r="C302" t="str">
            <v>Wandsworth</v>
          </cell>
          <cell r="D302" t="str">
            <v>E5021</v>
          </cell>
          <cell r="E302">
            <v>24605</v>
          </cell>
          <cell r="F302">
            <v>34822</v>
          </cell>
          <cell r="G302">
            <v>23121</v>
          </cell>
          <cell r="H302">
            <v>27762</v>
          </cell>
        </row>
        <row r="303">
          <cell r="B303">
            <v>295</v>
          </cell>
          <cell r="C303" t="str">
            <v>Warrington</v>
          </cell>
          <cell r="D303" t="str">
            <v>E0602</v>
          </cell>
          <cell r="E303">
            <v>26322</v>
          </cell>
          <cell r="F303">
            <v>31744</v>
          </cell>
          <cell r="G303">
            <v>25658</v>
          </cell>
          <cell r="H303">
            <v>28837</v>
          </cell>
        </row>
        <row r="304">
          <cell r="B304">
            <v>296</v>
          </cell>
          <cell r="C304" t="str">
            <v>Warwick</v>
          </cell>
          <cell r="D304" t="str">
            <v>E3735</v>
          </cell>
          <cell r="E304">
            <v>23155</v>
          </cell>
          <cell r="F304">
            <v>18603</v>
          </cell>
          <cell r="G304">
            <v>22569</v>
          </cell>
          <cell r="H304">
            <v>18390</v>
          </cell>
        </row>
        <row r="305">
          <cell r="B305">
            <v>297</v>
          </cell>
          <cell r="C305" t="str">
            <v>Watford</v>
          </cell>
          <cell r="D305" t="str">
            <v>E1939</v>
          </cell>
          <cell r="E305">
            <v>13566</v>
          </cell>
          <cell r="F305">
            <v>19408</v>
          </cell>
          <cell r="G305">
            <v>13723</v>
          </cell>
          <cell r="H305">
            <v>17560</v>
          </cell>
        </row>
        <row r="306">
          <cell r="B306">
            <v>298</v>
          </cell>
          <cell r="C306" t="str">
            <v>Waveney</v>
          </cell>
          <cell r="D306" t="str">
            <v>E3537</v>
          </cell>
          <cell r="E306">
            <v>14501</v>
          </cell>
          <cell r="F306">
            <v>7519</v>
          </cell>
          <cell r="G306">
            <v>13906</v>
          </cell>
          <cell r="H306">
            <v>8247</v>
          </cell>
        </row>
        <row r="307">
          <cell r="B307">
            <v>299</v>
          </cell>
          <cell r="C307" t="str">
            <v>Waverley</v>
          </cell>
          <cell r="D307" t="str">
            <v>E3640</v>
          </cell>
          <cell r="E307">
            <v>26014</v>
          </cell>
          <cell r="F307">
            <v>10005</v>
          </cell>
          <cell r="G307">
            <v>25572</v>
          </cell>
          <cell r="H307">
            <v>8602</v>
          </cell>
        </row>
        <row r="308">
          <cell r="B308">
            <v>300</v>
          </cell>
          <cell r="C308" t="str">
            <v>Wealden</v>
          </cell>
          <cell r="D308" t="str">
            <v>E1437</v>
          </cell>
          <cell r="E308">
            <v>31146</v>
          </cell>
          <cell r="F308">
            <v>9130</v>
          </cell>
          <cell r="G308">
            <v>30396</v>
          </cell>
          <cell r="H308">
            <v>7890</v>
          </cell>
        </row>
        <row r="309">
          <cell r="B309">
            <v>301</v>
          </cell>
          <cell r="C309" t="str">
            <v>Wellingborough</v>
          </cell>
          <cell r="D309" t="str">
            <v>E2837</v>
          </cell>
          <cell r="E309">
            <v>10964</v>
          </cell>
          <cell r="F309">
            <v>8090</v>
          </cell>
          <cell r="G309">
            <v>9372</v>
          </cell>
          <cell r="H309">
            <v>8156</v>
          </cell>
        </row>
        <row r="310">
          <cell r="B310">
            <v>302</v>
          </cell>
          <cell r="C310" t="str">
            <v>Welwyn Hatfield</v>
          </cell>
          <cell r="D310" t="str">
            <v>E1940</v>
          </cell>
          <cell r="E310">
            <v>17563</v>
          </cell>
          <cell r="F310">
            <v>18807</v>
          </cell>
          <cell r="G310">
            <v>17354</v>
          </cell>
          <cell r="H310">
            <v>14658</v>
          </cell>
        </row>
        <row r="311">
          <cell r="B311">
            <v>303</v>
          </cell>
          <cell r="C311" t="str">
            <v>West Berkshire</v>
          </cell>
          <cell r="D311" t="str">
            <v>E0302</v>
          </cell>
          <cell r="E311">
            <v>28513</v>
          </cell>
          <cell r="F311">
            <v>30866</v>
          </cell>
          <cell r="G311">
            <v>26718</v>
          </cell>
          <cell r="H311">
            <v>19671</v>
          </cell>
        </row>
        <row r="312">
          <cell r="B312">
            <v>304</v>
          </cell>
          <cell r="C312" t="str">
            <v>West Devon</v>
          </cell>
          <cell r="D312" t="str">
            <v>E1140</v>
          </cell>
          <cell r="E312">
            <v>10011</v>
          </cell>
          <cell r="F312">
            <v>3398</v>
          </cell>
          <cell r="G312">
            <v>9395</v>
          </cell>
          <cell r="H312">
            <v>3140</v>
          </cell>
        </row>
        <row r="313">
          <cell r="B313">
            <v>305</v>
          </cell>
          <cell r="C313" t="str">
            <v>West Dorset</v>
          </cell>
          <cell r="D313" t="str">
            <v>E1237</v>
          </cell>
          <cell r="E313">
            <v>20509</v>
          </cell>
          <cell r="F313">
            <v>9609</v>
          </cell>
          <cell r="G313">
            <v>19975</v>
          </cell>
          <cell r="H313">
            <v>7950</v>
          </cell>
        </row>
        <row r="314">
          <cell r="B314">
            <v>306</v>
          </cell>
          <cell r="C314" t="str">
            <v>West Lancashire</v>
          </cell>
          <cell r="D314" t="str">
            <v>E2343</v>
          </cell>
          <cell r="E314">
            <v>15920</v>
          </cell>
          <cell r="F314">
            <v>9296</v>
          </cell>
          <cell r="G314">
            <v>14599</v>
          </cell>
          <cell r="H314">
            <v>8826</v>
          </cell>
        </row>
        <row r="315">
          <cell r="B315">
            <v>307</v>
          </cell>
          <cell r="C315" t="str">
            <v>West Lindsey</v>
          </cell>
          <cell r="D315" t="str">
            <v>E2537</v>
          </cell>
          <cell r="E315">
            <v>14678</v>
          </cell>
          <cell r="F315">
            <v>5564</v>
          </cell>
          <cell r="G315">
            <v>12551</v>
          </cell>
          <cell r="H315">
            <v>3942</v>
          </cell>
        </row>
        <row r="316">
          <cell r="B316">
            <v>308</v>
          </cell>
          <cell r="C316" t="str">
            <v>West Oxfordshire</v>
          </cell>
          <cell r="D316" t="str">
            <v>E3135</v>
          </cell>
          <cell r="E316">
            <v>19240</v>
          </cell>
          <cell r="F316">
            <v>13046</v>
          </cell>
          <cell r="G316">
            <v>18498</v>
          </cell>
          <cell r="H316">
            <v>8136</v>
          </cell>
        </row>
        <row r="317">
          <cell r="B317">
            <v>309</v>
          </cell>
          <cell r="C317" t="str">
            <v>West Somerset</v>
          </cell>
          <cell r="D317" t="str">
            <v>E3335</v>
          </cell>
          <cell r="E317">
            <v>5996</v>
          </cell>
          <cell r="F317">
            <v>3172</v>
          </cell>
          <cell r="G317">
            <v>5689</v>
          </cell>
          <cell r="H317">
            <v>2123</v>
          </cell>
        </row>
        <row r="318">
          <cell r="B318">
            <v>310</v>
          </cell>
          <cell r="C318" t="str">
            <v>Westminster</v>
          </cell>
          <cell r="D318" t="str">
            <v>E5022</v>
          </cell>
          <cell r="E318">
            <v>28937</v>
          </cell>
          <cell r="F318">
            <v>638740</v>
          </cell>
          <cell r="G318">
            <v>20885</v>
          </cell>
          <cell r="H318">
            <v>478621</v>
          </cell>
        </row>
        <row r="319">
          <cell r="B319">
            <v>311</v>
          </cell>
          <cell r="C319" t="str">
            <v>Weymouth and Portland</v>
          </cell>
          <cell r="D319" t="str">
            <v>E1238</v>
          </cell>
          <cell r="E319">
            <v>10624</v>
          </cell>
          <cell r="F319">
            <v>5210</v>
          </cell>
          <cell r="G319">
            <v>10645</v>
          </cell>
          <cell r="H319">
            <v>4470</v>
          </cell>
        </row>
        <row r="320">
          <cell r="B320">
            <v>312</v>
          </cell>
          <cell r="C320" t="str">
            <v>Wigan</v>
          </cell>
          <cell r="D320" t="str">
            <v>E4210</v>
          </cell>
          <cell r="E320">
            <v>34300</v>
          </cell>
          <cell r="F320">
            <v>21043</v>
          </cell>
          <cell r="G320">
            <v>33796</v>
          </cell>
          <cell r="H320">
            <v>20551</v>
          </cell>
        </row>
        <row r="321">
          <cell r="B321">
            <v>313</v>
          </cell>
          <cell r="C321" t="str">
            <v>Wiltshire UA</v>
          </cell>
          <cell r="D321" t="str">
            <v>E3902</v>
          </cell>
          <cell r="E321">
            <v>86557</v>
          </cell>
          <cell r="F321">
            <v>52291</v>
          </cell>
          <cell r="G321">
            <v>81473</v>
          </cell>
          <cell r="H321">
            <v>35491</v>
          </cell>
        </row>
        <row r="322">
          <cell r="B322">
            <v>314</v>
          </cell>
          <cell r="C322" t="str">
            <v>Winchester</v>
          </cell>
          <cell r="D322" t="str">
            <v>E1743</v>
          </cell>
          <cell r="E322">
            <v>19851</v>
          </cell>
          <cell r="F322">
            <v>18111</v>
          </cell>
          <cell r="G322">
            <v>19408</v>
          </cell>
          <cell r="H322">
            <v>14181</v>
          </cell>
        </row>
        <row r="323">
          <cell r="B323">
            <v>315</v>
          </cell>
          <cell r="C323" t="str">
            <v>Windsor and Maidenhead</v>
          </cell>
          <cell r="D323" t="str">
            <v>E0305</v>
          </cell>
          <cell r="E323">
            <v>22020</v>
          </cell>
          <cell r="F323">
            <v>22708</v>
          </cell>
          <cell r="G323">
            <v>21524</v>
          </cell>
          <cell r="H323">
            <v>21309</v>
          </cell>
        </row>
        <row r="324">
          <cell r="B324">
            <v>316</v>
          </cell>
          <cell r="C324" t="str">
            <v>Wirral</v>
          </cell>
          <cell r="D324" t="str">
            <v>E4305</v>
          </cell>
          <cell r="E324">
            <v>38197</v>
          </cell>
          <cell r="F324">
            <v>22017</v>
          </cell>
          <cell r="G324">
            <v>39857</v>
          </cell>
          <cell r="H324">
            <v>18382</v>
          </cell>
        </row>
        <row r="325">
          <cell r="B325">
            <v>317</v>
          </cell>
          <cell r="C325" t="str">
            <v>Woking</v>
          </cell>
          <cell r="D325" t="str">
            <v>E3641</v>
          </cell>
          <cell r="E325">
            <v>19526</v>
          </cell>
          <cell r="F325">
            <v>14846</v>
          </cell>
          <cell r="G325">
            <v>18881</v>
          </cell>
          <cell r="H325">
            <v>12489</v>
          </cell>
        </row>
        <row r="326">
          <cell r="B326">
            <v>318</v>
          </cell>
          <cell r="C326" t="str">
            <v>Wokingham</v>
          </cell>
          <cell r="D326" t="str">
            <v>E0306</v>
          </cell>
          <cell r="E326">
            <v>31379</v>
          </cell>
          <cell r="F326">
            <v>17431</v>
          </cell>
          <cell r="G326">
            <v>26908</v>
          </cell>
          <cell r="H326">
            <v>14965</v>
          </cell>
        </row>
        <row r="327">
          <cell r="B327">
            <v>319</v>
          </cell>
          <cell r="C327" t="str">
            <v>Wolverhampton</v>
          </cell>
          <cell r="D327" t="str">
            <v>E4607</v>
          </cell>
          <cell r="E327">
            <v>25344</v>
          </cell>
          <cell r="F327">
            <v>19594</v>
          </cell>
          <cell r="G327">
            <v>24775</v>
          </cell>
          <cell r="H327">
            <v>23897</v>
          </cell>
        </row>
        <row r="328">
          <cell r="B328">
            <v>320</v>
          </cell>
          <cell r="C328" t="str">
            <v>Worcester</v>
          </cell>
          <cell r="D328" t="str">
            <v>E1837</v>
          </cell>
          <cell r="E328">
            <v>13432</v>
          </cell>
          <cell r="F328">
            <v>9456</v>
          </cell>
          <cell r="G328">
            <v>13230</v>
          </cell>
          <cell r="H328">
            <v>11908</v>
          </cell>
        </row>
        <row r="329">
          <cell r="B329">
            <v>321</v>
          </cell>
          <cell r="C329" t="str">
            <v>Worthing</v>
          </cell>
          <cell r="D329" t="str">
            <v>E3837</v>
          </cell>
          <cell r="E329">
            <v>15787</v>
          </cell>
          <cell r="F329">
            <v>9951</v>
          </cell>
          <cell r="G329">
            <v>15704</v>
          </cell>
          <cell r="H329">
            <v>8249</v>
          </cell>
        </row>
        <row r="330">
          <cell r="B330">
            <v>322</v>
          </cell>
          <cell r="C330" t="str">
            <v>Wychavon</v>
          </cell>
          <cell r="D330" t="str">
            <v>E1838</v>
          </cell>
          <cell r="E330">
            <v>20448</v>
          </cell>
          <cell r="F330">
            <v>9007</v>
          </cell>
          <cell r="G330">
            <v>20179</v>
          </cell>
          <cell r="H330">
            <v>10572</v>
          </cell>
        </row>
        <row r="331">
          <cell r="B331">
            <v>323</v>
          </cell>
          <cell r="C331" t="str">
            <v>Wycombe</v>
          </cell>
          <cell r="D331" t="str">
            <v>E0435</v>
          </cell>
          <cell r="E331">
            <v>29172</v>
          </cell>
          <cell r="F331">
            <v>22591</v>
          </cell>
          <cell r="G331">
            <v>28480</v>
          </cell>
          <cell r="H331">
            <v>18577</v>
          </cell>
        </row>
        <row r="332">
          <cell r="B332">
            <v>324</v>
          </cell>
          <cell r="C332" t="str">
            <v>Wyre</v>
          </cell>
          <cell r="D332" t="str">
            <v>E2344</v>
          </cell>
          <cell r="E332">
            <v>16048</v>
          </cell>
          <cell r="F332">
            <v>7878</v>
          </cell>
          <cell r="G332">
            <v>15739</v>
          </cell>
          <cell r="H332">
            <v>7446</v>
          </cell>
        </row>
        <row r="333">
          <cell r="B333">
            <v>325</v>
          </cell>
          <cell r="C333" t="str">
            <v>Wyre Forest</v>
          </cell>
          <cell r="D333" t="str">
            <v>E1839</v>
          </cell>
          <cell r="E333">
            <v>14615</v>
          </cell>
          <cell r="F333">
            <v>8016</v>
          </cell>
          <cell r="G333">
            <v>14421</v>
          </cell>
          <cell r="H333">
            <v>8531</v>
          </cell>
        </row>
        <row r="334">
          <cell r="B334">
            <v>326</v>
          </cell>
          <cell r="C334" t="str">
            <v>York</v>
          </cell>
          <cell r="D334" t="str">
            <v>E2701</v>
          </cell>
          <cell r="E334">
            <v>27617</v>
          </cell>
          <cell r="F334">
            <v>33116</v>
          </cell>
          <cell r="G334">
            <v>26592</v>
          </cell>
          <cell r="H334">
            <v>27499</v>
          </cell>
        </row>
        <row r="335">
          <cell r="B335">
            <v>327</v>
          </cell>
          <cell r="C335" t="str">
            <v>ZZZZ</v>
          </cell>
          <cell r="D335" t="str">
            <v>EZZZZ</v>
          </cell>
        </row>
      </sheetData>
      <sheetData sheetId="4" refreshError="1"/>
      <sheetData sheetId="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Part 1"/>
      <sheetName val="Part 2"/>
      <sheetName val="Part 3"/>
      <sheetName val="Part 4"/>
      <sheetName val="Part 5"/>
      <sheetName val="Data"/>
      <sheetName val="TierSplit"/>
      <sheetName val="Sheet1"/>
      <sheetName val="Access1"/>
      <sheetName val="Access2"/>
      <sheetName val="Access3"/>
      <sheetName val="Access4"/>
      <sheetName val="Access5"/>
      <sheetName val="Main Validatio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46">
          <cell r="G46" t="str">
            <v>Total number of questions</v>
          </cell>
        </row>
        <row r="47">
          <cell r="G47" t="str">
            <v>Number where no comment required</v>
          </cell>
        </row>
        <row r="48">
          <cell r="G48" t="str">
            <v>Number where last year's value was zero</v>
          </cell>
        </row>
        <row r="49">
          <cell r="G49" t="str">
            <v>Number where comment is required</v>
          </cell>
        </row>
        <row r="50">
          <cell r="G50" t="str">
            <v>Number of comments still required</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qrc.statistics@communities.gsi.gov.uk" TargetMode="External"/><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E54"/>
  <sheetViews>
    <sheetView showGridLines="0" workbookViewId="0">
      <selection activeCell="E2" sqref="E2"/>
    </sheetView>
  </sheetViews>
  <sheetFormatPr defaultRowHeight="12.75" x14ac:dyDescent="0.2"/>
  <cols>
    <col min="1" max="1" width="4.7109375" style="1" customWidth="1"/>
    <col min="2" max="2" width="9.7109375" customWidth="1"/>
    <col min="3" max="3" width="117.42578125" customWidth="1"/>
    <col min="4" max="4" width="4.7109375" style="1" customWidth="1"/>
    <col min="5" max="5" width="9.7109375" style="1" customWidth="1"/>
    <col min="6" max="40" width="9.7109375" customWidth="1"/>
  </cols>
  <sheetData>
    <row r="1" spans="1:5" s="21" customFormat="1" ht="15" customHeight="1" x14ac:dyDescent="0.25">
      <c r="A1" s="73"/>
      <c r="B1" s="74"/>
      <c r="C1" s="74"/>
      <c r="D1" s="75"/>
      <c r="E1" s="20"/>
    </row>
    <row r="2" spans="1:5" s="21" customFormat="1" ht="15" customHeight="1" x14ac:dyDescent="0.25">
      <c r="A2" s="704" t="s">
        <v>835</v>
      </c>
      <c r="B2" s="705"/>
      <c r="C2" s="705"/>
      <c r="D2" s="706"/>
      <c r="E2" s="20"/>
    </row>
    <row r="3" spans="1:5" s="21" customFormat="1" ht="15" customHeight="1" x14ac:dyDescent="0.25">
      <c r="A3" s="707" t="s">
        <v>836</v>
      </c>
      <c r="B3" s="708"/>
      <c r="C3" s="709"/>
      <c r="D3" s="710"/>
      <c r="E3" s="20"/>
    </row>
    <row r="4" spans="1:5" s="21" customFormat="1" ht="15" customHeight="1" x14ac:dyDescent="0.25">
      <c r="A4" s="76"/>
      <c r="B4" s="77"/>
      <c r="C4" s="78"/>
      <c r="D4" s="79"/>
      <c r="E4" s="20"/>
    </row>
    <row r="5" spans="1:5" s="21" customFormat="1" ht="15" customHeight="1" x14ac:dyDescent="0.25">
      <c r="A5" s="76"/>
      <c r="B5" s="711" t="s">
        <v>837</v>
      </c>
      <c r="C5" s="712"/>
      <c r="D5" s="79"/>
      <c r="E5" s="20"/>
    </row>
    <row r="6" spans="1:5" s="21" customFormat="1" ht="15" customHeight="1" x14ac:dyDescent="0.25">
      <c r="A6" s="76"/>
      <c r="B6" s="624"/>
      <c r="C6" s="77"/>
      <c r="D6" s="79"/>
      <c r="E6" s="20"/>
    </row>
    <row r="7" spans="1:5" s="21" customFormat="1" ht="15" customHeight="1" x14ac:dyDescent="0.25">
      <c r="A7" s="698" t="s">
        <v>694</v>
      </c>
      <c r="B7" s="699"/>
      <c r="C7" s="700"/>
      <c r="D7" s="701"/>
      <c r="E7" s="20"/>
    </row>
    <row r="8" spans="1:5" s="21" customFormat="1" ht="15" customHeight="1" x14ac:dyDescent="0.25">
      <c r="A8" s="80"/>
      <c r="B8" s="78"/>
      <c r="C8" s="78"/>
      <c r="D8" s="79"/>
      <c r="E8" s="20"/>
    </row>
    <row r="9" spans="1:5" s="21" customFormat="1" ht="15" customHeight="1" x14ac:dyDescent="0.25">
      <c r="A9" s="698" t="s">
        <v>685</v>
      </c>
      <c r="B9" s="699"/>
      <c r="C9" s="700"/>
      <c r="D9" s="701"/>
      <c r="E9" s="20"/>
    </row>
    <row r="10" spans="1:5" s="21" customFormat="1" ht="15" customHeight="1" x14ac:dyDescent="0.25">
      <c r="A10" s="698"/>
      <c r="B10" s="700"/>
      <c r="C10" s="700"/>
      <c r="D10" s="701"/>
      <c r="E10" s="20"/>
    </row>
    <row r="11" spans="1:5" s="21" customFormat="1" ht="15" customHeight="1" x14ac:dyDescent="0.25">
      <c r="A11" s="698" t="s">
        <v>695</v>
      </c>
      <c r="B11" s="700"/>
      <c r="C11" s="700"/>
      <c r="D11" s="701"/>
      <c r="E11" s="20"/>
    </row>
    <row r="12" spans="1:5" s="21" customFormat="1" ht="15" customHeight="1" x14ac:dyDescent="0.25">
      <c r="A12" s="80"/>
      <c r="B12" s="78"/>
      <c r="C12" s="78"/>
      <c r="D12" s="79"/>
      <c r="E12" s="20"/>
    </row>
    <row r="13" spans="1:5" s="21" customFormat="1" ht="15" customHeight="1" thickBot="1" x14ac:dyDescent="0.3">
      <c r="A13" s="81"/>
      <c r="B13" s="82"/>
      <c r="C13" s="82"/>
      <c r="D13" s="253" t="s">
        <v>783</v>
      </c>
      <c r="E13" s="20"/>
    </row>
    <row r="14" spans="1:5" s="21" customFormat="1" ht="15" customHeight="1" x14ac:dyDescent="0.25">
      <c r="A14" s="83"/>
      <c r="B14" s="84"/>
      <c r="C14" s="84"/>
      <c r="D14" s="85"/>
      <c r="E14" s="20"/>
    </row>
    <row r="15" spans="1:5" s="21" customFormat="1" ht="15" customHeight="1" x14ac:dyDescent="0.25">
      <c r="A15" s="86"/>
      <c r="B15" s="702" t="s">
        <v>784</v>
      </c>
      <c r="C15" s="703"/>
      <c r="D15" s="87"/>
      <c r="E15" s="20"/>
    </row>
    <row r="16" spans="1:5" s="21" customFormat="1" ht="15" customHeight="1" x14ac:dyDescent="0.25">
      <c r="A16" s="88"/>
      <c r="B16" s="703"/>
      <c r="C16" s="703"/>
      <c r="D16" s="89"/>
      <c r="E16" s="20"/>
    </row>
    <row r="17" spans="1:5" s="21" customFormat="1" ht="15" customHeight="1" thickBot="1" x14ac:dyDescent="0.3">
      <c r="A17" s="90"/>
      <c r="B17" s="627"/>
      <c r="C17" s="717"/>
      <c r="D17" s="718"/>
      <c r="E17" s="20"/>
    </row>
    <row r="18" spans="1:5" s="40" customFormat="1" ht="15" customHeight="1" x14ac:dyDescent="0.25">
      <c r="A18" s="41"/>
      <c r="B18" s="20"/>
      <c r="C18" s="20"/>
      <c r="D18" s="92"/>
      <c r="E18" s="91"/>
    </row>
    <row r="19" spans="1:5" s="21" customFormat="1" ht="15" customHeight="1" x14ac:dyDescent="0.25">
      <c r="A19" s="41"/>
      <c r="B19" s="93" t="s">
        <v>686</v>
      </c>
      <c r="C19" s="10"/>
      <c r="D19" s="72"/>
      <c r="E19" s="20"/>
    </row>
    <row r="20" spans="1:5" s="21" customFormat="1" ht="15" customHeight="1" x14ac:dyDescent="0.25">
      <c r="A20" s="41"/>
      <c r="B20" s="719" t="s">
        <v>732</v>
      </c>
      <c r="C20" s="719"/>
      <c r="D20" s="72"/>
      <c r="E20" s="20"/>
    </row>
    <row r="21" spans="1:5" s="21" customFormat="1" ht="15" customHeight="1" x14ac:dyDescent="0.25">
      <c r="A21" s="41"/>
      <c r="B21" s="719"/>
      <c r="C21" s="719"/>
      <c r="D21" s="72"/>
      <c r="E21" s="20"/>
    </row>
    <row r="22" spans="1:5" s="21" customFormat="1" ht="15" customHeight="1" x14ac:dyDescent="0.25">
      <c r="A22" s="41"/>
      <c r="B22" s="719"/>
      <c r="C22" s="719"/>
      <c r="D22" s="72"/>
      <c r="E22" s="20"/>
    </row>
    <row r="23" spans="1:5" s="21" customFormat="1" ht="15" customHeight="1" x14ac:dyDescent="0.25">
      <c r="A23" s="41"/>
      <c r="B23" s="719"/>
      <c r="C23" s="719"/>
      <c r="D23" s="72"/>
      <c r="E23" s="20"/>
    </row>
    <row r="24" spans="1:5" s="21" customFormat="1" ht="15" customHeight="1" x14ac:dyDescent="0.25">
      <c r="A24" s="41"/>
      <c r="B24" s="94"/>
      <c r="C24" s="10"/>
      <c r="D24" s="72"/>
      <c r="E24" s="20"/>
    </row>
    <row r="25" spans="1:5" s="21" customFormat="1" ht="15" customHeight="1" x14ac:dyDescent="0.25">
      <c r="A25" s="41"/>
      <c r="B25" s="94" t="s">
        <v>733</v>
      </c>
      <c r="C25" s="10"/>
      <c r="D25" s="72"/>
      <c r="E25" s="20"/>
    </row>
    <row r="26" spans="1:5" s="21" customFormat="1" ht="15" customHeight="1" thickBot="1" x14ac:dyDescent="0.3">
      <c r="A26" s="41"/>
      <c r="B26" s="94"/>
      <c r="C26" s="10"/>
      <c r="D26" s="72"/>
      <c r="E26" s="20"/>
    </row>
    <row r="27" spans="1:5" s="21" customFormat="1" ht="15" customHeight="1" thickBot="1" x14ac:dyDescent="0.3">
      <c r="A27" s="41"/>
      <c r="B27" s="95"/>
      <c r="C27" s="720" t="s">
        <v>687</v>
      </c>
      <c r="D27" s="72"/>
      <c r="E27" s="20"/>
    </row>
    <row r="28" spans="1:5" s="21" customFormat="1" ht="15" customHeight="1" x14ac:dyDescent="0.25">
      <c r="A28" s="41"/>
      <c r="B28" s="10"/>
      <c r="C28" s="720"/>
      <c r="D28" s="72"/>
      <c r="E28" s="20"/>
    </row>
    <row r="29" spans="1:5" s="21" customFormat="1" ht="15" customHeight="1" x14ac:dyDescent="0.25">
      <c r="A29" s="41"/>
      <c r="B29" s="10"/>
      <c r="C29" s="96"/>
      <c r="D29" s="72"/>
      <c r="E29" s="20"/>
    </row>
    <row r="30" spans="1:5" s="21" customFormat="1" ht="15" customHeight="1" thickBot="1" x14ac:dyDescent="0.3">
      <c r="A30" s="41"/>
      <c r="B30" s="212"/>
      <c r="C30" s="97"/>
      <c r="D30" s="72"/>
      <c r="E30" s="20"/>
    </row>
    <row r="31" spans="1:5" s="21" customFormat="1" ht="15" customHeight="1" thickBot="1" x14ac:dyDescent="0.3">
      <c r="A31" s="41"/>
      <c r="B31" s="98"/>
      <c r="C31" s="720" t="s">
        <v>688</v>
      </c>
      <c r="D31" s="72"/>
      <c r="E31" s="20"/>
    </row>
    <row r="32" spans="1:5" s="21" customFormat="1" ht="15" customHeight="1" x14ac:dyDescent="0.25">
      <c r="A32" s="41"/>
      <c r="B32" s="10"/>
      <c r="C32" s="720"/>
      <c r="D32" s="72"/>
      <c r="E32" s="20"/>
    </row>
    <row r="33" spans="1:5" s="21" customFormat="1" ht="15" customHeight="1" x14ac:dyDescent="0.25">
      <c r="A33" s="41"/>
      <c r="B33" s="10"/>
      <c r="C33" s="628"/>
      <c r="D33" s="72"/>
      <c r="E33" s="20"/>
    </row>
    <row r="34" spans="1:5" s="21" customFormat="1" ht="15" customHeight="1" x14ac:dyDescent="0.25">
      <c r="A34" s="41"/>
      <c r="B34" s="93" t="s">
        <v>689</v>
      </c>
      <c r="C34" s="10"/>
      <c r="D34" s="72"/>
      <c r="E34" s="20"/>
    </row>
    <row r="35" spans="1:5" s="21" customFormat="1" ht="15" customHeight="1" x14ac:dyDescent="0.25">
      <c r="A35" s="41"/>
      <c r="B35" s="713" t="s">
        <v>785</v>
      </c>
      <c r="C35" s="714"/>
      <c r="D35" s="72"/>
      <c r="E35" s="20"/>
    </row>
    <row r="36" spans="1:5" s="21" customFormat="1" ht="15" customHeight="1" x14ac:dyDescent="0.25">
      <c r="A36" s="41"/>
      <c r="B36" s="714"/>
      <c r="C36" s="714"/>
      <c r="D36" s="72"/>
      <c r="E36" s="20"/>
    </row>
    <row r="37" spans="1:5" s="21" customFormat="1" ht="15" customHeight="1" x14ac:dyDescent="0.25">
      <c r="A37" s="41"/>
      <c r="B37" s="714"/>
      <c r="C37" s="714"/>
      <c r="D37" s="72"/>
      <c r="E37" s="20"/>
    </row>
    <row r="38" spans="1:5" s="21" customFormat="1" ht="15" customHeight="1" x14ac:dyDescent="0.25">
      <c r="A38" s="41"/>
      <c r="B38" s="714"/>
      <c r="C38" s="714"/>
      <c r="D38" s="72"/>
      <c r="E38" s="20"/>
    </row>
    <row r="39" spans="1:5" s="21" customFormat="1" ht="15" customHeight="1" x14ac:dyDescent="0.25">
      <c r="A39" s="41"/>
      <c r="B39" s="625"/>
      <c r="C39" s="625"/>
      <c r="D39" s="72"/>
      <c r="E39" s="20"/>
    </row>
    <row r="40" spans="1:5" s="21" customFormat="1" ht="32.450000000000003" customHeight="1" x14ac:dyDescent="0.25">
      <c r="A40" s="41"/>
      <c r="B40" s="721" t="s">
        <v>874</v>
      </c>
      <c r="C40" s="722"/>
      <c r="D40" s="72"/>
      <c r="E40" s="20"/>
    </row>
    <row r="41" spans="1:5" s="21" customFormat="1" ht="15" customHeight="1" x14ac:dyDescent="0.25">
      <c r="A41" s="41"/>
      <c r="B41" s="649"/>
      <c r="C41" s="650"/>
      <c r="D41" s="72"/>
      <c r="E41" s="20"/>
    </row>
    <row r="42" spans="1:5" s="21" customFormat="1" ht="15" customHeight="1" x14ac:dyDescent="0.25">
      <c r="A42" s="41"/>
      <c r="B42" s="93" t="s">
        <v>690</v>
      </c>
      <c r="C42" s="10"/>
      <c r="D42" s="72"/>
      <c r="E42" s="20"/>
    </row>
    <row r="43" spans="1:5" s="21" customFormat="1" ht="15" customHeight="1" x14ac:dyDescent="0.25">
      <c r="A43" s="41"/>
      <c r="B43" s="94" t="s">
        <v>870</v>
      </c>
      <c r="C43" s="10"/>
      <c r="D43" s="72"/>
      <c r="E43" s="20"/>
    </row>
    <row r="44" spans="1:5" s="21" customFormat="1" ht="15" customHeight="1" x14ac:dyDescent="0.25">
      <c r="A44" s="41"/>
      <c r="B44" s="94"/>
      <c r="C44" s="10"/>
      <c r="D44" s="72"/>
      <c r="E44" s="20"/>
    </row>
    <row r="45" spans="1:5" s="21" customFormat="1" ht="15" customHeight="1" x14ac:dyDescent="0.25">
      <c r="A45" s="41"/>
      <c r="B45" s="99" t="s">
        <v>871</v>
      </c>
      <c r="C45" s="10"/>
      <c r="D45" s="72"/>
      <c r="E45" s="20"/>
    </row>
    <row r="46" spans="1:5" s="21" customFormat="1" ht="15" customHeight="1" x14ac:dyDescent="0.25">
      <c r="A46" s="41"/>
      <c r="B46" s="715" t="s">
        <v>766</v>
      </c>
      <c r="C46" s="716"/>
      <c r="D46" s="72"/>
      <c r="E46" s="20"/>
    </row>
    <row r="47" spans="1:5" s="21" customFormat="1" ht="15" customHeight="1" x14ac:dyDescent="0.25">
      <c r="A47" s="41"/>
      <c r="B47" s="716"/>
      <c r="C47" s="716"/>
      <c r="D47" s="72"/>
      <c r="E47" s="20"/>
    </row>
    <row r="48" spans="1:5" s="21" customFormat="1" ht="15" customHeight="1" x14ac:dyDescent="0.25">
      <c r="A48" s="41"/>
      <c r="B48" s="626"/>
      <c r="C48" s="626"/>
      <c r="D48" s="72"/>
      <c r="E48" s="20"/>
    </row>
    <row r="49" spans="1:5" s="21" customFormat="1" ht="15" customHeight="1" x14ac:dyDescent="0.25">
      <c r="A49" s="41"/>
      <c r="B49" s="230" t="s">
        <v>872</v>
      </c>
      <c r="C49" s="51"/>
      <c r="D49" s="72"/>
      <c r="E49" s="20"/>
    </row>
    <row r="50" spans="1:5" s="21" customFormat="1" ht="15" customHeight="1" x14ac:dyDescent="0.25">
      <c r="A50" s="41"/>
      <c r="B50" s="94"/>
      <c r="C50" s="10"/>
      <c r="D50" s="72"/>
      <c r="E50" s="20"/>
    </row>
    <row r="51" spans="1:5" ht="15" x14ac:dyDescent="0.25">
      <c r="A51" s="100"/>
      <c r="B51" s="93" t="s">
        <v>691</v>
      </c>
      <c r="C51" s="10"/>
      <c r="D51" s="103"/>
    </row>
    <row r="52" spans="1:5" ht="15" x14ac:dyDescent="0.25">
      <c r="A52" s="100"/>
      <c r="B52" s="101" t="s">
        <v>873</v>
      </c>
      <c r="C52" s="102"/>
      <c r="D52" s="103"/>
    </row>
    <row r="53" spans="1:5" ht="15" thickBot="1" x14ac:dyDescent="0.25">
      <c r="A53" s="648"/>
      <c r="B53" s="104"/>
      <c r="C53" s="104"/>
      <c r="D53" s="105"/>
    </row>
    <row r="54" spans="1:5" x14ac:dyDescent="0.2">
      <c r="B54" s="1"/>
      <c r="C54" s="1"/>
    </row>
  </sheetData>
  <sheetProtection sheet="1" objects="1" scenarios="1"/>
  <mergeCells count="15">
    <mergeCell ref="B35:C38"/>
    <mergeCell ref="B46:C47"/>
    <mergeCell ref="C17:D17"/>
    <mergeCell ref="B20:C23"/>
    <mergeCell ref="C27:C28"/>
    <mergeCell ref="C31:C32"/>
    <mergeCell ref="B40:C40"/>
    <mergeCell ref="A9:D9"/>
    <mergeCell ref="A10:D10"/>
    <mergeCell ref="A11:D11"/>
    <mergeCell ref="B15:C16"/>
    <mergeCell ref="A2:D2"/>
    <mergeCell ref="A3:D3"/>
    <mergeCell ref="B5:C5"/>
    <mergeCell ref="A7:D7"/>
  </mergeCells>
  <phoneticPr fontId="34" type="noConversion"/>
  <pageMargins left="0.75" right="0.75" top="1" bottom="1" header="0.5" footer="0.5"/>
  <pageSetup paperSize="9" scale="64"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dimension ref="A1:XFD191"/>
  <sheetViews>
    <sheetView showGridLines="0" tabSelected="1" topLeftCell="A97" zoomScaleNormal="100" zoomScaleSheetLayoutView="75" workbookViewId="0">
      <selection activeCell="J117" sqref="J117"/>
    </sheetView>
  </sheetViews>
  <sheetFormatPr defaultRowHeight="15" x14ac:dyDescent="0.2"/>
  <cols>
    <col min="1" max="1" width="3.5703125" style="8" customWidth="1"/>
    <col min="2" max="2" width="30.5703125" style="6" customWidth="1"/>
    <col min="3" max="4" width="25.7109375" style="6" customWidth="1"/>
    <col min="5" max="5" width="6.7109375" style="6" customWidth="1"/>
    <col min="6" max="6" width="25.7109375" style="6" customWidth="1"/>
    <col min="7" max="7" width="7.7109375" style="6" customWidth="1"/>
    <col min="8" max="8" width="5.7109375" style="6" customWidth="1"/>
    <col min="9" max="9" width="24" style="6" customWidth="1"/>
    <col min="10" max="10" width="2.5703125" style="6" customWidth="1"/>
    <col min="11" max="11" width="22.5703125" style="6" customWidth="1"/>
    <col min="12" max="12" width="5.7109375" style="11" customWidth="1"/>
    <col min="13" max="13" width="5.7109375" style="38" customWidth="1"/>
    <col min="14" max="14" width="5.7109375" style="173" customWidth="1"/>
    <col min="15" max="27" width="9.140625" style="173"/>
    <col min="33" max="33" width="51.42578125" bestFit="1" customWidth="1"/>
    <col min="34" max="34" width="36.42578125" bestFit="1" customWidth="1"/>
    <col min="35" max="36" width="13.5703125" bestFit="1" customWidth="1"/>
    <col min="37" max="37" width="19.5703125" bestFit="1" customWidth="1"/>
    <col min="38" max="44" width="10.28515625" bestFit="1" customWidth="1"/>
    <col min="45" max="48" width="11.28515625" bestFit="1" customWidth="1"/>
    <col min="49" max="57" width="10.28515625" bestFit="1" customWidth="1"/>
    <col min="58" max="75" width="11.28515625" bestFit="1" customWidth="1"/>
  </cols>
  <sheetData>
    <row r="1" spans="1:30" s="9" customFormat="1" ht="15.75" x14ac:dyDescent="0.25">
      <c r="A1" s="258"/>
      <c r="B1" s="259"/>
      <c r="C1" s="753"/>
      <c r="D1" s="753"/>
      <c r="E1" s="753"/>
      <c r="F1" s="753"/>
      <c r="G1" s="260"/>
      <c r="H1" s="260"/>
      <c r="I1" s="261">
        <v>124</v>
      </c>
      <c r="J1" s="262"/>
      <c r="K1" s="262"/>
      <c r="L1" s="263" t="str">
        <f>+Instructions!D13</f>
        <v>Ver 1.0</v>
      </c>
      <c r="M1" s="38"/>
      <c r="N1" s="168"/>
      <c r="O1" s="168"/>
      <c r="P1" s="168"/>
      <c r="Q1" s="168"/>
      <c r="R1" s="168"/>
      <c r="S1" s="168"/>
      <c r="T1" s="168"/>
      <c r="U1" s="168"/>
      <c r="V1" s="168"/>
      <c r="W1" s="168"/>
      <c r="X1" s="168"/>
      <c r="Y1" s="169"/>
      <c r="Z1" s="169"/>
      <c r="AA1" s="169"/>
    </row>
    <row r="2" spans="1:30" s="11" customFormat="1" ht="15.75" customHeight="1" x14ac:dyDescent="0.2">
      <c r="A2" s="736" t="s">
        <v>828</v>
      </c>
      <c r="B2" s="737"/>
      <c r="C2" s="737"/>
      <c r="D2" s="737"/>
      <c r="E2" s="737"/>
      <c r="F2" s="737"/>
      <c r="G2" s="737"/>
      <c r="H2" s="737"/>
      <c r="I2" s="737"/>
      <c r="J2" s="737"/>
      <c r="K2" s="737"/>
      <c r="L2" s="738"/>
      <c r="M2" s="38"/>
      <c r="N2" s="170"/>
      <c r="O2" s="170"/>
      <c r="P2" s="170"/>
      <c r="Q2" s="170"/>
      <c r="R2" s="170"/>
      <c r="S2" s="170"/>
      <c r="T2" s="170"/>
      <c r="U2" s="170"/>
      <c r="V2" s="170"/>
      <c r="W2" s="170"/>
      <c r="X2" s="170"/>
      <c r="Y2" s="171"/>
      <c r="Z2" s="171"/>
      <c r="AA2" s="171"/>
    </row>
    <row r="3" spans="1:30" s="11" customFormat="1" ht="15.75" customHeight="1" x14ac:dyDescent="0.2">
      <c r="A3" s="736"/>
      <c r="B3" s="737"/>
      <c r="C3" s="737"/>
      <c r="D3" s="737"/>
      <c r="E3" s="737"/>
      <c r="F3" s="737"/>
      <c r="G3" s="737"/>
      <c r="H3" s="737"/>
      <c r="I3" s="737"/>
      <c r="J3" s="737"/>
      <c r="K3" s="737"/>
      <c r="L3" s="738"/>
      <c r="M3" s="38"/>
      <c r="N3" s="170"/>
      <c r="O3" s="170"/>
      <c r="P3" s="170"/>
      <c r="Q3" s="170"/>
      <c r="R3" s="170"/>
      <c r="S3" s="170"/>
      <c r="T3" s="170"/>
      <c r="U3" s="170"/>
      <c r="V3" s="170"/>
      <c r="W3" s="170"/>
      <c r="X3" s="170"/>
      <c r="Y3" s="170"/>
      <c r="Z3" s="170"/>
      <c r="AA3" s="170"/>
      <c r="AB3" s="38"/>
      <c r="AC3" s="38"/>
    </row>
    <row r="4" spans="1:30" s="212" customFormat="1" ht="15.75" x14ac:dyDescent="0.25">
      <c r="A4" s="739" t="s">
        <v>767</v>
      </c>
      <c r="B4" s="740"/>
      <c r="C4" s="740"/>
      <c r="D4" s="740"/>
      <c r="E4" s="740"/>
      <c r="F4" s="740"/>
      <c r="G4" s="740"/>
      <c r="H4" s="740"/>
      <c r="I4" s="740"/>
      <c r="J4" s="740"/>
      <c r="K4" s="740"/>
      <c r="L4" s="741"/>
      <c r="M4" s="213"/>
      <c r="N4" s="214"/>
      <c r="O4" s="214"/>
      <c r="P4" s="214"/>
      <c r="Q4" s="214"/>
      <c r="R4" s="214"/>
      <c r="S4" s="214"/>
      <c r="T4" s="214"/>
      <c r="U4" s="214"/>
      <c r="V4" s="214"/>
      <c r="W4" s="214"/>
      <c r="X4" s="214"/>
      <c r="Y4" s="214"/>
      <c r="Z4" s="214"/>
      <c r="AA4" s="214"/>
      <c r="AB4" s="213"/>
      <c r="AC4" s="213"/>
    </row>
    <row r="5" spans="1:30" s="107" customFormat="1" ht="15.75" x14ac:dyDescent="0.25">
      <c r="A5" s="739"/>
      <c r="B5" s="740"/>
      <c r="C5" s="740"/>
      <c r="D5" s="740"/>
      <c r="E5" s="740"/>
      <c r="F5" s="740"/>
      <c r="G5" s="740"/>
      <c r="H5" s="740"/>
      <c r="I5" s="740"/>
      <c r="J5" s="740"/>
      <c r="K5" s="740"/>
      <c r="L5" s="741"/>
      <c r="M5"/>
      <c r="N5" s="172"/>
      <c r="O5" s="172"/>
      <c r="P5" s="172"/>
      <c r="Q5" s="172"/>
      <c r="R5" s="172"/>
      <c r="S5" s="172"/>
      <c r="T5" s="172"/>
      <c r="U5" s="172"/>
      <c r="V5" s="172"/>
      <c r="W5" s="172"/>
      <c r="X5" s="172"/>
      <c r="Y5" s="172"/>
      <c r="Z5" s="172"/>
      <c r="AA5" s="172"/>
      <c r="AB5" s="106"/>
      <c r="AC5" s="106"/>
    </row>
    <row r="6" spans="1:30" s="107" customFormat="1" ht="15.75" x14ac:dyDescent="0.2">
      <c r="A6" s="745" t="s">
        <v>816</v>
      </c>
      <c r="B6" s="746"/>
      <c r="C6" s="746"/>
      <c r="D6" s="746"/>
      <c r="E6" s="746"/>
      <c r="F6" s="746"/>
      <c r="G6" s="746"/>
      <c r="H6" s="746"/>
      <c r="I6" s="746"/>
      <c r="J6" s="746"/>
      <c r="K6" s="746"/>
      <c r="L6" s="747"/>
      <c r="M6" s="106"/>
      <c r="N6" s="172"/>
      <c r="O6" s="172"/>
      <c r="P6" s="235"/>
      <c r="Q6" s="172"/>
      <c r="R6" s="172"/>
      <c r="S6" s="172"/>
      <c r="T6" s="172"/>
      <c r="U6" s="172"/>
      <c r="V6" s="172"/>
      <c r="W6" s="172"/>
      <c r="X6" s="172"/>
      <c r="Y6" s="172"/>
      <c r="Z6" s="172"/>
      <c r="AA6" s="172"/>
      <c r="AB6" s="106"/>
      <c r="AC6" s="106"/>
    </row>
    <row r="7" spans="1:30" s="107" customFormat="1" x14ac:dyDescent="0.2">
      <c r="A7" s="754"/>
      <c r="B7" s="755"/>
      <c r="C7" s="755"/>
      <c r="D7" s="755"/>
      <c r="E7" s="755"/>
      <c r="F7" s="755"/>
      <c r="G7" s="755"/>
      <c r="H7" s="755"/>
      <c r="I7" s="755"/>
      <c r="J7" s="755"/>
      <c r="K7" s="755"/>
      <c r="L7" s="756"/>
      <c r="M7" s="128"/>
      <c r="N7" s="172"/>
      <c r="O7" s="172"/>
      <c r="P7" s="172"/>
      <c r="Q7" s="172"/>
      <c r="R7" s="172"/>
      <c r="S7" s="172"/>
      <c r="T7" s="172"/>
      <c r="U7" s="172"/>
      <c r="V7" s="172"/>
      <c r="W7" s="172"/>
      <c r="X7" s="172"/>
      <c r="Y7" s="172"/>
      <c r="Z7" s="172"/>
      <c r="AA7" s="172"/>
      <c r="AB7" s="106"/>
      <c r="AC7" s="106"/>
    </row>
    <row r="8" spans="1:30" s="107" customFormat="1" ht="15.75" x14ac:dyDescent="0.2">
      <c r="A8" s="264"/>
      <c r="B8" s="757" t="s">
        <v>817</v>
      </c>
      <c r="C8" s="757"/>
      <c r="D8" s="757"/>
      <c r="E8" s="757"/>
      <c r="F8" s="757"/>
      <c r="G8" s="757"/>
      <c r="H8" s="757"/>
      <c r="I8" s="757"/>
      <c r="J8" s="757"/>
      <c r="K8" s="757"/>
      <c r="L8" s="265"/>
      <c r="M8" s="106"/>
      <c r="N8" s="172"/>
      <c r="O8" s="172"/>
      <c r="P8" s="172"/>
      <c r="Q8" s="172"/>
      <c r="R8" s="172"/>
      <c r="S8" s="172"/>
      <c r="T8" s="172"/>
      <c r="U8" s="172"/>
      <c r="V8" s="172"/>
      <c r="W8" s="172"/>
      <c r="X8" s="172"/>
      <c r="Y8" s="172"/>
      <c r="Z8" s="172"/>
      <c r="AA8" s="172"/>
      <c r="AB8" s="106"/>
      <c r="AC8" s="106"/>
    </row>
    <row r="9" spans="1:30" s="252" customFormat="1" ht="15.75" x14ac:dyDescent="0.2">
      <c r="A9" s="266"/>
      <c r="B9" s="757"/>
      <c r="C9" s="757"/>
      <c r="D9" s="757"/>
      <c r="E9" s="757"/>
      <c r="F9" s="757"/>
      <c r="G9" s="757"/>
      <c r="H9" s="757"/>
      <c r="I9" s="757"/>
      <c r="J9" s="757"/>
      <c r="K9" s="757"/>
      <c r="L9" s="267"/>
      <c r="M9" s="106"/>
      <c r="N9" s="172"/>
      <c r="O9" s="172"/>
      <c r="P9" s="172"/>
      <c r="Q9" s="172"/>
      <c r="R9" s="172"/>
      <c r="S9" s="172"/>
      <c r="T9" s="172"/>
      <c r="U9" s="172"/>
      <c r="V9" s="172"/>
      <c r="W9" s="172"/>
      <c r="X9" s="172"/>
      <c r="Y9" s="172"/>
      <c r="Z9" s="172"/>
      <c r="AA9" s="172"/>
      <c r="AB9" s="106"/>
      <c r="AC9" s="106"/>
    </row>
    <row r="10" spans="1:30" s="107" customFormat="1" ht="16.5" thickBot="1" x14ac:dyDescent="0.25">
      <c r="A10" s="742"/>
      <c r="B10" s="743"/>
      <c r="C10" s="743"/>
      <c r="D10" s="743"/>
      <c r="E10" s="743"/>
      <c r="F10" s="743"/>
      <c r="G10" s="743"/>
      <c r="H10" s="743"/>
      <c r="I10" s="743"/>
      <c r="J10" s="743"/>
      <c r="K10" s="743"/>
      <c r="L10" s="744"/>
      <c r="M10" s="106"/>
      <c r="N10" s="172"/>
      <c r="O10" s="172"/>
      <c r="P10" s="172"/>
      <c r="Q10" s="172"/>
      <c r="R10" s="172"/>
      <c r="S10" s="172"/>
      <c r="T10" s="172"/>
      <c r="U10" s="172"/>
      <c r="V10" s="172"/>
      <c r="W10" s="172"/>
      <c r="X10" s="172"/>
      <c r="Y10" s="172"/>
      <c r="Z10" s="172"/>
      <c r="AA10" s="172"/>
      <c r="AB10" s="106"/>
      <c r="AC10" s="106"/>
    </row>
    <row r="11" spans="1:30" s="11" customFormat="1" ht="15.75" customHeight="1" x14ac:dyDescent="0.2">
      <c r="A11" s="135"/>
      <c r="B11" s="132"/>
      <c r="C11" s="132"/>
      <c r="D11" s="132"/>
      <c r="E11" s="132"/>
      <c r="F11" s="132"/>
      <c r="G11" s="132"/>
      <c r="H11" s="132"/>
      <c r="I11" s="132"/>
      <c r="J11" s="268"/>
      <c r="K11" s="268"/>
      <c r="L11" s="269"/>
      <c r="M11"/>
      <c r="N11" s="173"/>
      <c r="O11" s="170"/>
      <c r="P11" s="170"/>
      <c r="Q11" s="170"/>
      <c r="R11" s="170"/>
      <c r="S11" s="170"/>
      <c r="T11" s="170"/>
      <c r="U11" s="170"/>
      <c r="V11" s="170"/>
      <c r="W11" s="170"/>
      <c r="X11" s="170"/>
      <c r="Y11" s="170"/>
      <c r="Z11" s="170"/>
      <c r="AA11" s="170"/>
      <c r="AB11" s="38"/>
      <c r="AC11" s="38"/>
      <c r="AD11" s="38"/>
    </row>
    <row r="12" spans="1:30" ht="15.75" x14ac:dyDescent="0.25">
      <c r="A12" s="270"/>
      <c r="B12" s="271"/>
      <c r="C12" s="62" t="s">
        <v>685</v>
      </c>
      <c r="D12" s="15"/>
      <c r="E12" s="15"/>
      <c r="F12" s="15"/>
      <c r="G12" s="272"/>
      <c r="H12" s="272"/>
      <c r="I12" s="272"/>
      <c r="J12" s="272"/>
      <c r="K12" s="272"/>
      <c r="L12" s="273"/>
      <c r="M12"/>
      <c r="O12" s="174"/>
      <c r="P12" s="175"/>
      <c r="Q12" s="174"/>
      <c r="R12" s="174"/>
      <c r="S12" s="174"/>
      <c r="T12" s="174"/>
      <c r="U12" s="174"/>
      <c r="V12" s="174"/>
      <c r="W12" s="174"/>
      <c r="X12" s="174"/>
      <c r="Y12" s="174"/>
      <c r="Z12" s="174"/>
      <c r="AA12" s="174"/>
      <c r="AB12" s="39"/>
      <c r="AC12" s="39"/>
      <c r="AD12" s="39"/>
    </row>
    <row r="13" spans="1:30" ht="15.75" customHeight="1" x14ac:dyDescent="0.2">
      <c r="A13" s="270"/>
      <c r="B13" s="271"/>
      <c r="C13" s="274"/>
      <c r="D13" s="274"/>
      <c r="E13" s="274"/>
      <c r="F13" s="274"/>
      <c r="G13" s="274"/>
      <c r="H13" s="274"/>
      <c r="I13" s="274"/>
      <c r="J13" s="274"/>
      <c r="K13" s="274"/>
      <c r="L13" s="275"/>
      <c r="M13"/>
      <c r="O13" s="174"/>
      <c r="P13" s="174"/>
      <c r="Q13" s="174"/>
      <c r="R13" s="174"/>
      <c r="S13" s="174"/>
      <c r="T13" s="174"/>
      <c r="U13" s="174"/>
      <c r="V13" s="174"/>
      <c r="W13" s="174"/>
      <c r="X13" s="174"/>
      <c r="Y13" s="174"/>
      <c r="Z13" s="174"/>
      <c r="AA13" s="174"/>
      <c r="AB13" s="39"/>
      <c r="AC13" s="39"/>
      <c r="AD13" s="39"/>
    </row>
    <row r="14" spans="1:30" s="11" customFormat="1" x14ac:dyDescent="0.2">
      <c r="A14" s="14"/>
      <c r="B14" s="132"/>
      <c r="C14" s="36"/>
      <c r="D14" s="36"/>
      <c r="E14" s="36"/>
      <c r="F14" s="36"/>
      <c r="G14" s="36"/>
      <c r="H14" s="36"/>
      <c r="I14" s="36"/>
      <c r="J14" s="276"/>
      <c r="K14" s="276"/>
      <c r="L14" s="277"/>
      <c r="M14"/>
      <c r="N14" s="173"/>
      <c r="O14" s="170"/>
      <c r="P14" s="170"/>
      <c r="Q14" s="170"/>
      <c r="R14" s="170"/>
      <c r="S14" s="170"/>
      <c r="T14" s="170"/>
      <c r="U14" s="170"/>
      <c r="V14" s="170"/>
      <c r="W14" s="170"/>
      <c r="X14" s="170"/>
      <c r="Y14" s="170"/>
      <c r="Z14" s="170"/>
      <c r="AA14" s="170"/>
      <c r="AB14" s="38"/>
      <c r="AC14" s="38"/>
      <c r="AD14" s="38"/>
    </row>
    <row r="15" spans="1:30" s="11" customFormat="1" ht="15.75" x14ac:dyDescent="0.25">
      <c r="A15" s="278"/>
      <c r="B15" s="279"/>
      <c r="C15" s="134" t="s">
        <v>12</v>
      </c>
      <c r="D15" s="133"/>
      <c r="E15" s="133"/>
      <c r="F15" s="133"/>
      <c r="G15" s="274"/>
      <c r="H15" s="37"/>
      <c r="I15" s="37"/>
      <c r="J15" s="37"/>
      <c r="K15" s="37"/>
      <c r="L15" s="280"/>
      <c r="M15"/>
      <c r="N15" s="173"/>
      <c r="O15" s="170"/>
      <c r="P15" s="170"/>
      <c r="Q15" s="170"/>
      <c r="R15" s="170"/>
      <c r="S15" s="170"/>
      <c r="T15" s="170"/>
      <c r="U15" s="170"/>
      <c r="V15" s="170"/>
      <c r="W15" s="170"/>
      <c r="X15" s="170"/>
      <c r="Y15" s="170"/>
      <c r="Z15" s="170"/>
      <c r="AA15" s="170"/>
      <c r="AB15" s="38"/>
      <c r="AC15" s="38"/>
      <c r="AD15" s="38"/>
    </row>
    <row r="16" spans="1:30" s="11" customFormat="1" ht="15.75" x14ac:dyDescent="0.25">
      <c r="A16" s="278"/>
      <c r="B16" s="279"/>
      <c r="C16" s="133"/>
      <c r="D16" s="133"/>
      <c r="E16" s="279"/>
      <c r="F16" s="133"/>
      <c r="G16" s="274"/>
      <c r="H16" s="37"/>
      <c r="I16" s="37"/>
      <c r="J16" s="37"/>
      <c r="K16" s="37"/>
      <c r="L16" s="280"/>
      <c r="M16"/>
      <c r="N16" s="173"/>
      <c r="O16" s="170"/>
      <c r="P16" s="170"/>
      <c r="Q16" s="170"/>
      <c r="R16" s="170"/>
      <c r="S16" s="170"/>
      <c r="T16" s="170"/>
      <c r="U16" s="170"/>
      <c r="V16" s="170"/>
      <c r="W16" s="170"/>
      <c r="X16" s="170"/>
      <c r="Y16" s="170"/>
      <c r="Z16" s="170"/>
      <c r="AA16" s="170"/>
      <c r="AB16" s="38"/>
      <c r="AC16" s="38"/>
      <c r="AD16" s="38"/>
    </row>
    <row r="17" spans="1:31" s="11" customFormat="1" ht="15.75" x14ac:dyDescent="0.25">
      <c r="A17" s="281"/>
      <c r="B17" s="279"/>
      <c r="C17" s="133"/>
      <c r="D17" s="133"/>
      <c r="E17" s="133"/>
      <c r="F17" s="133"/>
      <c r="G17" s="37"/>
      <c r="H17" s="282"/>
      <c r="I17" s="37"/>
      <c r="J17" s="37"/>
      <c r="K17" s="622"/>
      <c r="L17" s="280"/>
      <c r="M17"/>
      <c r="N17" s="173"/>
      <c r="O17" s="170"/>
      <c r="P17" s="170"/>
      <c r="Q17" s="170"/>
      <c r="R17" s="170"/>
      <c r="S17" s="170"/>
      <c r="T17" s="170"/>
      <c r="U17" s="170"/>
      <c r="V17" s="170"/>
      <c r="W17" s="170"/>
      <c r="X17" s="170"/>
      <c r="Y17" s="170"/>
      <c r="Z17" s="170"/>
      <c r="AA17" s="170"/>
      <c r="AB17" s="38"/>
      <c r="AC17" s="38"/>
      <c r="AD17" s="38"/>
    </row>
    <row r="18" spans="1:31" s="11" customFormat="1" ht="16.5" thickBot="1" x14ac:dyDescent="0.3">
      <c r="A18" s="281"/>
      <c r="B18" s="279"/>
      <c r="C18" s="133"/>
      <c r="D18" s="133"/>
      <c r="E18" s="133"/>
      <c r="F18" s="133"/>
      <c r="G18" s="37"/>
      <c r="H18" s="37"/>
      <c r="I18" s="37"/>
      <c r="J18" s="37"/>
      <c r="K18" s="37"/>
      <c r="L18" s="280"/>
      <c r="M18"/>
      <c r="N18" s="173"/>
      <c r="O18" s="170"/>
      <c r="P18" s="170"/>
      <c r="Q18" s="170"/>
      <c r="R18" s="170"/>
      <c r="S18" s="170"/>
      <c r="T18" s="170"/>
      <c r="U18" s="170"/>
      <c r="V18" s="170"/>
      <c r="W18" s="170"/>
      <c r="X18" s="170"/>
      <c r="Y18" s="170"/>
      <c r="Z18" s="170"/>
      <c r="AA18" s="170"/>
      <c r="AB18" s="38"/>
      <c r="AC18" s="38"/>
      <c r="AD18" s="38"/>
    </row>
    <row r="19" spans="1:31" s="11" customFormat="1" ht="15.75" thickBot="1" x14ac:dyDescent="0.25">
      <c r="A19" s="278"/>
      <c r="B19" s="272"/>
      <c r="C19" s="215" t="s">
        <v>739</v>
      </c>
      <c r="D19" s="215"/>
      <c r="E19" s="749" t="str">
        <f>VLOOKUP(I1,datar,2,FALSE)</f>
        <v>Hastings</v>
      </c>
      <c r="F19" s="750"/>
      <c r="G19" s="623"/>
      <c r="H19" s="623"/>
      <c r="I19" s="623"/>
      <c r="J19" s="283"/>
      <c r="K19" s="283"/>
      <c r="L19" s="284"/>
      <c r="M19" s="212"/>
      <c r="N19" s="212"/>
      <c r="O19" s="214"/>
      <c r="P19" s="214"/>
      <c r="Q19" s="214"/>
      <c r="R19" s="214"/>
      <c r="S19" s="214"/>
      <c r="T19" s="214"/>
      <c r="U19" s="214"/>
      <c r="V19" s="214"/>
      <c r="W19" s="214"/>
      <c r="X19" s="214"/>
      <c r="Y19" s="214"/>
      <c r="Z19" s="214"/>
      <c r="AA19" s="214"/>
      <c r="AB19" s="213"/>
      <c r="AC19" s="213"/>
      <c r="AD19" s="213"/>
      <c r="AE19" s="212"/>
    </row>
    <row r="20" spans="1:31" s="11" customFormat="1" ht="17.25" customHeight="1" thickBot="1" x14ac:dyDescent="0.25">
      <c r="A20" s="278"/>
      <c r="B20" s="272"/>
      <c r="C20" s="215" t="s">
        <v>740</v>
      </c>
      <c r="D20" s="215"/>
      <c r="E20" s="749" t="str">
        <f>VLOOKUP(I1,datar,3,FALSE)</f>
        <v>E1433</v>
      </c>
      <c r="F20" s="750"/>
      <c r="G20" s="623"/>
      <c r="H20" s="623"/>
      <c r="I20" s="623"/>
      <c r="J20" s="283"/>
      <c r="K20" s="283"/>
      <c r="L20" s="284"/>
      <c r="M20" s="212"/>
      <c r="N20" s="212"/>
      <c r="O20" s="214"/>
      <c r="P20" s="214"/>
      <c r="Q20" s="214"/>
      <c r="R20" s="214"/>
      <c r="S20" s="214"/>
      <c r="T20" s="214"/>
      <c r="U20" s="214"/>
      <c r="V20" s="214"/>
      <c r="W20" s="214"/>
      <c r="X20" s="214"/>
      <c r="Y20" s="214"/>
      <c r="Z20" s="214"/>
      <c r="AA20" s="214"/>
      <c r="AB20" s="213"/>
      <c r="AC20" s="213"/>
      <c r="AD20" s="213"/>
      <c r="AE20" s="212"/>
    </row>
    <row r="21" spans="1:31" s="11" customFormat="1" ht="17.25" customHeight="1" thickBot="1" x14ac:dyDescent="0.25">
      <c r="A21" s="278"/>
      <c r="B21" s="272"/>
      <c r="C21" s="215" t="s">
        <v>741</v>
      </c>
      <c r="D21" s="215"/>
      <c r="E21" s="749" t="s">
        <v>893</v>
      </c>
      <c r="F21" s="750"/>
      <c r="G21" s="364" t="str">
        <f>+IF(F21="","Please enter the name of your authority contact","")</f>
        <v>Please enter the name of your authority contact</v>
      </c>
      <c r="H21" s="364"/>
      <c r="I21" s="368"/>
      <c r="J21" s="283"/>
      <c r="K21" s="283"/>
      <c r="L21" s="284"/>
      <c r="M21" s="212"/>
      <c r="N21" s="212"/>
      <c r="O21" s="214"/>
      <c r="P21" s="214"/>
      <c r="Q21" s="214"/>
      <c r="R21" s="214"/>
      <c r="S21" s="214"/>
      <c r="T21" s="214"/>
      <c r="U21" s="214"/>
      <c r="V21" s="214"/>
      <c r="W21" s="214"/>
      <c r="X21" s="214"/>
      <c r="Y21" s="214"/>
      <c r="Z21" s="214"/>
      <c r="AA21" s="214"/>
      <c r="AB21" s="213"/>
      <c r="AC21" s="213"/>
      <c r="AD21" s="213"/>
      <c r="AE21" s="212"/>
    </row>
    <row r="22" spans="1:31" s="11" customFormat="1" ht="17.25" customHeight="1" thickBot="1" x14ac:dyDescent="0.25">
      <c r="A22" s="278"/>
      <c r="B22" s="272"/>
      <c r="C22" s="215" t="s">
        <v>742</v>
      </c>
      <c r="D22" s="285"/>
      <c r="E22" s="749" t="s">
        <v>894</v>
      </c>
      <c r="F22" s="750"/>
      <c r="G22" s="364" t="str">
        <f>+IF(F22="","Please enter your authority contact's phone number","")</f>
        <v>Please enter your authority contact's phone number</v>
      </c>
      <c r="H22" s="364"/>
      <c r="I22" s="368"/>
      <c r="J22" s="283"/>
      <c r="K22" s="283"/>
      <c r="L22" s="284"/>
      <c r="M22" s="212"/>
      <c r="N22" s="212"/>
      <c r="O22" s="214"/>
      <c r="P22" s="214"/>
      <c r="Q22" s="214"/>
      <c r="R22" s="214"/>
      <c r="S22" s="214"/>
      <c r="T22" s="214"/>
      <c r="U22" s="214"/>
      <c r="V22" s="214"/>
      <c r="W22" s="214"/>
      <c r="X22" s="214"/>
      <c r="Y22" s="214"/>
      <c r="Z22" s="214"/>
      <c r="AA22" s="214"/>
      <c r="AB22" s="213"/>
      <c r="AC22" s="213"/>
      <c r="AD22" s="213"/>
      <c r="AE22" s="213"/>
    </row>
    <row r="23" spans="1:31" s="11" customFormat="1" ht="17.25" customHeight="1" thickBot="1" x14ac:dyDescent="0.25">
      <c r="A23" s="278"/>
      <c r="B23" s="272"/>
      <c r="C23" s="215" t="s">
        <v>743</v>
      </c>
      <c r="D23" s="285"/>
      <c r="E23" s="751" t="s">
        <v>895</v>
      </c>
      <c r="F23" s="752"/>
      <c r="G23" s="364" t="str">
        <f>+IF(F23="","Please enter your authority contact's email address","")</f>
        <v>Please enter your authority contact's email address</v>
      </c>
      <c r="H23" s="364"/>
      <c r="I23" s="368"/>
      <c r="J23" s="283"/>
      <c r="K23" s="283"/>
      <c r="L23" s="284"/>
      <c r="M23" s="212"/>
      <c r="N23" s="212"/>
      <c r="O23" s="214"/>
      <c r="P23" s="214"/>
      <c r="Q23" s="214"/>
      <c r="R23" s="214"/>
      <c r="S23" s="214"/>
      <c r="T23" s="214"/>
      <c r="U23" s="214"/>
      <c r="V23" s="214"/>
      <c r="W23" s="214"/>
      <c r="X23" s="214"/>
      <c r="Y23" s="214"/>
      <c r="Z23" s="214"/>
      <c r="AA23" s="214"/>
      <c r="AB23" s="213"/>
      <c r="AC23" s="213"/>
      <c r="AD23" s="213"/>
      <c r="AE23" s="213"/>
    </row>
    <row r="24" spans="1:31" s="212" customFormat="1" ht="17.25" customHeight="1" thickBot="1" x14ac:dyDescent="0.25">
      <c r="A24" s="286"/>
      <c r="B24" s="287"/>
      <c r="C24" s="287"/>
      <c r="D24" s="287"/>
      <c r="E24" s="287"/>
      <c r="F24" s="287"/>
      <c r="G24" s="287"/>
      <c r="H24" s="287"/>
      <c r="I24" s="287"/>
      <c r="J24" s="287"/>
      <c r="K24" s="287"/>
      <c r="L24" s="288"/>
      <c r="O24" s="214"/>
      <c r="P24" s="214"/>
      <c r="Q24" s="214"/>
      <c r="R24" s="214"/>
      <c r="S24" s="214"/>
      <c r="T24" s="214"/>
      <c r="U24" s="214"/>
      <c r="V24" s="214"/>
      <c r="W24" s="214"/>
      <c r="X24" s="214"/>
      <c r="Y24" s="214"/>
      <c r="Z24" s="214"/>
      <c r="AA24" s="214"/>
      <c r="AB24" s="213"/>
      <c r="AC24" s="213"/>
      <c r="AD24" s="213"/>
      <c r="AE24" s="213"/>
    </row>
    <row r="25" spans="1:31" s="11" customFormat="1" ht="15" customHeight="1" x14ac:dyDescent="0.2">
      <c r="A25" s="289"/>
      <c r="B25" s="290" t="s">
        <v>768</v>
      </c>
      <c r="C25" s="291"/>
      <c r="D25" s="291"/>
      <c r="E25" s="291"/>
      <c r="F25" s="291"/>
      <c r="G25" s="291"/>
      <c r="H25" s="291"/>
      <c r="I25" s="291"/>
      <c r="J25" s="291"/>
      <c r="K25" s="291"/>
      <c r="L25" s="292"/>
      <c r="M25"/>
      <c r="N25" s="173"/>
      <c r="O25" s="170"/>
      <c r="P25" s="170"/>
      <c r="Q25" s="170"/>
      <c r="R25" s="170"/>
      <c r="S25" s="170"/>
      <c r="T25" s="170"/>
      <c r="U25" s="170"/>
      <c r="V25" s="170"/>
      <c r="W25" s="170"/>
      <c r="X25" s="170"/>
      <c r="Y25" s="170"/>
      <c r="Z25" s="170"/>
      <c r="AA25" s="170"/>
      <c r="AB25" s="38"/>
      <c r="AC25" s="38"/>
      <c r="AD25" s="38"/>
      <c r="AE25" s="38"/>
    </row>
    <row r="26" spans="1:31" s="11" customFormat="1" ht="15.75" x14ac:dyDescent="0.2">
      <c r="A26" s="293"/>
      <c r="B26" s="294"/>
      <c r="C26" s="294"/>
      <c r="D26" s="294"/>
      <c r="E26" s="294"/>
      <c r="F26" s="294"/>
      <c r="G26" s="294"/>
      <c r="H26" s="294"/>
      <c r="I26" s="294"/>
      <c r="J26" s="294"/>
      <c r="K26" s="294"/>
      <c r="L26" s="295"/>
      <c r="M26"/>
      <c r="N26" s="173"/>
      <c r="O26" s="170"/>
      <c r="P26" s="170"/>
      <c r="Q26" s="170"/>
      <c r="R26" s="170"/>
      <c r="S26" s="170"/>
      <c r="T26" s="170"/>
      <c r="U26" s="170"/>
      <c r="V26" s="170"/>
      <c r="W26" s="170"/>
      <c r="X26" s="170"/>
      <c r="Y26" s="170"/>
      <c r="Z26" s="170"/>
      <c r="AA26" s="170"/>
      <c r="AB26" s="38"/>
      <c r="AC26" s="38"/>
      <c r="AD26" s="38"/>
      <c r="AE26" s="38"/>
    </row>
    <row r="27" spans="1:31" ht="16.5" x14ac:dyDescent="0.2">
      <c r="A27" s="47"/>
      <c r="B27" s="53" t="s">
        <v>679</v>
      </c>
      <c r="C27" s="55"/>
      <c r="D27" s="55"/>
      <c r="E27" s="55"/>
      <c r="F27" s="55"/>
      <c r="G27" s="16"/>
      <c r="H27" s="16"/>
      <c r="I27" s="56"/>
      <c r="J27" s="56"/>
      <c r="K27" s="56"/>
      <c r="L27" s="296"/>
      <c r="M27" s="124"/>
      <c r="N27" s="174"/>
      <c r="O27" s="174"/>
      <c r="P27" s="174"/>
      <c r="Q27" s="174"/>
      <c r="R27" s="174"/>
      <c r="S27" s="174"/>
      <c r="T27" s="174"/>
      <c r="U27" s="174"/>
      <c r="V27" s="174"/>
      <c r="W27" s="174"/>
      <c r="X27" s="174"/>
      <c r="Y27" s="174"/>
      <c r="Z27" s="174"/>
      <c r="AA27" s="174"/>
      <c r="AB27" s="39"/>
      <c r="AC27" s="39"/>
    </row>
    <row r="28" spans="1:31" ht="15.75" x14ac:dyDescent="0.2">
      <c r="A28" s="47"/>
      <c r="B28" s="53" t="s">
        <v>11</v>
      </c>
      <c r="C28" s="53"/>
      <c r="D28" s="53"/>
      <c r="E28" s="53"/>
      <c r="F28" s="53"/>
      <c r="G28" s="16"/>
      <c r="H28" s="16"/>
      <c r="I28" s="56"/>
      <c r="J28" s="56"/>
      <c r="K28" s="56"/>
      <c r="L28" s="296"/>
      <c r="M28" s="125"/>
    </row>
    <row r="29" spans="1:31" ht="15.75" x14ac:dyDescent="0.2">
      <c r="A29" s="47"/>
      <c r="B29" s="53"/>
      <c r="C29" s="53"/>
      <c r="D29" s="53"/>
      <c r="E29" s="53"/>
      <c r="F29" s="55"/>
      <c r="G29" s="16"/>
      <c r="H29" s="16"/>
      <c r="I29" s="56"/>
      <c r="J29" s="56"/>
      <c r="K29" s="56"/>
      <c r="L29" s="296"/>
      <c r="M29" s="125"/>
    </row>
    <row r="30" spans="1:31" ht="15.75" x14ac:dyDescent="0.2">
      <c r="A30" s="43"/>
      <c r="B30" s="57" t="s">
        <v>734</v>
      </c>
      <c r="C30" s="53"/>
      <c r="D30" s="53"/>
      <c r="E30" s="53"/>
      <c r="F30" s="55"/>
      <c r="G30" s="16"/>
      <c r="H30" s="16"/>
      <c r="I30" s="56"/>
      <c r="J30" s="56"/>
      <c r="K30" s="56"/>
      <c r="L30" s="296"/>
      <c r="M30" s="125"/>
    </row>
    <row r="31" spans="1:31" ht="15.75" x14ac:dyDescent="0.2">
      <c r="A31" s="43"/>
      <c r="B31" s="57"/>
      <c r="C31" s="53"/>
      <c r="D31" s="53"/>
      <c r="E31" s="53"/>
      <c r="F31" s="55"/>
      <c r="G31" s="16"/>
      <c r="H31" s="16"/>
      <c r="I31" s="56"/>
      <c r="J31" s="56"/>
      <c r="K31" s="56"/>
      <c r="L31" s="296"/>
      <c r="M31" s="125"/>
    </row>
    <row r="32" spans="1:31" ht="15.75" x14ac:dyDescent="0.2">
      <c r="A32" s="47"/>
      <c r="B32" s="53"/>
      <c r="C32" s="53"/>
      <c r="D32" s="53"/>
      <c r="E32" s="53"/>
      <c r="F32" s="55"/>
      <c r="G32" s="16"/>
      <c r="H32" s="16"/>
      <c r="I32" s="56" t="s">
        <v>681</v>
      </c>
      <c r="J32" s="56"/>
      <c r="K32" s="56" t="s">
        <v>683</v>
      </c>
      <c r="L32" s="296"/>
      <c r="M32" s="125"/>
    </row>
    <row r="33" spans="1:25" ht="15.75" x14ac:dyDescent="0.2">
      <c r="A33" s="47"/>
      <c r="B33" s="53"/>
      <c r="C33" s="53"/>
      <c r="D33" s="53"/>
      <c r="E33" s="53"/>
      <c r="F33" s="16"/>
      <c r="G33" s="16"/>
      <c r="H33" s="16"/>
      <c r="I33" s="56" t="s">
        <v>682</v>
      </c>
      <c r="J33" s="56"/>
      <c r="K33" s="56" t="s">
        <v>684</v>
      </c>
      <c r="L33" s="296"/>
      <c r="M33" s="125"/>
      <c r="V33" s="203"/>
      <c r="W33" s="203"/>
      <c r="X33" s="203"/>
      <c r="Y33" s="203"/>
    </row>
    <row r="34" spans="1:25" ht="16.5" thickBot="1" x14ac:dyDescent="0.25">
      <c r="A34" s="43"/>
      <c r="B34" s="57" t="s">
        <v>5</v>
      </c>
      <c r="C34" s="16"/>
      <c r="D34" s="16"/>
      <c r="E34" s="16"/>
      <c r="F34" s="16"/>
      <c r="G34" s="16"/>
      <c r="H34" s="16"/>
      <c r="I34" s="297" t="s">
        <v>6</v>
      </c>
      <c r="J34" s="56"/>
      <c r="K34" s="297" t="s">
        <v>6</v>
      </c>
      <c r="L34" s="296"/>
      <c r="M34" s="123"/>
      <c r="P34" s="173">
        <f>IF(AND(I35&gt;=0,I35&lt;300000),0,1)</f>
        <v>0</v>
      </c>
      <c r="V34" s="203"/>
      <c r="W34" s="203"/>
      <c r="X34" s="203"/>
      <c r="Y34" s="203"/>
    </row>
    <row r="35" spans="1:25" ht="16.5" thickBot="1" x14ac:dyDescent="0.25">
      <c r="A35" s="43"/>
      <c r="B35" s="57" t="s">
        <v>769</v>
      </c>
      <c r="C35" s="53"/>
      <c r="D35" s="53"/>
      <c r="E35" s="53"/>
      <c r="F35" s="56"/>
      <c r="G35" s="56"/>
      <c r="H35" s="56"/>
      <c r="I35" s="298">
        <v>42642</v>
      </c>
      <c r="J35" s="231"/>
      <c r="K35" s="298">
        <v>21871</v>
      </c>
      <c r="L35" s="296"/>
      <c r="M35" s="123"/>
      <c r="V35" s="203"/>
      <c r="W35" s="203"/>
      <c r="X35" s="203"/>
      <c r="Y35" s="203"/>
    </row>
    <row r="36" spans="1:25" ht="16.5" thickBot="1" x14ac:dyDescent="0.25">
      <c r="A36" s="43"/>
      <c r="B36" s="54"/>
      <c r="C36" s="54"/>
      <c r="D36" s="54"/>
      <c r="E36" s="54"/>
      <c r="F36" s="54"/>
      <c r="G36" s="16"/>
      <c r="H36" s="16"/>
      <c r="I36" s="231"/>
      <c r="J36" s="231"/>
      <c r="K36" s="231"/>
      <c r="L36" s="296"/>
      <c r="M36" s="123"/>
      <c r="P36" s="173">
        <f>IF(AND(I37&gt;=0,I37&lt;30000),0,1)</f>
        <v>0</v>
      </c>
      <c r="V36" s="203"/>
      <c r="W36" s="203"/>
      <c r="X36" s="203"/>
      <c r="Y36" s="203"/>
    </row>
    <row r="37" spans="1:25" ht="16.5" thickBot="1" x14ac:dyDescent="0.25">
      <c r="A37" s="43"/>
      <c r="B37" s="53" t="s">
        <v>876</v>
      </c>
      <c r="C37" s="53"/>
      <c r="D37" s="53"/>
      <c r="E37" s="53"/>
      <c r="F37" s="16"/>
      <c r="G37" s="16"/>
      <c r="H37" s="16"/>
      <c r="I37" s="298">
        <v>581</v>
      </c>
      <c r="J37" s="231"/>
      <c r="K37" s="298">
        <v>156</v>
      </c>
      <c r="L37" s="296"/>
      <c r="M37" s="123"/>
      <c r="V37" s="203"/>
      <c r="W37" s="203"/>
      <c r="X37" s="203"/>
      <c r="Y37" s="203"/>
    </row>
    <row r="38" spans="1:25" ht="16.5" thickBot="1" x14ac:dyDescent="0.25">
      <c r="A38" s="47"/>
      <c r="B38" s="53"/>
      <c r="C38" s="53"/>
      <c r="D38" s="53"/>
      <c r="E38" s="53"/>
      <c r="F38" s="16"/>
      <c r="G38" s="16"/>
      <c r="H38" s="16"/>
      <c r="I38" s="231"/>
      <c r="J38" s="231"/>
      <c r="K38" s="231"/>
      <c r="L38" s="296"/>
      <c r="M38" s="123"/>
      <c r="P38" s="173">
        <f>IF(AND(I39&gt;=0,I39&lt;300000),0,1)</f>
        <v>0</v>
      </c>
      <c r="V38" s="203"/>
      <c r="W38" s="203"/>
      <c r="X38" s="203"/>
      <c r="Y38" s="203"/>
    </row>
    <row r="39" spans="1:25" ht="16.5" thickBot="1" x14ac:dyDescent="0.25">
      <c r="A39" s="43"/>
      <c r="B39" s="53" t="s">
        <v>877</v>
      </c>
      <c r="C39" s="53"/>
      <c r="D39" s="53"/>
      <c r="E39" s="53"/>
      <c r="F39" s="16"/>
      <c r="G39" s="16"/>
      <c r="H39" s="16"/>
      <c r="I39" s="299">
        <v>40450</v>
      </c>
      <c r="J39" s="231"/>
      <c r="K39" s="299">
        <v>21333</v>
      </c>
      <c r="L39" s="296"/>
      <c r="M39" s="123"/>
      <c r="V39" s="203"/>
      <c r="W39" s="203"/>
      <c r="X39" s="203"/>
      <c r="Y39" s="203"/>
    </row>
    <row r="40" spans="1:25" ht="16.5" thickBot="1" x14ac:dyDescent="0.25">
      <c r="A40" s="43"/>
      <c r="B40" s="53"/>
      <c r="C40" s="53"/>
      <c r="D40" s="53"/>
      <c r="E40" s="53"/>
      <c r="F40" s="16"/>
      <c r="G40" s="16"/>
      <c r="H40" s="16"/>
      <c r="I40" s="179"/>
      <c r="J40" s="179"/>
      <c r="K40" s="179"/>
      <c r="L40" s="296"/>
      <c r="M40" s="123"/>
      <c r="V40" s="203"/>
      <c r="W40" s="203"/>
      <c r="X40" s="203"/>
      <c r="Y40" s="203"/>
    </row>
    <row r="41" spans="1:25" ht="17.25" thickTop="1" thickBot="1" x14ac:dyDescent="0.25">
      <c r="A41" s="47"/>
      <c r="B41" s="53" t="s">
        <v>878</v>
      </c>
      <c r="C41" s="53"/>
      <c r="D41" s="53"/>
      <c r="E41" s="53"/>
      <c r="F41" s="16"/>
      <c r="G41" s="16"/>
      <c r="H41" s="16"/>
      <c r="I41" s="300">
        <f>I37+I39</f>
        <v>41031</v>
      </c>
      <c r="J41" s="179"/>
      <c r="K41" s="300">
        <f>K37+K39</f>
        <v>21489</v>
      </c>
      <c r="L41" s="296"/>
      <c r="M41" s="123"/>
      <c r="V41" s="203"/>
      <c r="W41" s="203"/>
      <c r="X41" s="203"/>
      <c r="Y41" s="203"/>
    </row>
    <row r="42" spans="1:25" ht="16.5" thickTop="1" x14ac:dyDescent="0.2">
      <c r="A42" s="47"/>
      <c r="B42" s="53"/>
      <c r="C42" s="53"/>
      <c r="D42" s="53"/>
      <c r="E42" s="53"/>
      <c r="F42" s="16"/>
      <c r="G42" s="16"/>
      <c r="H42" s="16"/>
      <c r="I42" s="301"/>
      <c r="J42" s="180"/>
      <c r="K42" s="301"/>
      <c r="L42" s="296"/>
      <c r="M42" s="123"/>
      <c r="V42" s="203"/>
      <c r="W42" s="203"/>
      <c r="X42" s="203"/>
      <c r="Y42" s="203"/>
    </row>
    <row r="43" spans="1:25" ht="16.5" thickBot="1" x14ac:dyDescent="0.25">
      <c r="A43" s="43"/>
      <c r="B43" s="53"/>
      <c r="C43" s="53"/>
      <c r="D43" s="53"/>
      <c r="E43" s="53"/>
      <c r="F43" s="16"/>
      <c r="G43" s="16"/>
      <c r="H43" s="16"/>
      <c r="I43" s="202" t="s">
        <v>7</v>
      </c>
      <c r="J43" s="56"/>
      <c r="K43" s="202" t="s">
        <v>7</v>
      </c>
      <c r="L43" s="296"/>
      <c r="M43" s="123"/>
      <c r="V43" s="203"/>
      <c r="W43" s="203"/>
      <c r="X43" s="203"/>
      <c r="Y43" s="203"/>
    </row>
    <row r="44" spans="1:25" ht="17.25" thickTop="1" thickBot="1" x14ac:dyDescent="0.25">
      <c r="A44" s="43"/>
      <c r="B44" s="57" t="s">
        <v>770</v>
      </c>
      <c r="C44" s="57"/>
      <c r="D44" s="57"/>
      <c r="E44" s="57"/>
      <c r="F44" s="16"/>
      <c r="G44" s="16"/>
      <c r="H44" s="16"/>
      <c r="I44" s="302">
        <f>ROUND(I41/I35*100,2)</f>
        <v>96.22</v>
      </c>
      <c r="J44" s="181"/>
      <c r="K44" s="302">
        <f>ROUND(K41/K35*100,2)</f>
        <v>98.25</v>
      </c>
      <c r="L44" s="296"/>
      <c r="M44" s="123"/>
      <c r="V44" s="203"/>
      <c r="W44" s="203"/>
      <c r="X44" s="203"/>
      <c r="Y44" s="203"/>
    </row>
    <row r="45" spans="1:25" ht="16.5" thickTop="1" x14ac:dyDescent="0.2">
      <c r="A45" s="47"/>
      <c r="B45" s="108" t="s">
        <v>8</v>
      </c>
      <c r="C45" s="58"/>
      <c r="D45" s="58"/>
      <c r="E45" s="58"/>
      <c r="F45" s="16"/>
      <c r="G45" s="16"/>
      <c r="H45" s="16"/>
      <c r="I45" s="181"/>
      <c r="J45" s="180"/>
      <c r="K45" s="181"/>
      <c r="L45" s="296"/>
      <c r="M45" s="123"/>
      <c r="V45" s="203"/>
      <c r="W45" s="203"/>
      <c r="X45" s="203"/>
      <c r="Y45" s="203"/>
    </row>
    <row r="46" spans="1:25" ht="16.5" thickBot="1" x14ac:dyDescent="0.25">
      <c r="A46" s="47"/>
      <c r="B46" s="16"/>
      <c r="C46" s="16"/>
      <c r="D46" s="16"/>
      <c r="E46" s="16"/>
      <c r="F46" s="16"/>
      <c r="G46" s="16"/>
      <c r="H46" s="16"/>
      <c r="I46" s="303" t="s">
        <v>6</v>
      </c>
      <c r="J46" s="56"/>
      <c r="K46" s="303" t="s">
        <v>6</v>
      </c>
      <c r="L46" s="296"/>
      <c r="M46" s="123"/>
      <c r="P46" s="173">
        <f>IF(I47&gt;=0,0,1)</f>
        <v>0</v>
      </c>
    </row>
    <row r="47" spans="1:25" ht="16.5" thickBot="1" x14ac:dyDescent="0.3">
      <c r="A47" s="43"/>
      <c r="B47" s="5" t="s">
        <v>771</v>
      </c>
      <c r="C47" s="53"/>
      <c r="D47" s="53"/>
      <c r="E47" s="53"/>
      <c r="F47" s="16"/>
      <c r="G47" s="16"/>
      <c r="H47" s="16"/>
      <c r="I47" s="298">
        <v>856</v>
      </c>
      <c r="J47" s="232"/>
      <c r="K47" s="298">
        <v>-163</v>
      </c>
      <c r="L47" s="296"/>
      <c r="M47" s="123"/>
    </row>
    <row r="48" spans="1:25" ht="16.5" thickBot="1" x14ac:dyDescent="0.25">
      <c r="A48" s="47"/>
      <c r="B48" s="672" t="s">
        <v>706</v>
      </c>
      <c r="C48" s="16"/>
      <c r="D48" s="16"/>
      <c r="E48" s="16"/>
      <c r="F48" s="16"/>
      <c r="G48" s="16"/>
      <c r="H48" s="16"/>
      <c r="I48" s="233"/>
      <c r="J48" s="232"/>
      <c r="K48" s="233"/>
      <c r="L48" s="296"/>
      <c r="M48" s="123"/>
      <c r="P48" s="173">
        <f>IF(I49&gt;=0,0,1)</f>
        <v>0</v>
      </c>
    </row>
    <row r="49" spans="1:24" ht="16.5" thickBot="1" x14ac:dyDescent="0.3">
      <c r="A49" s="43"/>
      <c r="B49" s="50" t="s">
        <v>882</v>
      </c>
      <c r="C49" s="16"/>
      <c r="D49" s="16"/>
      <c r="E49" s="16"/>
      <c r="F49" s="16"/>
      <c r="G49" s="16"/>
      <c r="H49" s="16"/>
      <c r="I49" s="298">
        <v>609</v>
      </c>
      <c r="J49" s="232"/>
      <c r="K49" s="298">
        <v>99</v>
      </c>
      <c r="L49" s="296"/>
      <c r="M49" s="123"/>
    </row>
    <row r="50" spans="1:24" ht="16.5" thickBot="1" x14ac:dyDescent="0.25">
      <c r="A50" s="43"/>
      <c r="B50" s="672" t="s">
        <v>777</v>
      </c>
      <c r="C50" s="16"/>
      <c r="D50" s="16"/>
      <c r="E50" s="16"/>
      <c r="F50" s="16"/>
      <c r="G50" s="16"/>
      <c r="H50" s="16"/>
      <c r="I50" s="181"/>
      <c r="J50" s="180"/>
      <c r="K50" s="181"/>
      <c r="L50" s="296"/>
      <c r="M50" s="123"/>
    </row>
    <row r="51" spans="1:24" ht="17.25" thickTop="1" thickBot="1" x14ac:dyDescent="0.25">
      <c r="A51" s="47"/>
      <c r="B51" s="188" t="s">
        <v>772</v>
      </c>
      <c r="C51" s="16"/>
      <c r="D51" s="16"/>
      <c r="E51" s="16"/>
      <c r="F51" s="16"/>
      <c r="G51" s="16"/>
      <c r="H51" s="16"/>
      <c r="I51" s="300">
        <f>+I39+I47+I49</f>
        <v>41915</v>
      </c>
      <c r="J51" s="180"/>
      <c r="K51" s="300">
        <f>+K39+K47+K49</f>
        <v>21269</v>
      </c>
      <c r="L51" s="296"/>
      <c r="M51" s="123"/>
    </row>
    <row r="52" spans="1:24" ht="16.5" thickTop="1" x14ac:dyDescent="0.2">
      <c r="A52" s="43"/>
      <c r="B52" s="229" t="s">
        <v>707</v>
      </c>
      <c r="C52" s="16"/>
      <c r="D52" s="16"/>
      <c r="E52" s="16"/>
      <c r="F52" s="16"/>
      <c r="G52" s="16"/>
      <c r="H52" s="16"/>
      <c r="I52" s="181"/>
      <c r="J52" s="180"/>
      <c r="K52" s="181"/>
      <c r="L52" s="296"/>
      <c r="M52" s="123"/>
    </row>
    <row r="53" spans="1:24" ht="15.75" x14ac:dyDescent="0.2">
      <c r="A53" s="43"/>
      <c r="B53" s="16"/>
      <c r="C53" s="16"/>
      <c r="D53" s="16"/>
      <c r="E53" s="16"/>
      <c r="F53" s="16"/>
      <c r="G53" s="16"/>
      <c r="H53" s="16"/>
      <c r="I53" s="181"/>
      <c r="J53" s="180"/>
      <c r="K53" s="181"/>
      <c r="L53" s="296"/>
      <c r="M53" s="123"/>
    </row>
    <row r="54" spans="1:24" ht="15.75" x14ac:dyDescent="0.2">
      <c r="A54" s="43"/>
      <c r="B54" s="57" t="s">
        <v>9</v>
      </c>
      <c r="C54" s="16"/>
      <c r="D54" s="16"/>
      <c r="E54" s="16"/>
      <c r="F54" s="16"/>
      <c r="G54" s="16"/>
      <c r="H54" s="16"/>
      <c r="I54" s="181"/>
      <c r="J54" s="180"/>
      <c r="K54" s="181"/>
      <c r="L54" s="296"/>
      <c r="M54" s="123"/>
    </row>
    <row r="55" spans="1:24" ht="15.75" x14ac:dyDescent="0.2">
      <c r="A55" s="47"/>
      <c r="B55" s="53" t="s">
        <v>680</v>
      </c>
      <c r="C55" s="16"/>
      <c r="D55" s="16"/>
      <c r="E55" s="16"/>
      <c r="F55" s="16"/>
      <c r="G55" s="16"/>
      <c r="H55" s="16"/>
      <c r="I55" s="181"/>
      <c r="J55" s="180"/>
      <c r="K55" s="181"/>
      <c r="L55" s="296"/>
      <c r="M55" s="123"/>
    </row>
    <row r="56" spans="1:24" ht="15.75" x14ac:dyDescent="0.2">
      <c r="A56" s="47"/>
      <c r="B56" s="53" t="s">
        <v>773</v>
      </c>
      <c r="C56" s="16"/>
      <c r="D56" s="16"/>
      <c r="E56" s="16"/>
      <c r="F56" s="16"/>
      <c r="G56" s="16"/>
      <c r="H56" s="16"/>
      <c r="I56" s="181"/>
      <c r="J56" s="180"/>
      <c r="K56" s="181"/>
      <c r="L56" s="296"/>
      <c r="M56" s="123"/>
    </row>
    <row r="57" spans="1:24" ht="15.75" x14ac:dyDescent="0.2">
      <c r="A57" s="47"/>
      <c r="B57" s="53"/>
      <c r="C57" s="16"/>
      <c r="D57" s="16"/>
      <c r="E57" s="16"/>
      <c r="F57" s="16"/>
      <c r="G57" s="16"/>
      <c r="H57" s="16"/>
      <c r="I57" s="181"/>
      <c r="J57" s="180"/>
      <c r="K57" s="181"/>
      <c r="L57" s="296"/>
      <c r="M57" s="123"/>
    </row>
    <row r="58" spans="1:24" ht="15.75" x14ac:dyDescent="0.2">
      <c r="A58" s="59"/>
      <c r="B58" s="112" t="s">
        <v>774</v>
      </c>
      <c r="C58" s="16"/>
      <c r="D58" s="16"/>
      <c r="E58" s="16"/>
      <c r="F58" s="16"/>
      <c r="G58" s="16"/>
      <c r="H58" s="16"/>
      <c r="I58" s="181"/>
      <c r="J58" s="180"/>
      <c r="K58" s="181"/>
      <c r="L58" s="296"/>
      <c r="M58" s="123"/>
    </row>
    <row r="59" spans="1:24" ht="15.75" x14ac:dyDescent="0.2">
      <c r="A59" s="59"/>
      <c r="B59" s="112" t="s">
        <v>696</v>
      </c>
      <c r="C59" s="16"/>
      <c r="D59" s="16"/>
      <c r="E59" s="16"/>
      <c r="F59" s="16"/>
      <c r="G59" s="16"/>
      <c r="H59" s="16"/>
      <c r="I59" s="181"/>
      <c r="J59" s="180"/>
      <c r="K59" s="181"/>
      <c r="L59" s="296"/>
      <c r="M59" s="123"/>
      <c r="P59" s="176" t="s">
        <v>709</v>
      </c>
      <c r="R59" s="176" t="s">
        <v>710</v>
      </c>
      <c r="V59" s="176"/>
      <c r="X59" s="176" t="s">
        <v>711</v>
      </c>
    </row>
    <row r="60" spans="1:24" ht="16.5" thickBot="1" x14ac:dyDescent="0.25">
      <c r="A60" s="59"/>
      <c r="B60" s="112"/>
      <c r="C60" s="16"/>
      <c r="D60" s="16"/>
      <c r="E60" s="16"/>
      <c r="F60" s="16"/>
      <c r="G60" s="16"/>
      <c r="H60" s="16"/>
      <c r="I60" s="303" t="s">
        <v>6</v>
      </c>
      <c r="J60" s="56"/>
      <c r="K60" s="303" t="s">
        <v>6</v>
      </c>
      <c r="L60" s="296"/>
      <c r="M60" s="123"/>
      <c r="P60" s="173">
        <f>IF(I61&gt;=0,0,1)</f>
        <v>0</v>
      </c>
      <c r="R60" s="173">
        <f>IF(ISNUMBER(#REF!),1,0)</f>
        <v>0</v>
      </c>
      <c r="X60" s="173">
        <f>IF(ISNUMBER(#REF!),1,0)</f>
        <v>0</v>
      </c>
    </row>
    <row r="61" spans="1:24" ht="16.5" thickBot="1" x14ac:dyDescent="0.25">
      <c r="A61" s="43"/>
      <c r="B61" s="109" t="s">
        <v>778</v>
      </c>
      <c r="C61" s="60"/>
      <c r="D61" s="60"/>
      <c r="E61" s="60"/>
      <c r="F61" s="16"/>
      <c r="G61" s="16"/>
      <c r="H61" s="16"/>
      <c r="I61" s="298">
        <v>14339</v>
      </c>
      <c r="J61" s="232"/>
      <c r="K61" s="298">
        <v>7027</v>
      </c>
      <c r="L61" s="296"/>
      <c r="M61" s="123"/>
    </row>
    <row r="62" spans="1:24" ht="16.5" thickBot="1" x14ac:dyDescent="0.25">
      <c r="A62" s="43"/>
      <c r="B62" s="16"/>
      <c r="C62" s="16"/>
      <c r="D62" s="16"/>
      <c r="E62" s="16"/>
      <c r="F62" s="16"/>
      <c r="G62" s="16"/>
      <c r="H62" s="16"/>
      <c r="I62" s="233"/>
      <c r="J62" s="232"/>
      <c r="K62" s="233"/>
      <c r="L62" s="296"/>
      <c r="M62" s="123"/>
      <c r="P62" s="173">
        <f>IF(I63&gt;=0,0,1)</f>
        <v>0</v>
      </c>
      <c r="R62" s="173">
        <f>IF(ISNUMBER(#REF!),1,0)</f>
        <v>0</v>
      </c>
      <c r="X62" s="173">
        <f>IF(ISNUMBER(#REF!),1,0)</f>
        <v>0</v>
      </c>
    </row>
    <row r="63" spans="1:24" ht="16.5" thickBot="1" x14ac:dyDescent="0.25">
      <c r="A63" s="43"/>
      <c r="B63" s="109" t="s">
        <v>779</v>
      </c>
      <c r="C63" s="60"/>
      <c r="D63" s="60"/>
      <c r="E63" s="60"/>
      <c r="F63" s="16"/>
      <c r="G63" s="16"/>
      <c r="H63" s="16"/>
      <c r="I63" s="304">
        <v>11900</v>
      </c>
      <c r="J63" s="232"/>
      <c r="K63" s="304">
        <v>5641</v>
      </c>
      <c r="L63" s="296"/>
      <c r="M63" s="123"/>
    </row>
    <row r="64" spans="1:24" ht="16.5" thickBot="1" x14ac:dyDescent="0.25">
      <c r="A64" s="47"/>
      <c r="B64" s="16"/>
      <c r="C64" s="16"/>
      <c r="D64" s="16"/>
      <c r="E64" s="16"/>
      <c r="F64" s="16"/>
      <c r="G64" s="16"/>
      <c r="H64" s="16"/>
      <c r="I64" s="233"/>
      <c r="J64" s="232"/>
      <c r="K64" s="233"/>
      <c r="L64" s="296"/>
      <c r="M64" s="123"/>
      <c r="P64" s="173">
        <f>IF(I65&gt;=0,0,1)</f>
        <v>0</v>
      </c>
      <c r="R64" s="173">
        <f>IF(ISNUMBER(#REF!),1,0)</f>
        <v>0</v>
      </c>
      <c r="X64" s="173">
        <f>IF(ISNUMBER(#REF!),1,0)</f>
        <v>0</v>
      </c>
    </row>
    <row r="65" spans="1:13" ht="16.5" thickBot="1" x14ac:dyDescent="0.25">
      <c r="A65" s="43"/>
      <c r="B65" s="109" t="s">
        <v>780</v>
      </c>
      <c r="C65" s="60"/>
      <c r="D65" s="60"/>
      <c r="E65" s="60"/>
      <c r="F65" s="16"/>
      <c r="G65" s="16"/>
      <c r="H65" s="16"/>
      <c r="I65" s="304">
        <v>11677</v>
      </c>
      <c r="J65" s="232"/>
      <c r="K65" s="304">
        <v>5608</v>
      </c>
      <c r="L65" s="296"/>
      <c r="M65" s="123"/>
    </row>
    <row r="66" spans="1:13" ht="16.5" thickBot="1" x14ac:dyDescent="0.25">
      <c r="A66" s="43"/>
      <c r="B66" s="16"/>
      <c r="C66" s="16"/>
      <c r="D66" s="16"/>
      <c r="E66" s="16"/>
      <c r="F66" s="16"/>
      <c r="G66" s="16"/>
      <c r="H66" s="16"/>
      <c r="I66" s="233"/>
      <c r="J66" s="232"/>
      <c r="K66" s="233"/>
      <c r="L66" s="296"/>
      <c r="M66" s="123"/>
    </row>
    <row r="67" spans="1:13" ht="16.5" thickBot="1" x14ac:dyDescent="0.25">
      <c r="A67" s="43"/>
      <c r="B67" s="109" t="s">
        <v>781</v>
      </c>
      <c r="C67" s="60"/>
      <c r="D67" s="60"/>
      <c r="E67" s="60"/>
      <c r="F67" s="16"/>
      <c r="G67" s="16"/>
      <c r="H67" s="16"/>
      <c r="I67" s="298">
        <v>3999</v>
      </c>
      <c r="J67" s="232"/>
      <c r="K67" s="298">
        <v>2993</v>
      </c>
      <c r="L67" s="296"/>
      <c r="M67" s="123"/>
    </row>
    <row r="68" spans="1:13" ht="15.75" x14ac:dyDescent="0.2">
      <c r="A68" s="43"/>
      <c r="B68" s="16"/>
      <c r="C68" s="16"/>
      <c r="D68" s="16"/>
      <c r="E68" s="16"/>
      <c r="F68" s="16"/>
      <c r="G68" s="16"/>
      <c r="H68" s="16"/>
      <c r="I68" s="181"/>
      <c r="J68" s="180"/>
      <c r="K68" s="181"/>
      <c r="L68" s="296"/>
      <c r="M68" s="123"/>
    </row>
    <row r="69" spans="1:13" ht="15.75" x14ac:dyDescent="0.2">
      <c r="A69" s="43"/>
      <c r="B69" s="16" t="s">
        <v>10</v>
      </c>
      <c r="C69" s="16"/>
      <c r="D69" s="16"/>
      <c r="E69" s="16"/>
      <c r="F69" s="16"/>
      <c r="G69" s="16"/>
      <c r="H69" s="16"/>
      <c r="I69" s="748" t="str">
        <f>IF(I61+I63+I65+I67=I51,"YES","NO - It should add up to line 8")</f>
        <v>YES</v>
      </c>
      <c r="J69" s="56"/>
      <c r="K69" s="748" t="str">
        <f>IF(K61+K63+K65+K67=K51,"YES","NO - It should add up to line 8")</f>
        <v>YES</v>
      </c>
      <c r="L69" s="296"/>
      <c r="M69" s="123"/>
    </row>
    <row r="70" spans="1:13" ht="15.75" x14ac:dyDescent="0.2">
      <c r="A70" s="43"/>
      <c r="B70" s="16"/>
      <c r="C70" s="16"/>
      <c r="D70" s="16"/>
      <c r="E70" s="16"/>
      <c r="F70" s="16"/>
      <c r="G70" s="16"/>
      <c r="H70" s="16"/>
      <c r="I70" s="748"/>
      <c r="J70" s="16"/>
      <c r="K70" s="748"/>
      <c r="L70" s="296"/>
      <c r="M70" s="121"/>
    </row>
    <row r="71" spans="1:13" ht="15.75" x14ac:dyDescent="0.25">
      <c r="A71" s="3"/>
      <c r="B71" s="57" t="s">
        <v>775</v>
      </c>
      <c r="C71" s="5"/>
      <c r="D71" s="5"/>
      <c r="E71" s="5"/>
      <c r="F71" s="50"/>
      <c r="G71" s="50"/>
      <c r="H71" s="50"/>
      <c r="I71" s="748"/>
      <c r="J71" s="50"/>
      <c r="K71" s="748"/>
      <c r="L71" s="305"/>
      <c r="M71" s="121"/>
    </row>
    <row r="72" spans="1:13" ht="16.5" thickBot="1" x14ac:dyDescent="0.3">
      <c r="A72" s="3"/>
      <c r="B72" s="50"/>
      <c r="C72" s="50"/>
      <c r="D72" s="50"/>
      <c r="E72" s="5"/>
      <c r="F72" s="50"/>
      <c r="G72" s="50"/>
      <c r="H72" s="50"/>
      <c r="I72" s="50"/>
      <c r="J72" s="50"/>
      <c r="K72" s="50"/>
      <c r="L72" s="305"/>
      <c r="M72" s="121"/>
    </row>
    <row r="73" spans="1:13" ht="15.75" x14ac:dyDescent="0.25">
      <c r="A73" s="3"/>
      <c r="B73" s="723" t="s">
        <v>3</v>
      </c>
      <c r="C73" s="724"/>
      <c r="D73" s="725"/>
      <c r="E73" s="5"/>
      <c r="F73" s="723" t="s">
        <v>4</v>
      </c>
      <c r="G73" s="724"/>
      <c r="H73" s="724"/>
      <c r="I73" s="724"/>
      <c r="J73" s="724"/>
      <c r="K73" s="725"/>
      <c r="L73" s="305"/>
      <c r="M73" s="121"/>
    </row>
    <row r="74" spans="1:13" ht="15.75" x14ac:dyDescent="0.25">
      <c r="A74" s="3"/>
      <c r="B74" s="726"/>
      <c r="C74" s="727"/>
      <c r="D74" s="728"/>
      <c r="E74" s="5"/>
      <c r="F74" s="726"/>
      <c r="G74" s="727"/>
      <c r="H74" s="727"/>
      <c r="I74" s="727"/>
      <c r="J74" s="727"/>
      <c r="K74" s="728"/>
      <c r="L74" s="305"/>
      <c r="M74" s="121"/>
    </row>
    <row r="75" spans="1:13" ht="15.75" x14ac:dyDescent="0.25">
      <c r="A75" s="3"/>
      <c r="B75" s="726"/>
      <c r="C75" s="727"/>
      <c r="D75" s="728"/>
      <c r="E75" s="5"/>
      <c r="F75" s="726"/>
      <c r="G75" s="727"/>
      <c r="H75" s="727"/>
      <c r="I75" s="727"/>
      <c r="J75" s="727"/>
      <c r="K75" s="728"/>
      <c r="L75" s="305"/>
      <c r="M75" s="121"/>
    </row>
    <row r="76" spans="1:13" ht="15.75" x14ac:dyDescent="0.25">
      <c r="A76" s="3"/>
      <c r="B76" s="726"/>
      <c r="C76" s="727"/>
      <c r="D76" s="728"/>
      <c r="E76" s="5"/>
      <c r="F76" s="726"/>
      <c r="G76" s="727"/>
      <c r="H76" s="727"/>
      <c r="I76" s="727"/>
      <c r="J76" s="727"/>
      <c r="K76" s="728"/>
      <c r="L76" s="305"/>
      <c r="M76" s="121"/>
    </row>
    <row r="77" spans="1:13" ht="15.75" x14ac:dyDescent="0.25">
      <c r="A77" s="3"/>
      <c r="B77" s="726"/>
      <c r="C77" s="727"/>
      <c r="D77" s="728"/>
      <c r="E77" s="5"/>
      <c r="F77" s="726"/>
      <c r="G77" s="727"/>
      <c r="H77" s="727"/>
      <c r="I77" s="727"/>
      <c r="J77" s="727"/>
      <c r="K77" s="728"/>
      <c r="L77" s="305"/>
      <c r="M77" s="121"/>
    </row>
    <row r="78" spans="1:13" ht="15.75" x14ac:dyDescent="0.25">
      <c r="A78" s="3"/>
      <c r="B78" s="726"/>
      <c r="C78" s="727"/>
      <c r="D78" s="728"/>
      <c r="E78" s="5"/>
      <c r="F78" s="726"/>
      <c r="G78" s="727"/>
      <c r="H78" s="727"/>
      <c r="I78" s="727"/>
      <c r="J78" s="727"/>
      <c r="K78" s="728"/>
      <c r="L78" s="305"/>
      <c r="M78" s="121"/>
    </row>
    <row r="79" spans="1:13" ht="15.75" x14ac:dyDescent="0.25">
      <c r="A79" s="3"/>
      <c r="B79" s="726"/>
      <c r="C79" s="727"/>
      <c r="D79" s="728"/>
      <c r="E79" s="5"/>
      <c r="F79" s="726"/>
      <c r="G79" s="727"/>
      <c r="H79" s="727"/>
      <c r="I79" s="727"/>
      <c r="J79" s="727"/>
      <c r="K79" s="728"/>
      <c r="L79" s="305"/>
      <c r="M79" s="121"/>
    </row>
    <row r="80" spans="1:13" ht="15.75" x14ac:dyDescent="0.25">
      <c r="A80" s="3"/>
      <c r="B80" s="726"/>
      <c r="C80" s="727"/>
      <c r="D80" s="728"/>
      <c r="E80" s="5"/>
      <c r="F80" s="726"/>
      <c r="G80" s="727"/>
      <c r="H80" s="727"/>
      <c r="I80" s="727"/>
      <c r="J80" s="727"/>
      <c r="K80" s="728"/>
      <c r="L80" s="305"/>
      <c r="M80" s="121"/>
    </row>
    <row r="81" spans="1:27" ht="16.5" thickBot="1" x14ac:dyDescent="0.3">
      <c r="A81" s="3"/>
      <c r="B81" s="729"/>
      <c r="C81" s="730"/>
      <c r="D81" s="731"/>
      <c r="E81" s="5"/>
      <c r="F81" s="729"/>
      <c r="G81" s="730"/>
      <c r="H81" s="730"/>
      <c r="I81" s="730"/>
      <c r="J81" s="730"/>
      <c r="K81" s="731"/>
      <c r="L81" s="305"/>
      <c r="M81" s="121"/>
    </row>
    <row r="82" spans="1:27" ht="21" customHeight="1" thickBot="1" x14ac:dyDescent="0.25">
      <c r="A82" s="733"/>
      <c r="B82" s="734"/>
      <c r="C82" s="734"/>
      <c r="D82" s="734"/>
      <c r="E82" s="734"/>
      <c r="F82" s="734"/>
      <c r="G82" s="734"/>
      <c r="H82" s="734"/>
      <c r="I82" s="734"/>
      <c r="J82" s="734"/>
      <c r="K82" s="734"/>
      <c r="L82" s="735"/>
      <c r="M82" s="121"/>
    </row>
    <row r="83" spans="1:27" ht="19.5" customHeight="1" x14ac:dyDescent="0.2">
      <c r="A83" s="129"/>
      <c r="B83" s="130"/>
      <c r="C83" s="130"/>
      <c r="D83" s="130"/>
      <c r="E83" s="130"/>
      <c r="F83" s="130"/>
      <c r="G83" s="130"/>
      <c r="H83" s="130"/>
      <c r="I83" s="130"/>
      <c r="J83" s="130"/>
      <c r="K83" s="130"/>
      <c r="L83" s="131"/>
      <c r="M83" s="122"/>
    </row>
    <row r="84" spans="1:27" ht="12.75" x14ac:dyDescent="0.2">
      <c r="A84" s="736" t="s">
        <v>828</v>
      </c>
      <c r="B84" s="737"/>
      <c r="C84" s="737"/>
      <c r="D84" s="737"/>
      <c r="E84" s="737"/>
      <c r="F84" s="737"/>
      <c r="G84" s="737"/>
      <c r="H84" s="737"/>
      <c r="I84" s="737"/>
      <c r="J84" s="737"/>
      <c r="K84" s="737"/>
      <c r="L84" s="738"/>
      <c r="M84" s="122"/>
    </row>
    <row r="85" spans="1:27" ht="20.25" customHeight="1" x14ac:dyDescent="0.2">
      <c r="A85" s="736"/>
      <c r="B85" s="737"/>
      <c r="C85" s="737"/>
      <c r="D85" s="737"/>
      <c r="E85" s="737"/>
      <c r="F85" s="737"/>
      <c r="G85" s="737"/>
      <c r="H85" s="737"/>
      <c r="I85" s="737"/>
      <c r="J85" s="737"/>
      <c r="K85" s="737"/>
      <c r="L85" s="738"/>
      <c r="N85" s="170"/>
      <c r="O85" s="170"/>
      <c r="P85" s="170"/>
      <c r="Q85" s="170"/>
      <c r="R85" s="170"/>
      <c r="S85" s="170"/>
      <c r="T85" s="171"/>
      <c r="U85" s="171"/>
      <c r="V85" s="171"/>
      <c r="W85" s="171"/>
      <c r="X85" s="171"/>
      <c r="Y85" s="171"/>
      <c r="Z85" s="171"/>
    </row>
    <row r="86" spans="1:27" s="201" customFormat="1" ht="18" x14ac:dyDescent="0.25">
      <c r="A86" s="739" t="s">
        <v>767</v>
      </c>
      <c r="B86" s="740"/>
      <c r="C86" s="740"/>
      <c r="D86" s="740"/>
      <c r="E86" s="740"/>
      <c r="F86" s="740"/>
      <c r="G86" s="740"/>
      <c r="H86" s="740"/>
      <c r="I86" s="740"/>
      <c r="J86" s="740"/>
      <c r="K86" s="740"/>
      <c r="L86" s="741"/>
      <c r="M86" s="126"/>
      <c r="N86" s="199"/>
      <c r="O86" s="199"/>
      <c r="P86" s="199"/>
      <c r="Q86" s="199"/>
      <c r="R86" s="199"/>
      <c r="S86" s="199"/>
      <c r="T86" s="200"/>
      <c r="U86" s="200"/>
      <c r="V86" s="200"/>
      <c r="W86" s="200"/>
      <c r="X86" s="200"/>
      <c r="Y86" s="200"/>
      <c r="Z86" s="200"/>
      <c r="AA86" s="200"/>
    </row>
    <row r="87" spans="1:27" s="11" customFormat="1" ht="15.75" x14ac:dyDescent="0.25">
      <c r="A87" s="13"/>
      <c r="B87" s="306" t="str">
        <f>CONCATENATE("LA : ",E19)</f>
        <v>LA : Hastings</v>
      </c>
      <c r="C87" s="48"/>
      <c r="D87" s="48"/>
      <c r="E87" s="48"/>
      <c r="F87" s="48"/>
      <c r="G87" s="12"/>
      <c r="H87" s="48"/>
      <c r="I87" s="49"/>
      <c r="J87" s="49"/>
      <c r="K87" s="49"/>
      <c r="L87" s="307" t="str">
        <f>+Instructions!D13</f>
        <v>Ver 1.0</v>
      </c>
      <c r="M87" s="123"/>
      <c r="N87" s="173"/>
      <c r="O87" s="173"/>
      <c r="P87" s="173"/>
      <c r="Q87" s="173"/>
      <c r="R87" s="173"/>
      <c r="S87" s="173"/>
      <c r="T87" s="173"/>
      <c r="U87" s="173"/>
      <c r="V87" s="173"/>
      <c r="W87" s="173"/>
      <c r="X87" s="173"/>
      <c r="Y87" s="173"/>
      <c r="Z87" s="173"/>
      <c r="AA87" s="171"/>
    </row>
    <row r="88" spans="1:27" ht="15.75" x14ac:dyDescent="0.25">
      <c r="A88" s="13"/>
      <c r="B88" s="48"/>
      <c r="C88" s="48"/>
      <c r="D88" s="48"/>
      <c r="E88" s="48"/>
      <c r="F88" s="48"/>
      <c r="G88" s="12"/>
      <c r="H88" s="48"/>
      <c r="I88" s="49"/>
      <c r="J88" s="49"/>
      <c r="K88" s="49"/>
      <c r="L88" s="308"/>
      <c r="M88" s="123"/>
    </row>
    <row r="89" spans="1:27" ht="16.5" thickBot="1" x14ac:dyDescent="0.25">
      <c r="A89" s="742" t="s">
        <v>782</v>
      </c>
      <c r="B89" s="743"/>
      <c r="C89" s="743"/>
      <c r="D89" s="743"/>
      <c r="E89" s="743"/>
      <c r="F89" s="743"/>
      <c r="G89" s="743"/>
      <c r="H89" s="743"/>
      <c r="I89" s="743"/>
      <c r="J89" s="743"/>
      <c r="K89" s="743"/>
      <c r="L89" s="744"/>
      <c r="M89" s="123"/>
    </row>
    <row r="90" spans="1:27" s="11" customFormat="1" ht="18" x14ac:dyDescent="0.25">
      <c r="A90" s="61"/>
      <c r="B90" s="290"/>
      <c r="C90" s="290"/>
      <c r="D90" s="290"/>
      <c r="E90" s="290"/>
      <c r="F90" s="290"/>
      <c r="G90" s="290"/>
      <c r="H90" s="290"/>
      <c r="I90" s="290"/>
      <c r="J90" s="290"/>
      <c r="K90" s="290"/>
      <c r="L90" s="309"/>
      <c r="M90" s="126"/>
      <c r="N90" s="199"/>
      <c r="O90" s="199"/>
      <c r="P90" s="170"/>
      <c r="Q90" s="199"/>
      <c r="R90" s="199"/>
      <c r="S90" s="199"/>
      <c r="T90" s="199"/>
      <c r="U90" s="200"/>
      <c r="V90" s="200"/>
      <c r="W90" s="200"/>
      <c r="X90" s="200"/>
      <c r="Y90" s="200"/>
      <c r="Z90" s="200"/>
      <c r="AA90" s="171"/>
    </row>
    <row r="91" spans="1:27" s="212" customFormat="1" ht="18" x14ac:dyDescent="0.25">
      <c r="A91" s="3"/>
      <c r="B91" s="188" t="s">
        <v>737</v>
      </c>
      <c r="C91" s="188"/>
      <c r="D91" s="188"/>
      <c r="E91" s="188"/>
      <c r="F91" s="188"/>
      <c r="G91" s="188"/>
      <c r="H91" s="188"/>
      <c r="I91" s="188"/>
      <c r="J91" s="188"/>
      <c r="K91" s="188"/>
      <c r="L91" s="310"/>
      <c r="M91" s="126"/>
      <c r="N91" s="199"/>
      <c r="O91" s="199"/>
      <c r="P91" s="214"/>
      <c r="Q91" s="199"/>
      <c r="R91" s="199"/>
      <c r="S91" s="199"/>
      <c r="T91" s="199"/>
      <c r="U91" s="200"/>
      <c r="V91" s="200"/>
      <c r="W91" s="200"/>
      <c r="X91" s="200"/>
      <c r="Y91" s="200"/>
      <c r="Z91" s="200"/>
      <c r="AA91" s="171"/>
    </row>
    <row r="92" spans="1:27" s="2" customFormat="1" ht="18" x14ac:dyDescent="0.25">
      <c r="A92" s="3"/>
      <c r="B92" s="5"/>
      <c r="C92" s="210"/>
      <c r="D92" s="210"/>
      <c r="E92" s="210"/>
      <c r="F92" s="210"/>
      <c r="G92" s="210"/>
      <c r="H92" s="210"/>
      <c r="I92" s="210"/>
      <c r="J92" s="210"/>
      <c r="K92" s="210"/>
      <c r="L92" s="305"/>
      <c r="M92" s="38"/>
      <c r="N92" s="174"/>
      <c r="O92" s="174"/>
      <c r="P92" s="173"/>
      <c r="Q92" s="174"/>
      <c r="R92" s="174"/>
      <c r="S92" s="174"/>
      <c r="T92" s="174"/>
      <c r="U92" s="173"/>
      <c r="V92" s="173"/>
      <c r="W92" s="173"/>
      <c r="X92" s="173"/>
      <c r="Y92" s="173"/>
      <c r="Z92" s="173"/>
      <c r="AA92" s="177"/>
    </row>
    <row r="93" spans="1:27" s="2" customFormat="1" ht="18" x14ac:dyDescent="0.25">
      <c r="A93" s="111"/>
      <c r="B93" s="188" t="s">
        <v>818</v>
      </c>
      <c r="C93" s="16"/>
      <c r="D93" s="311"/>
      <c r="E93" s="311"/>
      <c r="F93" s="311"/>
      <c r="G93" s="311"/>
      <c r="H93" s="311"/>
      <c r="I93" s="56" t="s">
        <v>681</v>
      </c>
      <c r="J93" s="56"/>
      <c r="K93" s="56" t="s">
        <v>683</v>
      </c>
      <c r="L93" s="45"/>
      <c r="M93" s="38"/>
      <c r="N93" s="174"/>
      <c r="O93" s="174"/>
      <c r="P93" s="173"/>
      <c r="Q93" s="174"/>
      <c r="R93" s="174"/>
      <c r="S93" s="174"/>
      <c r="T93" s="174"/>
      <c r="U93" s="173"/>
      <c r="V93" s="173"/>
      <c r="W93" s="173"/>
      <c r="X93" s="173"/>
      <c r="Y93" s="173"/>
      <c r="Z93" s="173"/>
      <c r="AA93" s="177"/>
    </row>
    <row r="94" spans="1:27" ht="15.75" x14ac:dyDescent="0.2">
      <c r="A94" s="111"/>
      <c r="B94" s="189"/>
      <c r="C94" s="16"/>
      <c r="D94" s="311"/>
      <c r="E94" s="311"/>
      <c r="F94" s="311"/>
      <c r="G94" s="311"/>
      <c r="H94" s="311"/>
      <c r="I94" s="56" t="s">
        <v>682</v>
      </c>
      <c r="J94" s="56"/>
      <c r="K94" s="56" t="s">
        <v>684</v>
      </c>
      <c r="L94" s="45"/>
    </row>
    <row r="95" spans="1:27" ht="16.5" thickBot="1" x14ac:dyDescent="0.3">
      <c r="A95" s="270"/>
      <c r="B95" s="17"/>
      <c r="C95" s="17"/>
      <c r="D95" s="17"/>
      <c r="E95" s="17"/>
      <c r="F95" s="17"/>
      <c r="G95" s="272"/>
      <c r="H95" s="17"/>
      <c r="I95" s="312" t="s">
        <v>6</v>
      </c>
      <c r="J95" s="17"/>
      <c r="K95" s="312" t="s">
        <v>6</v>
      </c>
      <c r="L95" s="305"/>
      <c r="P95" s="173">
        <f>IF(K96&gt;=0,0,1)</f>
        <v>0</v>
      </c>
    </row>
    <row r="96" spans="1:27" ht="16.5" thickBot="1" x14ac:dyDescent="0.25">
      <c r="A96" s="47"/>
      <c r="B96" s="188" t="s">
        <v>786</v>
      </c>
      <c r="C96" s="16"/>
      <c r="D96" s="16"/>
      <c r="E96" s="16"/>
      <c r="F96" s="16"/>
      <c r="G96" s="313"/>
      <c r="H96" s="16"/>
      <c r="I96" s="298">
        <v>5125</v>
      </c>
      <c r="J96" s="314"/>
      <c r="K96" s="298">
        <v>1141</v>
      </c>
      <c r="L96" s="296"/>
    </row>
    <row r="97" spans="1:27" ht="21" customHeight="1" thickBot="1" x14ac:dyDescent="0.3">
      <c r="A97" s="7"/>
      <c r="B97" s="50"/>
      <c r="C97" s="50"/>
      <c r="D97" s="50"/>
      <c r="E97" s="50"/>
      <c r="F97" s="17"/>
      <c r="G97" s="272"/>
      <c r="H97" s="17"/>
      <c r="I97" s="231"/>
      <c r="J97" s="274"/>
      <c r="K97" s="231"/>
      <c r="L97" s="305"/>
      <c r="P97" s="173">
        <f>IF(K98&gt;=0,0,1)</f>
        <v>1</v>
      </c>
    </row>
    <row r="98" spans="1:27" ht="21" customHeight="1" thickBot="1" x14ac:dyDescent="0.25">
      <c r="A98" s="46"/>
      <c r="B98" s="758" t="s">
        <v>839</v>
      </c>
      <c r="C98" s="758"/>
      <c r="D98" s="758"/>
      <c r="E98" s="758"/>
      <c r="F98" s="758"/>
      <c r="G98" s="758"/>
      <c r="H98" s="17"/>
      <c r="I98" s="298">
        <v>-268</v>
      </c>
      <c r="J98" s="274"/>
      <c r="K98" s="298">
        <v>-153</v>
      </c>
      <c r="L98" s="305"/>
      <c r="M98" s="127"/>
      <c r="N98" s="178"/>
      <c r="O98" s="178"/>
      <c r="Q98" s="178"/>
      <c r="R98" s="178"/>
      <c r="S98" s="178"/>
      <c r="T98" s="178"/>
      <c r="U98" s="178"/>
      <c r="V98" s="178"/>
      <c r="W98" s="178"/>
      <c r="X98" s="178"/>
      <c r="Y98" s="178"/>
      <c r="Z98" s="178"/>
    </row>
    <row r="99" spans="1:27" ht="15.75" customHeight="1" x14ac:dyDescent="0.2">
      <c r="A99" s="46"/>
      <c r="B99" s="758"/>
      <c r="C99" s="758"/>
      <c r="D99" s="758"/>
      <c r="E99" s="758"/>
      <c r="F99" s="758"/>
      <c r="G99" s="758"/>
      <c r="H99" s="17"/>
      <c r="I99" s="315"/>
      <c r="J99" s="274"/>
      <c r="K99" s="315"/>
      <c r="L99" s="305"/>
      <c r="M99" s="127"/>
      <c r="N99" s="178"/>
      <c r="O99" s="178"/>
      <c r="Q99" s="178"/>
      <c r="R99" s="178"/>
      <c r="S99" s="178"/>
      <c r="T99" s="178"/>
      <c r="U99" s="178"/>
      <c r="V99" s="178"/>
      <c r="W99" s="178"/>
      <c r="X99" s="178"/>
      <c r="Y99" s="178"/>
      <c r="Z99" s="178"/>
    </row>
    <row r="100" spans="1:27" s="44" customFormat="1" x14ac:dyDescent="0.2">
      <c r="A100" s="46"/>
      <c r="B100" s="758"/>
      <c r="C100" s="758"/>
      <c r="D100" s="758"/>
      <c r="E100" s="758"/>
      <c r="F100" s="758"/>
      <c r="G100" s="758"/>
      <c r="H100" s="17"/>
      <c r="I100" s="315"/>
      <c r="J100" s="274"/>
      <c r="K100" s="315"/>
      <c r="L100" s="305"/>
      <c r="M100" s="38"/>
      <c r="N100" s="173"/>
      <c r="O100" s="173"/>
      <c r="P100" s="173"/>
      <c r="Q100" s="173"/>
      <c r="R100" s="173"/>
      <c r="S100" s="173"/>
      <c r="T100" s="173"/>
      <c r="U100" s="173"/>
      <c r="V100" s="173"/>
      <c r="W100" s="173"/>
      <c r="X100" s="173"/>
      <c r="Y100" s="173"/>
      <c r="Z100" s="173"/>
      <c r="AA100" s="178"/>
    </row>
    <row r="101" spans="1:27" ht="16.5" thickBot="1" x14ac:dyDescent="0.25">
      <c r="A101" s="7"/>
      <c r="B101" s="4"/>
      <c r="C101" s="110"/>
      <c r="D101" s="110"/>
      <c r="E101" s="110"/>
      <c r="F101" s="110"/>
      <c r="G101" s="316"/>
      <c r="H101" s="17"/>
      <c r="I101" s="231"/>
      <c r="J101" s="274"/>
      <c r="K101" s="231"/>
      <c r="L101" s="305"/>
    </row>
    <row r="102" spans="1:27" ht="17.25" thickTop="1" thickBot="1" x14ac:dyDescent="0.25">
      <c r="A102" s="47"/>
      <c r="B102" s="188" t="s">
        <v>787</v>
      </c>
      <c r="C102" s="188"/>
      <c r="D102" s="188"/>
      <c r="E102" s="188"/>
      <c r="F102" s="188"/>
      <c r="G102" s="272"/>
      <c r="H102" s="17"/>
      <c r="I102" s="300">
        <f>IF(I96+I98&lt;0,"Cannot be negative",I96+I98)</f>
        <v>4857</v>
      </c>
      <c r="J102" s="17"/>
      <c r="K102" s="300">
        <f>IF(K96+K98&lt;0,"Cannot be negative",K96+K98)</f>
        <v>988</v>
      </c>
      <c r="L102" s="305"/>
    </row>
    <row r="103" spans="1:27" ht="17.25" thickTop="1" thickBot="1" x14ac:dyDescent="0.25">
      <c r="A103" s="47"/>
      <c r="B103" s="16"/>
      <c r="C103" s="16"/>
      <c r="D103" s="16"/>
      <c r="E103" s="16"/>
      <c r="F103" s="16"/>
      <c r="G103" s="16"/>
      <c r="H103" s="16"/>
      <c r="I103" s="231"/>
      <c r="J103" s="274"/>
      <c r="K103" s="231"/>
      <c r="L103" s="305"/>
    </row>
    <row r="104" spans="1:27" ht="16.5" thickBot="1" x14ac:dyDescent="0.25">
      <c r="A104" s="47"/>
      <c r="B104" s="188" t="s">
        <v>838</v>
      </c>
      <c r="C104" s="16"/>
      <c r="D104" s="16"/>
      <c r="E104" s="16"/>
      <c r="F104" s="16"/>
      <c r="G104" s="16"/>
      <c r="H104" s="16"/>
      <c r="I104" s="298">
        <v>511</v>
      </c>
      <c r="J104" s="274"/>
      <c r="K104" s="298">
        <v>0</v>
      </c>
      <c r="L104" s="305"/>
    </row>
    <row r="105" spans="1:27" ht="16.5" thickBot="1" x14ac:dyDescent="0.25">
      <c r="A105" s="47"/>
      <c r="B105" s="16"/>
      <c r="C105" s="16"/>
      <c r="D105" s="16"/>
      <c r="E105" s="16"/>
      <c r="F105" s="16"/>
      <c r="G105" s="16"/>
      <c r="H105" s="16"/>
      <c r="I105" s="231"/>
      <c r="J105" s="274"/>
      <c r="K105" s="231"/>
      <c r="L105" s="305"/>
      <c r="P105" s="173">
        <f>IF(K106&gt;=0,0,1)</f>
        <v>0</v>
      </c>
    </row>
    <row r="106" spans="1:27" ht="16.5" thickBot="1" x14ac:dyDescent="0.25">
      <c r="A106" s="47"/>
      <c r="B106" s="188" t="s">
        <v>840</v>
      </c>
      <c r="C106" s="16"/>
      <c r="D106" s="16"/>
      <c r="E106" s="16"/>
      <c r="F106" s="16"/>
      <c r="G106" s="16"/>
      <c r="H106" s="16"/>
      <c r="I106" s="298">
        <v>345</v>
      </c>
      <c r="J106" s="274"/>
      <c r="K106" s="298">
        <v>0</v>
      </c>
      <c r="L106" s="305"/>
    </row>
    <row r="107" spans="1:27" ht="16.5" thickBot="1" x14ac:dyDescent="0.3">
      <c r="A107" s="7"/>
      <c r="B107" s="760"/>
      <c r="C107" s="760"/>
      <c r="D107" s="760"/>
      <c r="E107" s="760"/>
      <c r="F107" s="760"/>
      <c r="G107" s="760"/>
      <c r="H107" s="760"/>
      <c r="I107" s="760"/>
      <c r="J107" s="760"/>
      <c r="K107" s="760"/>
      <c r="L107" s="305"/>
      <c r="P107" s="173">
        <f>IF(K108&gt;=0,0,1)</f>
        <v>0</v>
      </c>
    </row>
    <row r="108" spans="1:27" ht="16.5" thickBot="1" x14ac:dyDescent="0.3">
      <c r="A108" s="7"/>
      <c r="B108" s="50" t="s">
        <v>841</v>
      </c>
      <c r="C108" s="17"/>
      <c r="D108" s="17"/>
      <c r="E108" s="17"/>
      <c r="F108" s="17"/>
      <c r="G108" s="272"/>
      <c r="H108" s="17"/>
      <c r="I108" s="298">
        <v>403</v>
      </c>
      <c r="J108" s="274"/>
      <c r="K108" s="298">
        <v>171</v>
      </c>
      <c r="L108" s="305"/>
    </row>
    <row r="109" spans="1:27" ht="16.5" thickBot="1" x14ac:dyDescent="0.3">
      <c r="A109" s="7"/>
      <c r="B109" s="50"/>
      <c r="C109" s="17"/>
      <c r="D109" s="17"/>
      <c r="E109" s="17"/>
      <c r="F109" s="17"/>
      <c r="G109" s="272"/>
      <c r="H109" s="272"/>
      <c r="I109" s="274"/>
      <c r="J109" s="274"/>
      <c r="K109" s="274"/>
      <c r="L109" s="305"/>
    </row>
    <row r="110" spans="1:27" ht="16.5" thickBot="1" x14ac:dyDescent="0.3">
      <c r="A110" s="7"/>
      <c r="B110" s="50" t="s">
        <v>842</v>
      </c>
      <c r="C110" s="17"/>
      <c r="D110" s="17"/>
      <c r="E110" s="17"/>
      <c r="F110" s="17"/>
      <c r="G110" s="272"/>
      <c r="H110" s="17"/>
      <c r="I110" s="298">
        <v>221</v>
      </c>
      <c r="J110" s="274"/>
      <c r="K110" s="298">
        <v>62</v>
      </c>
      <c r="L110" s="305"/>
    </row>
    <row r="111" spans="1:27" ht="16.5" thickBot="1" x14ac:dyDescent="0.3">
      <c r="A111" s="3"/>
      <c r="B111" s="17"/>
      <c r="C111" s="17"/>
      <c r="D111" s="17"/>
      <c r="E111" s="17"/>
      <c r="F111" s="17"/>
      <c r="G111" s="272"/>
      <c r="H111" s="17"/>
      <c r="I111" s="231"/>
      <c r="J111" s="274"/>
      <c r="K111" s="231"/>
      <c r="L111" s="305"/>
    </row>
    <row r="112" spans="1:27" ht="17.25" thickTop="1" thickBot="1" x14ac:dyDescent="0.3">
      <c r="A112" s="7"/>
      <c r="B112" s="188" t="s">
        <v>880</v>
      </c>
      <c r="C112" s="50"/>
      <c r="D112" s="50"/>
      <c r="E112" s="50"/>
      <c r="F112" s="50"/>
      <c r="G112" s="272"/>
      <c r="H112" s="17"/>
      <c r="I112" s="300">
        <f>I102-I104-I106-I108-I110</f>
        <v>3377</v>
      </c>
      <c r="J112" s="17"/>
      <c r="K112" s="300">
        <f>K102-K104-K106-K108-K110</f>
        <v>755</v>
      </c>
      <c r="L112" s="305"/>
    </row>
    <row r="113" spans="1:16384" ht="17.25" thickTop="1" thickBot="1" x14ac:dyDescent="0.3">
      <c r="A113" s="7"/>
      <c r="B113" s="16" t="s">
        <v>738</v>
      </c>
      <c r="C113" s="50"/>
      <c r="D113" s="50"/>
      <c r="E113" s="50"/>
      <c r="F113" s="50"/>
      <c r="G113" s="50"/>
      <c r="H113" s="50"/>
      <c r="I113" s="234"/>
      <c r="J113" s="234"/>
      <c r="K113" s="234"/>
      <c r="L113" s="305"/>
    </row>
    <row r="114" spans="1:16384" ht="16.5" thickBot="1" x14ac:dyDescent="0.3">
      <c r="A114" s="7"/>
      <c r="B114" s="209" t="s">
        <v>788</v>
      </c>
      <c r="C114" s="17"/>
      <c r="D114" s="17"/>
      <c r="E114" s="17"/>
      <c r="F114" s="17"/>
      <c r="G114" s="272"/>
      <c r="H114" s="17"/>
      <c r="I114" s="298">
        <v>2439</v>
      </c>
      <c r="J114" s="274"/>
      <c r="K114" s="298">
        <v>492</v>
      </c>
      <c r="L114" s="305"/>
    </row>
    <row r="115" spans="1:16384" ht="16.5" thickBot="1" x14ac:dyDescent="0.3">
      <c r="A115" s="7"/>
      <c r="B115" s="209" t="s">
        <v>789</v>
      </c>
      <c r="C115" s="17"/>
      <c r="D115" s="17"/>
      <c r="E115" s="17"/>
      <c r="F115" s="17"/>
      <c r="G115" s="272"/>
      <c r="H115" s="17"/>
      <c r="I115" s="298">
        <v>938</v>
      </c>
      <c r="J115" s="274"/>
      <c r="K115" s="298">
        <v>263</v>
      </c>
      <c r="L115" s="305"/>
    </row>
    <row r="116" spans="1:16384" s="44" customFormat="1" ht="24.75" customHeight="1" thickBot="1" x14ac:dyDescent="0.25">
      <c r="A116" s="47"/>
      <c r="B116" s="189" t="str">
        <f>+IF(I112-I114-I115=0,"","Lines 20 does not equal line 20a + line 20b for council tax.  Please check")</f>
        <v/>
      </c>
      <c r="C116" s="188"/>
      <c r="D116" s="188"/>
      <c r="E116" s="188"/>
      <c r="F116" s="759" t="str">
        <f>+IF(K112-K114-K115=0,"","Lines 20 does not equal line 20a + line 20b for NNDR.  Please check")</f>
        <v/>
      </c>
      <c r="G116" s="759"/>
      <c r="H116" s="759"/>
      <c r="I116" s="759"/>
      <c r="J116" s="759"/>
      <c r="K116" s="759"/>
      <c r="L116" s="296"/>
      <c r="M116" s="127"/>
      <c r="N116" s="178"/>
      <c r="O116" s="178"/>
      <c r="P116" s="178">
        <f>IF(K117&gt;=0,0,1)</f>
        <v>0</v>
      </c>
      <c r="Q116" s="178"/>
      <c r="R116" s="178"/>
      <c r="S116" s="178"/>
      <c r="T116" s="178"/>
      <c r="U116" s="178"/>
      <c r="V116" s="178"/>
      <c r="W116" s="178"/>
      <c r="X116" s="178"/>
      <c r="Y116" s="178"/>
      <c r="Z116" s="178"/>
      <c r="AA116" s="178"/>
    </row>
    <row r="117" spans="1:16384" ht="15.75" thickBot="1" x14ac:dyDescent="0.25">
      <c r="A117" s="7"/>
      <c r="B117" s="758" t="s">
        <v>883</v>
      </c>
      <c r="C117" s="758"/>
      <c r="D117" s="758"/>
      <c r="E117" s="758"/>
      <c r="F117" s="758"/>
      <c r="G117" s="758"/>
      <c r="H117" s="17"/>
      <c r="I117" s="298">
        <v>1770</v>
      </c>
      <c r="J117" s="274"/>
      <c r="K117" s="298">
        <v>388</v>
      </c>
      <c r="L117" s="305"/>
    </row>
    <row r="118" spans="1:16384" x14ac:dyDescent="0.2">
      <c r="A118" s="7"/>
      <c r="B118" s="758"/>
      <c r="C118" s="758"/>
      <c r="D118" s="758"/>
      <c r="E118" s="758"/>
      <c r="F118" s="758"/>
      <c r="G118" s="758"/>
      <c r="H118" s="17"/>
      <c r="I118" s="274"/>
      <c r="J118" s="274"/>
      <c r="K118" s="274"/>
      <c r="L118" s="305"/>
    </row>
    <row r="119" spans="1:16384" ht="16.5" thickBot="1" x14ac:dyDescent="0.25">
      <c r="A119" s="7"/>
      <c r="B119" s="17"/>
      <c r="C119" s="17"/>
      <c r="D119" s="17"/>
      <c r="E119" s="17"/>
      <c r="F119" s="17"/>
      <c r="G119" s="272"/>
      <c r="H119" s="17"/>
      <c r="I119" s="231"/>
      <c r="J119" s="274"/>
      <c r="K119" s="231"/>
      <c r="L119" s="305"/>
      <c r="P119" s="173">
        <f>IF(K120&gt;=0,0,1)</f>
        <v>0</v>
      </c>
    </row>
    <row r="120" spans="1:16384" ht="16.5" thickBot="1" x14ac:dyDescent="0.3">
      <c r="A120" s="7"/>
      <c r="B120" s="50" t="s">
        <v>843</v>
      </c>
      <c r="C120" s="17"/>
      <c r="D120" s="17"/>
      <c r="E120" s="17"/>
      <c r="F120" s="17"/>
      <c r="G120" s="272"/>
      <c r="H120" s="17"/>
      <c r="I120" s="298">
        <v>54</v>
      </c>
      <c r="J120" s="274"/>
      <c r="K120" s="298">
        <v>5</v>
      </c>
      <c r="L120" s="305"/>
    </row>
    <row r="121" spans="1:16384" ht="15.75" thickBot="1" x14ac:dyDescent="0.25">
      <c r="A121" s="7"/>
      <c r="B121" s="17"/>
      <c r="C121" s="17"/>
      <c r="D121" s="17"/>
      <c r="E121" s="17"/>
      <c r="F121" s="17"/>
      <c r="G121" s="272"/>
      <c r="H121" s="17"/>
      <c r="I121" s="315"/>
      <c r="J121" s="274"/>
      <c r="K121" s="315"/>
      <c r="L121" s="305"/>
    </row>
    <row r="122" spans="1:16384" ht="17.25" thickTop="1" thickBot="1" x14ac:dyDescent="0.3">
      <c r="A122" s="7"/>
      <c r="B122" s="5" t="s">
        <v>790</v>
      </c>
      <c r="C122" s="4"/>
      <c r="D122" s="4"/>
      <c r="E122" s="4"/>
      <c r="F122" s="17"/>
      <c r="G122" s="272"/>
      <c r="H122" s="17"/>
      <c r="I122" s="300">
        <f>+I117-I120</f>
        <v>1716</v>
      </c>
      <c r="J122" s="17"/>
      <c r="K122" s="300">
        <f>+K117-K120</f>
        <v>383</v>
      </c>
      <c r="L122" s="305"/>
    </row>
    <row r="123" spans="1:16384" ht="16.5" thickTop="1" thickBot="1" x14ac:dyDescent="0.25">
      <c r="A123" s="7"/>
      <c r="B123" s="17"/>
      <c r="C123" s="17"/>
      <c r="D123" s="17"/>
      <c r="E123" s="17"/>
      <c r="F123" s="17"/>
      <c r="G123" s="272"/>
      <c r="H123" s="17"/>
      <c r="I123" s="317"/>
      <c r="J123" s="17"/>
      <c r="K123" s="317"/>
      <c r="L123" s="305"/>
    </row>
    <row r="124" spans="1:16384" ht="17.25" thickTop="1" thickBot="1" x14ac:dyDescent="0.3">
      <c r="A124" s="7"/>
      <c r="B124" s="5" t="s">
        <v>891</v>
      </c>
      <c r="C124" s="4"/>
      <c r="D124" s="4"/>
      <c r="E124" s="4"/>
      <c r="F124" s="17"/>
      <c r="G124" s="272"/>
      <c r="H124" s="17"/>
      <c r="I124" s="300">
        <f>+I112+I122</f>
        <v>5093</v>
      </c>
      <c r="J124" s="17"/>
      <c r="K124" s="300">
        <f>+K112+K122</f>
        <v>1138</v>
      </c>
      <c r="L124" s="305"/>
    </row>
    <row r="125" spans="1:16384" ht="16.5" thickTop="1" x14ac:dyDescent="0.25">
      <c r="A125" s="3"/>
      <c r="B125" s="683" t="s">
        <v>892</v>
      </c>
      <c r="C125" s="50"/>
      <c r="D125" s="50"/>
      <c r="E125" s="50"/>
      <c r="F125" s="17"/>
      <c r="G125" s="272"/>
      <c r="H125" s="17"/>
      <c r="I125" s="315"/>
      <c r="J125" s="274"/>
      <c r="K125" s="315"/>
      <c r="L125" s="305"/>
    </row>
    <row r="126" spans="1:16384" ht="16.5" thickBot="1" x14ac:dyDescent="0.3">
      <c r="A126" s="3"/>
      <c r="B126" s="50"/>
      <c r="C126" s="50"/>
      <c r="D126" s="50"/>
      <c r="E126" s="50"/>
      <c r="F126" s="17"/>
      <c r="G126" s="272"/>
      <c r="H126" s="17"/>
      <c r="I126" s="315"/>
      <c r="J126" s="274"/>
      <c r="K126" s="315"/>
      <c r="L126" s="305"/>
      <c r="P126" s="173">
        <f>IF(K127&gt;=0,0,1)</f>
        <v>0</v>
      </c>
    </row>
    <row r="127" spans="1:16384" ht="16.5" thickBot="1" x14ac:dyDescent="0.25">
      <c r="A127" s="43"/>
      <c r="B127" s="188" t="s">
        <v>757</v>
      </c>
      <c r="C127" s="16"/>
      <c r="D127" s="16"/>
      <c r="E127" s="16"/>
      <c r="F127" s="16"/>
      <c r="G127" s="272"/>
      <c r="H127" s="16"/>
      <c r="I127" s="298">
        <v>472</v>
      </c>
      <c r="J127" s="274"/>
      <c r="K127" s="298">
        <v>14</v>
      </c>
      <c r="L127" s="296"/>
      <c r="M127" s="204"/>
      <c r="N127" s="205"/>
      <c r="O127" s="205"/>
      <c r="P127" s="205"/>
      <c r="Q127" s="205"/>
      <c r="R127" s="205"/>
      <c r="S127" s="205"/>
      <c r="T127" s="205"/>
      <c r="U127" s="205"/>
      <c r="V127" s="205"/>
      <c r="W127" s="205"/>
      <c r="X127" s="205"/>
      <c r="Y127" s="205"/>
      <c r="Z127" s="205"/>
      <c r="AA127" s="205"/>
      <c r="AB127" s="206"/>
      <c r="AC127" s="206"/>
      <c r="AD127" s="206"/>
      <c r="AE127" s="206"/>
      <c r="AF127" s="206"/>
      <c r="AG127" s="206"/>
      <c r="AH127" s="206"/>
      <c r="AI127" s="206"/>
      <c r="AJ127" s="206"/>
      <c r="AK127" s="206"/>
      <c r="AL127" s="206"/>
      <c r="AM127" s="206"/>
      <c r="AN127" s="206"/>
      <c r="AO127" s="206"/>
      <c r="AP127" s="206"/>
      <c r="AQ127" s="206"/>
      <c r="AR127" s="206"/>
      <c r="AS127" s="206"/>
      <c r="AT127" s="206"/>
      <c r="AU127" s="206"/>
      <c r="AV127" s="206"/>
      <c r="AW127" s="206"/>
      <c r="AX127" s="206"/>
      <c r="AY127" s="206"/>
      <c r="AZ127" s="206"/>
      <c r="BA127" s="206"/>
      <c r="BB127" s="206"/>
      <c r="BC127" s="206"/>
      <c r="BD127" s="206"/>
      <c r="BE127" s="206"/>
      <c r="BF127" s="206"/>
      <c r="BG127" s="206"/>
      <c r="BH127" s="206"/>
      <c r="BI127" s="206"/>
      <c r="BJ127" s="206"/>
      <c r="BK127" s="206"/>
      <c r="BL127" s="206"/>
      <c r="BM127" s="206"/>
      <c r="BN127" s="206"/>
      <c r="BO127" s="206"/>
      <c r="BP127" s="206"/>
      <c r="BQ127" s="206"/>
      <c r="BR127" s="206"/>
      <c r="BS127" s="206"/>
      <c r="BT127" s="206"/>
      <c r="BU127" s="206"/>
      <c r="BV127" s="206"/>
      <c r="BW127" s="206"/>
      <c r="BX127" s="206"/>
      <c r="BY127" s="206"/>
      <c r="BZ127" s="206"/>
      <c r="CA127" s="206"/>
      <c r="CB127" s="206"/>
      <c r="CC127" s="206"/>
      <c r="CD127" s="206"/>
      <c r="CE127" s="206"/>
      <c r="CF127" s="206"/>
      <c r="CG127" s="206"/>
      <c r="CH127" s="206"/>
      <c r="CI127" s="206"/>
      <c r="CJ127" s="206"/>
      <c r="CK127" s="206"/>
      <c r="CL127" s="206"/>
      <c r="CM127" s="206"/>
      <c r="CN127" s="206"/>
      <c r="CO127" s="206"/>
      <c r="CP127" s="206"/>
      <c r="CQ127" s="206"/>
      <c r="CR127" s="206"/>
      <c r="CS127" s="206"/>
      <c r="CT127" s="206"/>
      <c r="CU127" s="206"/>
      <c r="CV127" s="206"/>
      <c r="CW127" s="206"/>
      <c r="CX127" s="206"/>
      <c r="CY127" s="206"/>
    </row>
    <row r="128" spans="1:16384" ht="15.75" x14ac:dyDescent="0.2">
      <c r="A128" s="43"/>
      <c r="B128" s="188"/>
      <c r="C128" s="16"/>
      <c r="D128" s="16"/>
      <c r="E128" s="16"/>
      <c r="F128" s="16"/>
      <c r="G128" s="272"/>
      <c r="H128" s="272"/>
      <c r="I128" s="272"/>
      <c r="J128" s="272"/>
      <c r="K128" s="272"/>
      <c r="L128" s="296"/>
      <c r="M128" s="207"/>
      <c r="N128" s="207"/>
      <c r="O128" s="205"/>
      <c r="P128" s="207"/>
      <c r="Q128" s="207"/>
      <c r="R128" s="207"/>
      <c r="S128" s="207"/>
      <c r="T128" s="207"/>
      <c r="U128" s="207"/>
      <c r="V128" s="207"/>
      <c r="W128" s="207"/>
      <c r="X128" s="207"/>
      <c r="Y128" s="207"/>
      <c r="Z128" s="207"/>
      <c r="AA128" s="207"/>
      <c r="AB128" s="207"/>
      <c r="AC128" s="207"/>
      <c r="AD128" s="207"/>
      <c r="AE128" s="207"/>
      <c r="AF128" s="207"/>
      <c r="AG128" s="207"/>
      <c r="AH128" s="207"/>
      <c r="AI128" s="207"/>
      <c r="AJ128" s="207"/>
      <c r="AK128" s="207"/>
      <c r="AL128" s="207"/>
      <c r="AM128" s="207"/>
      <c r="AN128" s="207"/>
      <c r="AO128" s="207"/>
      <c r="AP128" s="207"/>
      <c r="AQ128" s="207"/>
      <c r="AR128" s="207"/>
      <c r="AS128" s="207"/>
      <c r="AT128" s="207"/>
      <c r="AU128" s="207"/>
      <c r="AV128" s="207"/>
      <c r="AW128" s="207"/>
      <c r="AX128" s="207"/>
      <c r="AY128" s="207"/>
      <c r="AZ128" s="207"/>
      <c r="BA128" s="207"/>
      <c r="BB128" s="207"/>
      <c r="BC128" s="207"/>
      <c r="BD128" s="207"/>
      <c r="BE128" s="207"/>
      <c r="BF128" s="207"/>
      <c r="BG128" s="207"/>
      <c r="BH128" s="207"/>
      <c r="BI128" s="207"/>
      <c r="BJ128" s="207"/>
      <c r="BK128" s="207"/>
      <c r="BL128" s="207"/>
      <c r="BM128" s="207"/>
      <c r="BN128" s="207"/>
      <c r="BO128" s="207"/>
      <c r="BP128" s="207"/>
      <c r="BQ128" s="207"/>
      <c r="BR128" s="207"/>
      <c r="BS128" s="207"/>
      <c r="BT128" s="207"/>
      <c r="BU128" s="207"/>
      <c r="BV128" s="207"/>
      <c r="BW128" s="207"/>
      <c r="BX128" s="207"/>
      <c r="BY128" s="207"/>
      <c r="BZ128" s="207"/>
      <c r="CA128" s="207"/>
      <c r="CB128" s="207"/>
      <c r="CC128" s="207"/>
      <c r="CD128" s="207"/>
      <c r="CE128" s="207"/>
      <c r="CF128" s="207"/>
      <c r="CG128" s="207"/>
      <c r="CH128" s="207"/>
      <c r="CI128" s="207"/>
      <c r="CJ128" s="207"/>
      <c r="CK128" s="207"/>
      <c r="CL128" s="207"/>
      <c r="CM128" s="207"/>
      <c r="CN128" s="207"/>
      <c r="CO128" s="207"/>
      <c r="CP128" s="207"/>
      <c r="CQ128" s="207"/>
      <c r="CR128" s="207"/>
      <c r="CS128" s="207"/>
      <c r="CT128" s="207"/>
      <c r="CU128" s="207"/>
      <c r="CV128" s="207"/>
      <c r="CW128" s="207"/>
      <c r="CX128" s="207"/>
      <c r="CY128" s="207"/>
      <c r="CZ128" s="57"/>
      <c r="DA128" s="57"/>
      <c r="DB128" s="57"/>
      <c r="DC128" s="57"/>
      <c r="DD128" s="57"/>
      <c r="DE128" s="57"/>
      <c r="DF128" s="57"/>
      <c r="DG128" s="57"/>
      <c r="DH128" s="57"/>
      <c r="DI128" s="57"/>
      <c r="DJ128" s="57"/>
      <c r="DK128" s="57"/>
      <c r="DL128" s="57"/>
      <c r="DM128" s="57"/>
      <c r="DN128" s="57"/>
      <c r="DO128" s="57"/>
      <c r="DP128" s="57"/>
      <c r="DQ128" s="57"/>
      <c r="DR128" s="57"/>
      <c r="DS128" s="57"/>
      <c r="DT128" s="57"/>
      <c r="DU128" s="57"/>
      <c r="DV128" s="57"/>
      <c r="DW128" s="57"/>
      <c r="DX128" s="57"/>
      <c r="DY128" s="57"/>
      <c r="DZ128" s="57"/>
      <c r="EA128" s="57"/>
      <c r="EB128" s="57"/>
      <c r="EC128" s="57"/>
      <c r="ED128" s="57"/>
      <c r="EE128" s="57"/>
      <c r="EF128" s="57"/>
      <c r="EG128" s="57"/>
      <c r="EH128" s="57"/>
      <c r="EI128" s="57"/>
      <c r="EJ128" s="57"/>
      <c r="EK128" s="57"/>
      <c r="EL128" s="57"/>
      <c r="EM128" s="57"/>
      <c r="EN128" s="57"/>
      <c r="EO128" s="57"/>
      <c r="EP128" s="57"/>
      <c r="EQ128" s="57"/>
      <c r="ER128" s="57"/>
      <c r="ES128" s="57"/>
      <c r="ET128" s="57"/>
      <c r="EU128" s="57"/>
      <c r="EV128" s="57"/>
      <c r="EW128" s="57"/>
      <c r="EX128" s="57"/>
      <c r="EY128" s="57"/>
      <c r="EZ128" s="57"/>
      <c r="FA128" s="57"/>
      <c r="FB128" s="57"/>
      <c r="FC128" s="57"/>
      <c r="FD128" s="57"/>
      <c r="FE128" s="57"/>
      <c r="FF128" s="57"/>
      <c r="FG128" s="57"/>
      <c r="FH128" s="57"/>
      <c r="FI128" s="57"/>
      <c r="FJ128" s="57"/>
      <c r="FK128" s="57"/>
      <c r="FL128" s="57"/>
      <c r="FM128" s="57"/>
      <c r="FN128" s="57"/>
      <c r="FO128" s="57"/>
      <c r="FP128" s="57"/>
      <c r="FQ128" s="57"/>
      <c r="FR128" s="57"/>
      <c r="FS128" s="57"/>
      <c r="FT128" s="57"/>
      <c r="FU128" s="57"/>
      <c r="FV128" s="57"/>
      <c r="FW128" s="57"/>
      <c r="FX128" s="57"/>
      <c r="FY128" s="57"/>
      <c r="FZ128" s="57"/>
      <c r="GA128" s="57"/>
      <c r="GB128" s="57"/>
      <c r="GC128" s="57"/>
      <c r="GD128" s="57"/>
      <c r="GE128" s="57"/>
      <c r="GF128" s="57"/>
      <c r="GG128" s="57"/>
      <c r="GH128" s="57"/>
      <c r="GI128" s="57"/>
      <c r="GJ128" s="57"/>
      <c r="GK128" s="57"/>
      <c r="GL128" s="57"/>
      <c r="GM128" s="57"/>
      <c r="GN128" s="57"/>
      <c r="GO128" s="57"/>
      <c r="GP128" s="57"/>
      <c r="GQ128" s="57"/>
      <c r="GR128" s="57"/>
      <c r="GS128" s="57"/>
      <c r="GT128" s="57"/>
      <c r="GU128" s="57"/>
      <c r="GV128" s="57"/>
      <c r="GW128" s="57"/>
      <c r="GX128" s="57"/>
      <c r="GY128" s="57"/>
      <c r="GZ128" s="57"/>
      <c r="HA128" s="57"/>
      <c r="HB128" s="57"/>
      <c r="HC128" s="57"/>
      <c r="HD128" s="57"/>
      <c r="HE128" s="57"/>
      <c r="HF128" s="57"/>
      <c r="HG128" s="57"/>
      <c r="HH128" s="57"/>
      <c r="HI128" s="57"/>
      <c r="HJ128" s="57"/>
      <c r="HK128" s="57"/>
      <c r="HL128" s="57"/>
      <c r="HM128" s="57"/>
      <c r="HN128" s="57"/>
      <c r="HO128" s="57"/>
      <c r="HP128" s="57"/>
      <c r="HQ128" s="57"/>
      <c r="HR128" s="57"/>
      <c r="HS128" s="57"/>
      <c r="HT128" s="57"/>
      <c r="HU128" s="57"/>
      <c r="HV128" s="57"/>
      <c r="HW128" s="57"/>
      <c r="HX128" s="57"/>
      <c r="HY128" s="57"/>
      <c r="HZ128" s="57"/>
      <c r="IA128" s="57"/>
      <c r="IB128" s="57"/>
      <c r="IC128" s="57"/>
      <c r="ID128" s="57"/>
      <c r="IE128" s="57"/>
      <c r="IF128" s="57"/>
      <c r="IG128" s="57"/>
      <c r="IH128" s="57"/>
      <c r="II128" s="57"/>
      <c r="IJ128" s="57"/>
      <c r="IK128" s="57"/>
      <c r="IL128" s="57"/>
      <c r="IM128" s="57"/>
      <c r="IN128" s="57"/>
      <c r="IO128" s="57"/>
      <c r="IP128" s="57"/>
      <c r="IQ128" s="57"/>
      <c r="IR128" s="57"/>
      <c r="IS128" s="57"/>
      <c r="IT128" s="57"/>
      <c r="IU128" s="57"/>
      <c r="IV128" s="57"/>
      <c r="IW128" s="57"/>
      <c r="IX128" s="57"/>
      <c r="IY128" s="57"/>
      <c r="IZ128" s="57"/>
      <c r="JA128" s="57"/>
      <c r="JB128" s="57"/>
      <c r="JC128" s="57"/>
      <c r="JD128" s="57"/>
      <c r="JE128" s="57"/>
      <c r="JF128" s="57"/>
      <c r="JG128" s="57"/>
      <c r="JH128" s="57"/>
      <c r="JI128" s="57"/>
      <c r="JJ128" s="57"/>
      <c r="JK128" s="57"/>
      <c r="JL128" s="57"/>
      <c r="JM128" s="57"/>
      <c r="JN128" s="57"/>
      <c r="JO128" s="57"/>
      <c r="JP128" s="57"/>
      <c r="JQ128" s="57"/>
      <c r="JR128" s="57"/>
      <c r="JS128" s="57"/>
      <c r="JT128" s="57"/>
      <c r="JU128" s="57"/>
      <c r="JV128" s="57"/>
      <c r="JW128" s="57"/>
      <c r="JX128" s="57"/>
      <c r="JY128" s="57"/>
      <c r="JZ128" s="57"/>
      <c r="KA128" s="57"/>
      <c r="KB128" s="57"/>
      <c r="KC128" s="57"/>
      <c r="KD128" s="57"/>
      <c r="KE128" s="57"/>
      <c r="KF128" s="57"/>
      <c r="KG128" s="57"/>
      <c r="KH128" s="57"/>
      <c r="KI128" s="57"/>
      <c r="KJ128" s="57"/>
      <c r="KK128" s="57"/>
      <c r="KL128" s="57"/>
      <c r="KM128" s="57"/>
      <c r="KN128" s="57"/>
      <c r="KO128" s="57"/>
      <c r="KP128" s="57"/>
      <c r="KQ128" s="57"/>
      <c r="KR128" s="57"/>
      <c r="KS128" s="57"/>
      <c r="KT128" s="57"/>
      <c r="KU128" s="57"/>
      <c r="KV128" s="57"/>
      <c r="KW128" s="57"/>
      <c r="KX128" s="57"/>
      <c r="KY128" s="57"/>
      <c r="KZ128" s="57"/>
      <c r="LA128" s="57"/>
      <c r="LB128" s="57"/>
      <c r="LC128" s="57"/>
      <c r="LD128" s="57"/>
      <c r="LE128" s="57"/>
      <c r="LF128" s="57"/>
      <c r="LG128" s="57"/>
      <c r="LH128" s="57"/>
      <c r="LI128" s="57"/>
      <c r="LJ128" s="57"/>
      <c r="LK128" s="57"/>
      <c r="LL128" s="57"/>
      <c r="LM128" s="57"/>
      <c r="LN128" s="57"/>
      <c r="LO128" s="57"/>
      <c r="LP128" s="57"/>
      <c r="LQ128" s="57"/>
      <c r="LR128" s="57"/>
      <c r="LS128" s="57"/>
      <c r="LT128" s="57"/>
      <c r="LU128" s="57"/>
      <c r="LV128" s="57"/>
      <c r="LW128" s="57"/>
      <c r="LX128" s="57"/>
      <c r="LY128" s="57"/>
      <c r="LZ128" s="57"/>
      <c r="MA128" s="57"/>
      <c r="MB128" s="57"/>
      <c r="MC128" s="57"/>
      <c r="MD128" s="57"/>
      <c r="ME128" s="57"/>
      <c r="MF128" s="57"/>
      <c r="MG128" s="57"/>
      <c r="MH128" s="57"/>
      <c r="MI128" s="57"/>
      <c r="MJ128" s="57"/>
      <c r="MK128" s="57"/>
      <c r="ML128" s="57"/>
      <c r="MM128" s="57"/>
      <c r="MN128" s="57"/>
      <c r="MO128" s="57"/>
      <c r="MP128" s="57"/>
      <c r="MQ128" s="57"/>
      <c r="MR128" s="57"/>
      <c r="MS128" s="57"/>
      <c r="MT128" s="57"/>
      <c r="MU128" s="57"/>
      <c r="MV128" s="57"/>
      <c r="MW128" s="57"/>
      <c r="MX128" s="57"/>
      <c r="MY128" s="57"/>
      <c r="MZ128" s="57"/>
      <c r="NA128" s="57"/>
      <c r="NB128" s="57"/>
      <c r="NC128" s="57"/>
      <c r="ND128" s="57"/>
      <c r="NE128" s="57"/>
      <c r="NF128" s="57"/>
      <c r="NG128" s="57"/>
      <c r="NH128" s="57"/>
      <c r="NI128" s="57"/>
      <c r="NJ128" s="57"/>
      <c r="NK128" s="57"/>
      <c r="NL128" s="57"/>
      <c r="NM128" s="57"/>
      <c r="NN128" s="57"/>
      <c r="NO128" s="57"/>
      <c r="NP128" s="57"/>
      <c r="NQ128" s="57"/>
      <c r="NR128" s="57"/>
      <c r="NS128" s="57"/>
      <c r="NT128" s="57"/>
      <c r="NU128" s="57"/>
      <c r="NV128" s="57"/>
      <c r="NW128" s="57"/>
      <c r="NX128" s="57"/>
      <c r="NY128" s="57"/>
      <c r="NZ128" s="57"/>
      <c r="OA128" s="57"/>
      <c r="OB128" s="57"/>
      <c r="OC128" s="57"/>
      <c r="OD128" s="57"/>
      <c r="OE128" s="57"/>
      <c r="OF128" s="57"/>
      <c r="OG128" s="57"/>
      <c r="OH128" s="57"/>
      <c r="OI128" s="57"/>
      <c r="OJ128" s="57"/>
      <c r="OK128" s="57"/>
      <c r="OL128" s="57"/>
      <c r="OM128" s="57"/>
      <c r="ON128" s="57"/>
      <c r="OO128" s="57"/>
      <c r="OP128" s="57"/>
      <c r="OQ128" s="57"/>
      <c r="OR128" s="57"/>
      <c r="OS128" s="57"/>
      <c r="OT128" s="57"/>
      <c r="OU128" s="57"/>
      <c r="OV128" s="57"/>
      <c r="OW128" s="57"/>
      <c r="OX128" s="57"/>
      <c r="OY128" s="57"/>
      <c r="OZ128" s="57"/>
      <c r="PA128" s="57"/>
      <c r="PB128" s="57"/>
      <c r="PC128" s="57"/>
      <c r="PD128" s="57"/>
      <c r="PE128" s="57"/>
      <c r="PF128" s="57"/>
      <c r="PG128" s="57"/>
      <c r="PH128" s="57"/>
      <c r="PI128" s="57"/>
      <c r="PJ128" s="57"/>
      <c r="PK128" s="57"/>
      <c r="PL128" s="57"/>
      <c r="PM128" s="57"/>
      <c r="PN128" s="57"/>
      <c r="PO128" s="57"/>
      <c r="PP128" s="57"/>
      <c r="PQ128" s="57"/>
      <c r="PR128" s="57"/>
      <c r="PS128" s="57"/>
      <c r="PT128" s="57"/>
      <c r="PU128" s="57"/>
      <c r="PV128" s="57"/>
      <c r="PW128" s="57"/>
      <c r="PX128" s="57"/>
      <c r="PY128" s="57"/>
      <c r="PZ128" s="57"/>
      <c r="QA128" s="57"/>
      <c r="QB128" s="57"/>
      <c r="QC128" s="57"/>
      <c r="QD128" s="57"/>
      <c r="QE128" s="57"/>
      <c r="QF128" s="57"/>
      <c r="QG128" s="57"/>
      <c r="QH128" s="57"/>
      <c r="QI128" s="57"/>
      <c r="QJ128" s="57"/>
      <c r="QK128" s="57"/>
      <c r="QL128" s="57"/>
      <c r="QM128" s="57"/>
      <c r="QN128" s="57"/>
      <c r="QO128" s="57"/>
      <c r="QP128" s="57"/>
      <c r="QQ128" s="57"/>
      <c r="QR128" s="57"/>
      <c r="QS128" s="57"/>
      <c r="QT128" s="57"/>
      <c r="QU128" s="57"/>
      <c r="QV128" s="57"/>
      <c r="QW128" s="57"/>
      <c r="QX128" s="57"/>
      <c r="QY128" s="57"/>
      <c r="QZ128" s="57"/>
      <c r="RA128" s="57"/>
      <c r="RB128" s="57"/>
      <c r="RC128" s="57"/>
      <c r="RD128" s="57"/>
      <c r="RE128" s="57"/>
      <c r="RF128" s="57"/>
      <c r="RG128" s="57"/>
      <c r="RH128" s="57"/>
      <c r="RI128" s="57"/>
      <c r="RJ128" s="57"/>
      <c r="RK128" s="57"/>
      <c r="RL128" s="57"/>
      <c r="RM128" s="57"/>
      <c r="RN128" s="57"/>
      <c r="RO128" s="57"/>
      <c r="RP128" s="57"/>
      <c r="RQ128" s="57"/>
      <c r="RR128" s="57"/>
      <c r="RS128" s="57"/>
      <c r="RT128" s="57"/>
      <c r="RU128" s="57"/>
      <c r="RV128" s="57"/>
      <c r="RW128" s="57"/>
      <c r="RX128" s="57"/>
      <c r="RY128" s="57"/>
      <c r="RZ128" s="57"/>
      <c r="SA128" s="57"/>
      <c r="SB128" s="57"/>
      <c r="SC128" s="57"/>
      <c r="SD128" s="57"/>
      <c r="SE128" s="57"/>
      <c r="SF128" s="57"/>
      <c r="SG128" s="57"/>
      <c r="SH128" s="57"/>
      <c r="SI128" s="57"/>
      <c r="SJ128" s="57"/>
      <c r="SK128" s="57"/>
      <c r="SL128" s="57"/>
      <c r="SM128" s="57"/>
      <c r="SN128" s="57"/>
      <c r="SO128" s="57"/>
      <c r="SP128" s="57"/>
      <c r="SQ128" s="57"/>
      <c r="SR128" s="57"/>
      <c r="SS128" s="57"/>
      <c r="ST128" s="57"/>
      <c r="SU128" s="57"/>
      <c r="SV128" s="57"/>
      <c r="SW128" s="57"/>
      <c r="SX128" s="57"/>
      <c r="SY128" s="57"/>
      <c r="SZ128" s="57"/>
      <c r="TA128" s="57"/>
      <c r="TB128" s="57"/>
      <c r="TC128" s="57"/>
      <c r="TD128" s="57"/>
      <c r="TE128" s="57"/>
      <c r="TF128" s="57"/>
      <c r="TG128" s="57"/>
      <c r="TH128" s="57"/>
      <c r="TI128" s="57"/>
      <c r="TJ128" s="57"/>
      <c r="TK128" s="57"/>
      <c r="TL128" s="57"/>
      <c r="TM128" s="57"/>
      <c r="TN128" s="57"/>
      <c r="TO128" s="57"/>
      <c r="TP128" s="57"/>
      <c r="TQ128" s="57"/>
      <c r="TR128" s="57"/>
      <c r="TS128" s="57"/>
      <c r="TT128" s="57"/>
      <c r="TU128" s="57"/>
      <c r="TV128" s="57"/>
      <c r="TW128" s="57"/>
      <c r="TX128" s="57"/>
      <c r="TY128" s="57"/>
      <c r="TZ128" s="57"/>
      <c r="UA128" s="57"/>
      <c r="UB128" s="57"/>
      <c r="UC128" s="57"/>
      <c r="UD128" s="57"/>
      <c r="UE128" s="57"/>
      <c r="UF128" s="57"/>
      <c r="UG128" s="57"/>
      <c r="UH128" s="57"/>
      <c r="UI128" s="57"/>
      <c r="UJ128" s="57"/>
      <c r="UK128" s="57"/>
      <c r="UL128" s="57"/>
      <c r="UM128" s="57"/>
      <c r="UN128" s="57"/>
      <c r="UO128" s="57"/>
      <c r="UP128" s="57"/>
      <c r="UQ128" s="57"/>
      <c r="UR128" s="57"/>
      <c r="US128" s="57"/>
      <c r="UT128" s="57"/>
      <c r="UU128" s="57"/>
      <c r="UV128" s="57"/>
      <c r="UW128" s="57"/>
      <c r="UX128" s="57"/>
      <c r="UY128" s="57"/>
      <c r="UZ128" s="57"/>
      <c r="VA128" s="57"/>
      <c r="VB128" s="57"/>
      <c r="VC128" s="57"/>
      <c r="VD128" s="57"/>
      <c r="VE128" s="57"/>
      <c r="VF128" s="57"/>
      <c r="VG128" s="57"/>
      <c r="VH128" s="57"/>
      <c r="VI128" s="57"/>
      <c r="VJ128" s="57"/>
      <c r="VK128" s="57"/>
      <c r="VL128" s="57"/>
      <c r="VM128" s="57"/>
      <c r="VN128" s="57"/>
      <c r="VO128" s="57"/>
      <c r="VP128" s="57"/>
      <c r="VQ128" s="57"/>
      <c r="VR128" s="57"/>
      <c r="VS128" s="57"/>
      <c r="VT128" s="57"/>
      <c r="VU128" s="57"/>
      <c r="VV128" s="57"/>
      <c r="VW128" s="57"/>
      <c r="VX128" s="57"/>
      <c r="VY128" s="57"/>
      <c r="VZ128" s="57"/>
      <c r="WA128" s="57"/>
      <c r="WB128" s="57"/>
      <c r="WC128" s="57"/>
      <c r="WD128" s="57"/>
      <c r="WE128" s="57"/>
      <c r="WF128" s="57"/>
      <c r="WG128" s="57"/>
      <c r="WH128" s="57"/>
      <c r="WI128" s="57"/>
      <c r="WJ128" s="57"/>
      <c r="WK128" s="57"/>
      <c r="WL128" s="57"/>
      <c r="WM128" s="57"/>
      <c r="WN128" s="57"/>
      <c r="WO128" s="57"/>
      <c r="WP128" s="57"/>
      <c r="WQ128" s="57"/>
      <c r="WR128" s="57"/>
      <c r="WS128" s="57"/>
      <c r="WT128" s="57"/>
      <c r="WU128" s="57"/>
      <c r="WV128" s="57"/>
      <c r="WW128" s="57"/>
      <c r="WX128" s="57"/>
      <c r="WY128" s="57"/>
      <c r="WZ128" s="57"/>
      <c r="XA128" s="57"/>
      <c r="XB128" s="57"/>
      <c r="XC128" s="57"/>
      <c r="XD128" s="57"/>
      <c r="XE128" s="57"/>
      <c r="XF128" s="57"/>
      <c r="XG128" s="57"/>
      <c r="XH128" s="57"/>
      <c r="XI128" s="57"/>
      <c r="XJ128" s="57"/>
      <c r="XK128" s="57"/>
      <c r="XL128" s="57"/>
      <c r="XM128" s="57"/>
      <c r="XN128" s="57"/>
      <c r="XO128" s="57"/>
      <c r="XP128" s="57"/>
      <c r="XQ128" s="57"/>
      <c r="XR128" s="57"/>
      <c r="XS128" s="57"/>
      <c r="XT128" s="57"/>
      <c r="XU128" s="57"/>
      <c r="XV128" s="57"/>
      <c r="XW128" s="57"/>
      <c r="XX128" s="57"/>
      <c r="XY128" s="57"/>
      <c r="XZ128" s="57"/>
      <c r="YA128" s="57"/>
      <c r="YB128" s="57"/>
      <c r="YC128" s="57"/>
      <c r="YD128" s="57"/>
      <c r="YE128" s="57"/>
      <c r="YF128" s="57"/>
      <c r="YG128" s="57"/>
      <c r="YH128" s="57"/>
      <c r="YI128" s="57"/>
      <c r="YJ128" s="57"/>
      <c r="YK128" s="57"/>
      <c r="YL128" s="57"/>
      <c r="YM128" s="57"/>
      <c r="YN128" s="57"/>
      <c r="YO128" s="57"/>
      <c r="YP128" s="57"/>
      <c r="YQ128" s="57"/>
      <c r="YR128" s="57"/>
      <c r="YS128" s="57"/>
      <c r="YT128" s="57"/>
      <c r="YU128" s="57"/>
      <c r="YV128" s="57"/>
      <c r="YW128" s="57"/>
      <c r="YX128" s="57"/>
      <c r="YY128" s="57"/>
      <c r="YZ128" s="57"/>
      <c r="ZA128" s="57"/>
      <c r="ZB128" s="57"/>
      <c r="ZC128" s="57"/>
      <c r="ZD128" s="57"/>
      <c r="ZE128" s="57"/>
      <c r="ZF128" s="57"/>
      <c r="ZG128" s="57"/>
      <c r="ZH128" s="57"/>
      <c r="ZI128" s="57"/>
      <c r="ZJ128" s="57"/>
      <c r="ZK128" s="57"/>
      <c r="ZL128" s="57"/>
      <c r="ZM128" s="57"/>
      <c r="ZN128" s="57"/>
      <c r="ZO128" s="57"/>
      <c r="ZP128" s="57"/>
      <c r="ZQ128" s="57"/>
      <c r="ZR128" s="57"/>
      <c r="ZS128" s="57"/>
      <c r="ZT128" s="57"/>
      <c r="ZU128" s="57"/>
      <c r="ZV128" s="57"/>
      <c r="ZW128" s="57"/>
      <c r="ZX128" s="57"/>
      <c r="ZY128" s="57"/>
      <c r="ZZ128" s="57"/>
      <c r="AAA128" s="57"/>
      <c r="AAB128" s="57"/>
      <c r="AAC128" s="57"/>
      <c r="AAD128" s="57"/>
      <c r="AAE128" s="57"/>
      <c r="AAF128" s="57"/>
      <c r="AAG128" s="57"/>
      <c r="AAH128" s="57"/>
      <c r="AAI128" s="57"/>
      <c r="AAJ128" s="57"/>
      <c r="AAK128" s="57"/>
      <c r="AAL128" s="57"/>
      <c r="AAM128" s="57"/>
      <c r="AAN128" s="57"/>
      <c r="AAO128" s="57"/>
      <c r="AAP128" s="57"/>
      <c r="AAQ128" s="57"/>
      <c r="AAR128" s="57"/>
      <c r="AAS128" s="57"/>
      <c r="AAT128" s="57"/>
      <c r="AAU128" s="57"/>
      <c r="AAV128" s="57"/>
      <c r="AAW128" s="57"/>
      <c r="AAX128" s="57"/>
      <c r="AAY128" s="57"/>
      <c r="AAZ128" s="57"/>
      <c r="ABA128" s="57"/>
      <c r="ABB128" s="57"/>
      <c r="ABC128" s="57"/>
      <c r="ABD128" s="57"/>
      <c r="ABE128" s="57"/>
      <c r="ABF128" s="57"/>
      <c r="ABG128" s="57"/>
      <c r="ABH128" s="57"/>
      <c r="ABI128" s="57"/>
      <c r="ABJ128" s="57"/>
      <c r="ABK128" s="57"/>
      <c r="ABL128" s="57"/>
      <c r="ABM128" s="57"/>
      <c r="ABN128" s="57"/>
      <c r="ABO128" s="57"/>
      <c r="ABP128" s="57"/>
      <c r="ABQ128" s="57"/>
      <c r="ABR128" s="57"/>
      <c r="ABS128" s="57"/>
      <c r="ABT128" s="57"/>
      <c r="ABU128" s="57"/>
      <c r="ABV128" s="57"/>
      <c r="ABW128" s="57"/>
      <c r="ABX128" s="57"/>
      <c r="ABY128" s="57"/>
      <c r="ABZ128" s="57"/>
      <c r="ACA128" s="57"/>
      <c r="ACB128" s="57"/>
      <c r="ACC128" s="57"/>
      <c r="ACD128" s="57"/>
      <c r="ACE128" s="57"/>
      <c r="ACF128" s="57"/>
      <c r="ACG128" s="57"/>
      <c r="ACH128" s="57"/>
      <c r="ACI128" s="57"/>
      <c r="ACJ128" s="57"/>
      <c r="ACK128" s="57"/>
      <c r="ACL128" s="57"/>
      <c r="ACM128" s="57"/>
      <c r="ACN128" s="57"/>
      <c r="ACO128" s="57"/>
      <c r="ACP128" s="57"/>
      <c r="ACQ128" s="57"/>
      <c r="ACR128" s="57"/>
      <c r="ACS128" s="57"/>
      <c r="ACT128" s="57"/>
      <c r="ACU128" s="57"/>
      <c r="ACV128" s="57"/>
      <c r="ACW128" s="57"/>
      <c r="ACX128" s="57"/>
      <c r="ACY128" s="57"/>
      <c r="ACZ128" s="57"/>
      <c r="ADA128" s="57"/>
      <c r="ADB128" s="57"/>
      <c r="ADC128" s="57"/>
      <c r="ADD128" s="57"/>
      <c r="ADE128" s="57"/>
      <c r="ADF128" s="57"/>
      <c r="ADG128" s="57"/>
      <c r="ADH128" s="57"/>
      <c r="ADI128" s="57"/>
      <c r="ADJ128" s="57"/>
      <c r="ADK128" s="57"/>
      <c r="ADL128" s="57"/>
      <c r="ADM128" s="57"/>
      <c r="ADN128" s="57"/>
      <c r="ADO128" s="57"/>
      <c r="ADP128" s="57"/>
      <c r="ADQ128" s="57"/>
      <c r="ADR128" s="57"/>
      <c r="ADS128" s="57"/>
      <c r="ADT128" s="57"/>
      <c r="ADU128" s="57"/>
      <c r="ADV128" s="57"/>
      <c r="ADW128" s="57"/>
      <c r="ADX128" s="57"/>
      <c r="ADY128" s="57"/>
      <c r="ADZ128" s="57"/>
      <c r="AEA128" s="57"/>
      <c r="AEB128" s="57"/>
      <c r="AEC128" s="57"/>
      <c r="AED128" s="57"/>
      <c r="AEE128" s="57"/>
      <c r="AEF128" s="57"/>
      <c r="AEG128" s="57"/>
      <c r="AEH128" s="57"/>
      <c r="AEI128" s="57"/>
      <c r="AEJ128" s="57"/>
      <c r="AEK128" s="57"/>
      <c r="AEL128" s="57"/>
      <c r="AEM128" s="57"/>
      <c r="AEN128" s="57"/>
      <c r="AEO128" s="57"/>
      <c r="AEP128" s="57"/>
      <c r="AEQ128" s="57"/>
      <c r="AER128" s="57"/>
      <c r="AES128" s="57"/>
      <c r="AET128" s="57"/>
      <c r="AEU128" s="57"/>
      <c r="AEV128" s="57"/>
      <c r="AEW128" s="57"/>
      <c r="AEX128" s="57"/>
      <c r="AEY128" s="57"/>
      <c r="AEZ128" s="57"/>
      <c r="AFA128" s="57"/>
      <c r="AFB128" s="57"/>
      <c r="AFC128" s="57"/>
      <c r="AFD128" s="57"/>
      <c r="AFE128" s="57"/>
      <c r="AFF128" s="57"/>
      <c r="AFG128" s="57"/>
      <c r="AFH128" s="57"/>
      <c r="AFI128" s="57"/>
      <c r="AFJ128" s="57"/>
      <c r="AFK128" s="57"/>
      <c r="AFL128" s="57"/>
      <c r="AFM128" s="57"/>
      <c r="AFN128" s="57"/>
      <c r="AFO128" s="57"/>
      <c r="AFP128" s="57"/>
      <c r="AFQ128" s="57"/>
      <c r="AFR128" s="57"/>
      <c r="AFS128" s="57"/>
      <c r="AFT128" s="57"/>
      <c r="AFU128" s="57"/>
      <c r="AFV128" s="57"/>
      <c r="AFW128" s="57"/>
      <c r="AFX128" s="57"/>
      <c r="AFY128" s="57"/>
      <c r="AFZ128" s="57"/>
      <c r="AGA128" s="57"/>
      <c r="AGB128" s="57"/>
      <c r="AGC128" s="57"/>
      <c r="AGD128" s="57"/>
      <c r="AGE128" s="57"/>
      <c r="AGF128" s="57"/>
      <c r="AGG128" s="57"/>
      <c r="AGH128" s="57"/>
      <c r="AGI128" s="57"/>
      <c r="AGJ128" s="57"/>
      <c r="AGK128" s="57"/>
      <c r="AGL128" s="57"/>
      <c r="AGM128" s="57"/>
      <c r="AGN128" s="57"/>
      <c r="AGO128" s="57"/>
      <c r="AGP128" s="57"/>
      <c r="AGQ128" s="57"/>
      <c r="AGR128" s="57"/>
      <c r="AGS128" s="57"/>
      <c r="AGT128" s="57"/>
      <c r="AGU128" s="57"/>
      <c r="AGV128" s="57"/>
      <c r="AGW128" s="57"/>
      <c r="AGX128" s="57"/>
      <c r="AGY128" s="57"/>
      <c r="AGZ128" s="57"/>
      <c r="AHA128" s="57"/>
      <c r="AHB128" s="57"/>
      <c r="AHC128" s="57"/>
      <c r="AHD128" s="57"/>
      <c r="AHE128" s="57"/>
      <c r="AHF128" s="57"/>
      <c r="AHG128" s="57"/>
      <c r="AHH128" s="57"/>
      <c r="AHI128" s="57"/>
      <c r="AHJ128" s="57"/>
      <c r="AHK128" s="57"/>
      <c r="AHL128" s="57"/>
      <c r="AHM128" s="57"/>
      <c r="AHN128" s="57"/>
      <c r="AHO128" s="57"/>
      <c r="AHP128" s="57"/>
      <c r="AHQ128" s="57"/>
      <c r="AHR128" s="57"/>
      <c r="AHS128" s="57"/>
      <c r="AHT128" s="57"/>
      <c r="AHU128" s="57"/>
      <c r="AHV128" s="57"/>
      <c r="AHW128" s="57"/>
      <c r="AHX128" s="57"/>
      <c r="AHY128" s="57"/>
      <c r="AHZ128" s="57"/>
      <c r="AIA128" s="57"/>
      <c r="AIB128" s="57"/>
      <c r="AIC128" s="57"/>
      <c r="AID128" s="57"/>
      <c r="AIE128" s="57"/>
      <c r="AIF128" s="57"/>
      <c r="AIG128" s="57"/>
      <c r="AIH128" s="57"/>
      <c r="AII128" s="57"/>
      <c r="AIJ128" s="57"/>
      <c r="AIK128" s="57"/>
      <c r="AIL128" s="57"/>
      <c r="AIM128" s="57"/>
      <c r="AIN128" s="57"/>
      <c r="AIO128" s="57"/>
      <c r="AIP128" s="57"/>
      <c r="AIQ128" s="57"/>
      <c r="AIR128" s="57"/>
      <c r="AIS128" s="57"/>
      <c r="AIT128" s="57"/>
      <c r="AIU128" s="57"/>
      <c r="AIV128" s="57"/>
      <c r="AIW128" s="57"/>
      <c r="AIX128" s="57"/>
      <c r="AIY128" s="57"/>
      <c r="AIZ128" s="57"/>
      <c r="AJA128" s="57"/>
      <c r="AJB128" s="57"/>
      <c r="AJC128" s="57"/>
      <c r="AJD128" s="57"/>
      <c r="AJE128" s="57"/>
      <c r="AJF128" s="57"/>
      <c r="AJG128" s="57"/>
      <c r="AJH128" s="57"/>
      <c r="AJI128" s="57"/>
      <c r="AJJ128" s="57"/>
      <c r="AJK128" s="57"/>
      <c r="AJL128" s="57"/>
      <c r="AJM128" s="57"/>
      <c r="AJN128" s="57"/>
      <c r="AJO128" s="57"/>
      <c r="AJP128" s="57"/>
      <c r="AJQ128" s="57"/>
      <c r="AJR128" s="57"/>
      <c r="AJS128" s="57"/>
      <c r="AJT128" s="57"/>
      <c r="AJU128" s="57"/>
      <c r="AJV128" s="57"/>
      <c r="AJW128" s="57"/>
      <c r="AJX128" s="57"/>
      <c r="AJY128" s="57"/>
      <c r="AJZ128" s="57"/>
      <c r="AKA128" s="57"/>
      <c r="AKB128" s="57"/>
      <c r="AKC128" s="57"/>
      <c r="AKD128" s="57"/>
      <c r="AKE128" s="57"/>
      <c r="AKF128" s="57"/>
      <c r="AKG128" s="57"/>
      <c r="AKH128" s="57"/>
      <c r="AKI128" s="57"/>
      <c r="AKJ128" s="57"/>
      <c r="AKK128" s="57"/>
      <c r="AKL128" s="57"/>
      <c r="AKM128" s="57"/>
      <c r="AKN128" s="57"/>
      <c r="AKO128" s="57"/>
      <c r="AKP128" s="57"/>
      <c r="AKQ128" s="57"/>
      <c r="AKR128" s="57"/>
      <c r="AKS128" s="57"/>
      <c r="AKT128" s="57"/>
      <c r="AKU128" s="57"/>
      <c r="AKV128" s="57"/>
      <c r="AKW128" s="57"/>
      <c r="AKX128" s="57"/>
      <c r="AKY128" s="57"/>
      <c r="AKZ128" s="57"/>
      <c r="ALA128" s="57"/>
      <c r="ALB128" s="57"/>
      <c r="ALC128" s="57"/>
      <c r="ALD128" s="57"/>
      <c r="ALE128" s="57"/>
      <c r="ALF128" s="57"/>
      <c r="ALG128" s="57"/>
      <c r="ALH128" s="57"/>
      <c r="ALI128" s="57"/>
      <c r="ALJ128" s="57"/>
      <c r="ALK128" s="57"/>
      <c r="ALL128" s="57"/>
      <c r="ALM128" s="57"/>
      <c r="ALN128" s="57"/>
      <c r="ALO128" s="57"/>
      <c r="ALP128" s="57"/>
      <c r="ALQ128" s="57"/>
      <c r="ALR128" s="57"/>
      <c r="ALS128" s="57"/>
      <c r="ALT128" s="57"/>
      <c r="ALU128" s="57"/>
      <c r="ALV128" s="57"/>
      <c r="ALW128" s="57"/>
      <c r="ALX128" s="57"/>
      <c r="ALY128" s="57"/>
      <c r="ALZ128" s="57"/>
      <c r="AMA128" s="57"/>
      <c r="AMB128" s="57"/>
      <c r="AMC128" s="57"/>
      <c r="AMD128" s="57"/>
      <c r="AME128" s="57"/>
      <c r="AMF128" s="57"/>
      <c r="AMG128" s="57"/>
      <c r="AMH128" s="57"/>
      <c r="AMI128" s="57"/>
      <c r="AMJ128" s="57"/>
      <c r="AMK128" s="57"/>
      <c r="AML128" s="57"/>
      <c r="AMM128" s="57"/>
      <c r="AMN128" s="57"/>
      <c r="AMO128" s="57"/>
      <c r="AMP128" s="57"/>
      <c r="AMQ128" s="57"/>
      <c r="AMR128" s="57"/>
      <c r="AMS128" s="57"/>
      <c r="AMT128" s="57"/>
      <c r="AMU128" s="57"/>
      <c r="AMV128" s="57"/>
      <c r="AMW128" s="57"/>
      <c r="AMX128" s="57"/>
      <c r="AMY128" s="57"/>
      <c r="AMZ128" s="57"/>
      <c r="ANA128" s="57"/>
      <c r="ANB128" s="57"/>
      <c r="ANC128" s="57"/>
      <c r="AND128" s="57"/>
      <c r="ANE128" s="57"/>
      <c r="ANF128" s="57"/>
      <c r="ANG128" s="57"/>
      <c r="ANH128" s="57"/>
      <c r="ANI128" s="57"/>
      <c r="ANJ128" s="57"/>
      <c r="ANK128" s="57"/>
      <c r="ANL128" s="57"/>
      <c r="ANM128" s="57"/>
      <c r="ANN128" s="57"/>
      <c r="ANO128" s="57"/>
      <c r="ANP128" s="57"/>
      <c r="ANQ128" s="57"/>
      <c r="ANR128" s="57"/>
      <c r="ANS128" s="57"/>
      <c r="ANT128" s="57"/>
      <c r="ANU128" s="57"/>
      <c r="ANV128" s="57"/>
      <c r="ANW128" s="57"/>
      <c r="ANX128" s="57"/>
      <c r="ANY128" s="57"/>
      <c r="ANZ128" s="57"/>
      <c r="AOA128" s="57"/>
      <c r="AOB128" s="57"/>
      <c r="AOC128" s="57"/>
      <c r="AOD128" s="57"/>
      <c r="AOE128" s="57"/>
      <c r="AOF128" s="57"/>
      <c r="AOG128" s="57"/>
      <c r="AOH128" s="57"/>
      <c r="AOI128" s="57"/>
      <c r="AOJ128" s="57"/>
      <c r="AOK128" s="57"/>
      <c r="AOL128" s="57"/>
      <c r="AOM128" s="57"/>
      <c r="AON128" s="57"/>
      <c r="AOO128" s="57"/>
      <c r="AOP128" s="57"/>
      <c r="AOQ128" s="57"/>
      <c r="AOR128" s="57"/>
      <c r="AOS128" s="57"/>
      <c r="AOT128" s="57"/>
      <c r="AOU128" s="57"/>
      <c r="AOV128" s="57"/>
      <c r="AOW128" s="57"/>
      <c r="AOX128" s="57"/>
      <c r="AOY128" s="57"/>
      <c r="AOZ128" s="57"/>
      <c r="APA128" s="57"/>
      <c r="APB128" s="57"/>
      <c r="APC128" s="57"/>
      <c r="APD128" s="57"/>
      <c r="APE128" s="57"/>
      <c r="APF128" s="57"/>
      <c r="APG128" s="57"/>
      <c r="APH128" s="57"/>
      <c r="API128" s="57"/>
      <c r="APJ128" s="57"/>
      <c r="APK128" s="57"/>
      <c r="APL128" s="57"/>
      <c r="APM128" s="57"/>
      <c r="APN128" s="57"/>
      <c r="APO128" s="57"/>
      <c r="APP128" s="57"/>
      <c r="APQ128" s="57"/>
      <c r="APR128" s="57"/>
      <c r="APS128" s="57"/>
      <c r="APT128" s="57"/>
      <c r="APU128" s="57"/>
      <c r="APV128" s="57"/>
      <c r="APW128" s="57"/>
      <c r="APX128" s="57"/>
      <c r="APY128" s="57"/>
      <c r="APZ128" s="57"/>
      <c r="AQA128" s="57"/>
      <c r="AQB128" s="57"/>
      <c r="AQC128" s="57"/>
      <c r="AQD128" s="57"/>
      <c r="AQE128" s="57"/>
      <c r="AQF128" s="57"/>
      <c r="AQG128" s="57"/>
      <c r="AQH128" s="57"/>
      <c r="AQI128" s="57"/>
      <c r="AQJ128" s="57"/>
      <c r="AQK128" s="57"/>
      <c r="AQL128" s="57"/>
      <c r="AQM128" s="57"/>
      <c r="AQN128" s="57"/>
      <c r="AQO128" s="57"/>
      <c r="AQP128" s="57"/>
      <c r="AQQ128" s="57"/>
      <c r="AQR128" s="57"/>
      <c r="AQS128" s="57"/>
      <c r="AQT128" s="57"/>
      <c r="AQU128" s="57"/>
      <c r="AQV128" s="57"/>
      <c r="AQW128" s="57"/>
      <c r="AQX128" s="57"/>
      <c r="AQY128" s="57"/>
      <c r="AQZ128" s="57"/>
      <c r="ARA128" s="57"/>
      <c r="ARB128" s="57"/>
      <c r="ARC128" s="57"/>
      <c r="ARD128" s="57"/>
      <c r="ARE128" s="57"/>
      <c r="ARF128" s="57"/>
      <c r="ARG128" s="57"/>
      <c r="ARH128" s="57"/>
      <c r="ARI128" s="57"/>
      <c r="ARJ128" s="57"/>
      <c r="ARK128" s="57"/>
      <c r="ARL128" s="57"/>
      <c r="ARM128" s="57"/>
      <c r="ARN128" s="57"/>
      <c r="ARO128" s="57"/>
      <c r="ARP128" s="57"/>
      <c r="ARQ128" s="57"/>
      <c r="ARR128" s="57"/>
      <c r="ARS128" s="57"/>
      <c r="ART128" s="57"/>
      <c r="ARU128" s="57"/>
      <c r="ARV128" s="57"/>
      <c r="ARW128" s="57"/>
      <c r="ARX128" s="57"/>
      <c r="ARY128" s="57"/>
      <c r="ARZ128" s="57"/>
      <c r="ASA128" s="57"/>
      <c r="ASB128" s="57"/>
      <c r="ASC128" s="57"/>
      <c r="ASD128" s="57"/>
      <c r="ASE128" s="57"/>
      <c r="ASF128" s="57"/>
      <c r="ASG128" s="57"/>
      <c r="ASH128" s="57"/>
      <c r="ASI128" s="57"/>
      <c r="ASJ128" s="57"/>
      <c r="ASK128" s="57"/>
      <c r="ASL128" s="57"/>
      <c r="ASM128" s="57"/>
      <c r="ASN128" s="57"/>
      <c r="ASO128" s="57"/>
      <c r="ASP128" s="57"/>
      <c r="ASQ128" s="57"/>
      <c r="ASR128" s="57"/>
      <c r="ASS128" s="57"/>
      <c r="AST128" s="57"/>
      <c r="ASU128" s="57"/>
      <c r="ASV128" s="57"/>
      <c r="ASW128" s="57"/>
      <c r="ASX128" s="57"/>
      <c r="ASY128" s="57"/>
      <c r="ASZ128" s="57"/>
      <c r="ATA128" s="57"/>
      <c r="ATB128" s="57"/>
      <c r="ATC128" s="57"/>
      <c r="ATD128" s="57"/>
      <c r="ATE128" s="57"/>
      <c r="ATF128" s="57"/>
      <c r="ATG128" s="57"/>
      <c r="ATH128" s="57"/>
      <c r="ATI128" s="57"/>
      <c r="ATJ128" s="57"/>
      <c r="ATK128" s="57"/>
      <c r="ATL128" s="57"/>
      <c r="ATM128" s="57"/>
      <c r="ATN128" s="57"/>
      <c r="ATO128" s="57"/>
      <c r="ATP128" s="57"/>
      <c r="ATQ128" s="57"/>
      <c r="ATR128" s="57"/>
      <c r="ATS128" s="57"/>
      <c r="ATT128" s="57"/>
      <c r="ATU128" s="57"/>
      <c r="ATV128" s="57"/>
      <c r="ATW128" s="57"/>
      <c r="ATX128" s="57"/>
      <c r="ATY128" s="57"/>
      <c r="ATZ128" s="57"/>
      <c r="AUA128" s="57"/>
      <c r="AUB128" s="57"/>
      <c r="AUC128" s="57"/>
      <c r="AUD128" s="57"/>
      <c r="AUE128" s="57"/>
      <c r="AUF128" s="57"/>
      <c r="AUG128" s="57"/>
      <c r="AUH128" s="57"/>
      <c r="AUI128" s="57"/>
      <c r="AUJ128" s="57"/>
      <c r="AUK128" s="57"/>
      <c r="AUL128" s="57"/>
      <c r="AUM128" s="57"/>
      <c r="AUN128" s="57"/>
      <c r="AUO128" s="57"/>
      <c r="AUP128" s="57"/>
      <c r="AUQ128" s="57"/>
      <c r="AUR128" s="57"/>
      <c r="AUS128" s="57"/>
      <c r="AUT128" s="57"/>
      <c r="AUU128" s="57"/>
      <c r="AUV128" s="57"/>
      <c r="AUW128" s="57"/>
      <c r="AUX128" s="57"/>
      <c r="AUY128" s="57"/>
      <c r="AUZ128" s="57"/>
      <c r="AVA128" s="57"/>
      <c r="AVB128" s="57"/>
      <c r="AVC128" s="57"/>
      <c r="AVD128" s="57"/>
      <c r="AVE128" s="57"/>
      <c r="AVF128" s="57"/>
      <c r="AVG128" s="57"/>
      <c r="AVH128" s="57"/>
      <c r="AVI128" s="57"/>
      <c r="AVJ128" s="57"/>
      <c r="AVK128" s="57"/>
      <c r="AVL128" s="57"/>
      <c r="AVM128" s="57"/>
      <c r="AVN128" s="57"/>
      <c r="AVO128" s="57"/>
      <c r="AVP128" s="57"/>
      <c r="AVQ128" s="57"/>
      <c r="AVR128" s="57"/>
      <c r="AVS128" s="57"/>
      <c r="AVT128" s="57"/>
      <c r="AVU128" s="57"/>
      <c r="AVV128" s="57"/>
      <c r="AVW128" s="57"/>
      <c r="AVX128" s="57"/>
      <c r="AVY128" s="57"/>
      <c r="AVZ128" s="57"/>
      <c r="AWA128" s="57"/>
      <c r="AWB128" s="57"/>
      <c r="AWC128" s="57"/>
      <c r="AWD128" s="57"/>
      <c r="AWE128" s="57"/>
      <c r="AWF128" s="57"/>
      <c r="AWG128" s="57"/>
      <c r="AWH128" s="57"/>
      <c r="AWI128" s="57"/>
      <c r="AWJ128" s="57"/>
      <c r="AWK128" s="57"/>
      <c r="AWL128" s="57"/>
      <c r="AWM128" s="57"/>
      <c r="AWN128" s="57"/>
      <c r="AWO128" s="57"/>
      <c r="AWP128" s="57"/>
      <c r="AWQ128" s="57"/>
      <c r="AWR128" s="57"/>
      <c r="AWS128" s="57"/>
      <c r="AWT128" s="57"/>
      <c r="AWU128" s="57"/>
      <c r="AWV128" s="57"/>
      <c r="AWW128" s="57"/>
      <c r="AWX128" s="57"/>
      <c r="AWY128" s="57"/>
      <c r="AWZ128" s="57"/>
      <c r="AXA128" s="57"/>
      <c r="AXB128" s="57"/>
      <c r="AXC128" s="57"/>
      <c r="AXD128" s="57"/>
      <c r="AXE128" s="57"/>
      <c r="AXF128" s="57"/>
      <c r="AXG128" s="57"/>
      <c r="AXH128" s="57"/>
      <c r="AXI128" s="57"/>
      <c r="AXJ128" s="57"/>
      <c r="AXK128" s="57"/>
      <c r="AXL128" s="57"/>
      <c r="AXM128" s="57"/>
      <c r="AXN128" s="57"/>
      <c r="AXO128" s="57"/>
      <c r="AXP128" s="57"/>
      <c r="AXQ128" s="57"/>
      <c r="AXR128" s="57"/>
      <c r="AXS128" s="57"/>
      <c r="AXT128" s="57"/>
      <c r="AXU128" s="57"/>
      <c r="AXV128" s="57"/>
      <c r="AXW128" s="57"/>
      <c r="AXX128" s="57"/>
      <c r="AXY128" s="57"/>
      <c r="AXZ128" s="57"/>
      <c r="AYA128" s="57"/>
      <c r="AYB128" s="57"/>
      <c r="AYC128" s="57"/>
      <c r="AYD128" s="57"/>
      <c r="AYE128" s="57"/>
      <c r="AYF128" s="57"/>
      <c r="AYG128" s="57"/>
      <c r="AYH128" s="57"/>
      <c r="AYI128" s="57"/>
      <c r="AYJ128" s="57"/>
      <c r="AYK128" s="57"/>
      <c r="AYL128" s="57"/>
      <c r="AYM128" s="57"/>
      <c r="AYN128" s="57"/>
      <c r="AYO128" s="57"/>
      <c r="AYP128" s="57"/>
      <c r="AYQ128" s="57"/>
      <c r="AYR128" s="57"/>
      <c r="AYS128" s="57"/>
      <c r="AYT128" s="57"/>
      <c r="AYU128" s="57"/>
      <c r="AYV128" s="57"/>
      <c r="AYW128" s="57"/>
      <c r="AYX128" s="57"/>
      <c r="AYY128" s="57"/>
      <c r="AYZ128" s="57"/>
      <c r="AZA128" s="57"/>
      <c r="AZB128" s="57"/>
      <c r="AZC128" s="57"/>
      <c r="AZD128" s="57"/>
      <c r="AZE128" s="57"/>
      <c r="AZF128" s="57"/>
      <c r="AZG128" s="57"/>
      <c r="AZH128" s="57"/>
      <c r="AZI128" s="57"/>
      <c r="AZJ128" s="57"/>
      <c r="AZK128" s="57"/>
      <c r="AZL128" s="57"/>
      <c r="AZM128" s="57"/>
      <c r="AZN128" s="57"/>
      <c r="AZO128" s="57"/>
      <c r="AZP128" s="57"/>
      <c r="AZQ128" s="57"/>
      <c r="AZR128" s="57"/>
      <c r="AZS128" s="57"/>
      <c r="AZT128" s="57"/>
      <c r="AZU128" s="57"/>
      <c r="AZV128" s="57"/>
      <c r="AZW128" s="57"/>
      <c r="AZX128" s="57"/>
      <c r="AZY128" s="57"/>
      <c r="AZZ128" s="57"/>
      <c r="BAA128" s="57"/>
      <c r="BAB128" s="57"/>
      <c r="BAC128" s="57"/>
      <c r="BAD128" s="57"/>
      <c r="BAE128" s="57"/>
      <c r="BAF128" s="57"/>
      <c r="BAG128" s="57"/>
      <c r="BAH128" s="57"/>
      <c r="BAI128" s="57"/>
      <c r="BAJ128" s="57"/>
      <c r="BAK128" s="57"/>
      <c r="BAL128" s="57"/>
      <c r="BAM128" s="57"/>
      <c r="BAN128" s="57"/>
      <c r="BAO128" s="57"/>
      <c r="BAP128" s="57"/>
      <c r="BAQ128" s="57"/>
      <c r="BAR128" s="57"/>
      <c r="BAS128" s="57"/>
      <c r="BAT128" s="57"/>
      <c r="BAU128" s="57"/>
      <c r="BAV128" s="57"/>
      <c r="BAW128" s="57"/>
      <c r="BAX128" s="57"/>
      <c r="BAY128" s="57"/>
      <c r="BAZ128" s="57"/>
      <c r="BBA128" s="57"/>
      <c r="BBB128" s="57"/>
      <c r="BBC128" s="57"/>
      <c r="BBD128" s="57"/>
      <c r="BBE128" s="57"/>
      <c r="BBF128" s="57"/>
      <c r="BBG128" s="57"/>
      <c r="BBH128" s="57"/>
      <c r="BBI128" s="57"/>
      <c r="BBJ128" s="57"/>
      <c r="BBK128" s="57"/>
      <c r="BBL128" s="57"/>
      <c r="BBM128" s="57"/>
      <c r="BBN128" s="57"/>
      <c r="BBO128" s="57"/>
      <c r="BBP128" s="57"/>
      <c r="BBQ128" s="57"/>
      <c r="BBR128" s="57"/>
      <c r="BBS128" s="57"/>
      <c r="BBT128" s="57"/>
      <c r="BBU128" s="57"/>
      <c r="BBV128" s="57"/>
      <c r="BBW128" s="57"/>
      <c r="BBX128" s="57"/>
      <c r="BBY128" s="57"/>
      <c r="BBZ128" s="57"/>
      <c r="BCA128" s="57"/>
      <c r="BCB128" s="57"/>
      <c r="BCC128" s="57"/>
      <c r="BCD128" s="57"/>
      <c r="BCE128" s="57"/>
      <c r="BCF128" s="57"/>
      <c r="BCG128" s="57"/>
      <c r="BCH128" s="57"/>
      <c r="BCI128" s="57"/>
      <c r="BCJ128" s="57"/>
      <c r="BCK128" s="57"/>
      <c r="BCL128" s="57"/>
      <c r="BCM128" s="57"/>
      <c r="BCN128" s="57"/>
      <c r="BCO128" s="57"/>
      <c r="BCP128" s="57"/>
      <c r="BCQ128" s="57"/>
      <c r="BCR128" s="57"/>
      <c r="BCS128" s="57"/>
      <c r="BCT128" s="57"/>
      <c r="BCU128" s="57"/>
      <c r="BCV128" s="57"/>
      <c r="BCW128" s="57"/>
      <c r="BCX128" s="57"/>
      <c r="BCY128" s="57"/>
      <c r="BCZ128" s="57"/>
      <c r="BDA128" s="57"/>
      <c r="BDB128" s="57"/>
      <c r="BDC128" s="57"/>
      <c r="BDD128" s="57"/>
      <c r="BDE128" s="57"/>
      <c r="BDF128" s="57"/>
      <c r="BDG128" s="57"/>
      <c r="BDH128" s="57"/>
      <c r="BDI128" s="57"/>
      <c r="BDJ128" s="57"/>
      <c r="BDK128" s="57"/>
      <c r="BDL128" s="57"/>
      <c r="BDM128" s="57"/>
      <c r="BDN128" s="57"/>
      <c r="BDO128" s="57"/>
      <c r="BDP128" s="57"/>
      <c r="BDQ128" s="57"/>
      <c r="BDR128" s="57"/>
      <c r="BDS128" s="57"/>
      <c r="BDT128" s="57"/>
      <c r="BDU128" s="57"/>
      <c r="BDV128" s="57"/>
      <c r="BDW128" s="57"/>
      <c r="BDX128" s="57"/>
      <c r="BDY128" s="57"/>
      <c r="BDZ128" s="57"/>
      <c r="BEA128" s="57"/>
      <c r="BEB128" s="57"/>
      <c r="BEC128" s="57"/>
      <c r="BED128" s="57"/>
      <c r="BEE128" s="57"/>
      <c r="BEF128" s="57"/>
      <c r="BEG128" s="57"/>
      <c r="BEH128" s="57"/>
      <c r="BEI128" s="57"/>
      <c r="BEJ128" s="57"/>
      <c r="BEK128" s="57"/>
      <c r="BEL128" s="57"/>
      <c r="BEM128" s="57"/>
      <c r="BEN128" s="57"/>
      <c r="BEO128" s="57"/>
      <c r="BEP128" s="57"/>
      <c r="BEQ128" s="57"/>
      <c r="BER128" s="57"/>
      <c r="BES128" s="57"/>
      <c r="BET128" s="57"/>
      <c r="BEU128" s="57"/>
      <c r="BEV128" s="57"/>
      <c r="BEW128" s="57"/>
      <c r="BEX128" s="57"/>
      <c r="BEY128" s="57"/>
      <c r="BEZ128" s="57"/>
      <c r="BFA128" s="57"/>
      <c r="BFB128" s="57"/>
      <c r="BFC128" s="57"/>
      <c r="BFD128" s="57"/>
      <c r="BFE128" s="57"/>
      <c r="BFF128" s="57"/>
      <c r="BFG128" s="57"/>
      <c r="BFH128" s="57"/>
      <c r="BFI128" s="57"/>
      <c r="BFJ128" s="57"/>
      <c r="BFK128" s="57"/>
      <c r="BFL128" s="57"/>
      <c r="BFM128" s="57"/>
      <c r="BFN128" s="57"/>
      <c r="BFO128" s="57"/>
      <c r="BFP128" s="57"/>
      <c r="BFQ128" s="57"/>
      <c r="BFR128" s="57"/>
      <c r="BFS128" s="57"/>
      <c r="BFT128" s="57"/>
      <c r="BFU128" s="57"/>
      <c r="BFV128" s="57"/>
      <c r="BFW128" s="57"/>
      <c r="BFX128" s="57"/>
      <c r="BFY128" s="57"/>
      <c r="BFZ128" s="57"/>
      <c r="BGA128" s="57"/>
      <c r="BGB128" s="57"/>
      <c r="BGC128" s="57"/>
      <c r="BGD128" s="57"/>
      <c r="BGE128" s="57"/>
      <c r="BGF128" s="57"/>
      <c r="BGG128" s="57"/>
      <c r="BGH128" s="57"/>
      <c r="BGI128" s="57"/>
      <c r="BGJ128" s="57"/>
      <c r="BGK128" s="57"/>
      <c r="BGL128" s="57"/>
      <c r="BGM128" s="57"/>
      <c r="BGN128" s="57"/>
      <c r="BGO128" s="57"/>
      <c r="BGP128" s="57"/>
      <c r="BGQ128" s="57"/>
      <c r="BGR128" s="57"/>
      <c r="BGS128" s="57"/>
      <c r="BGT128" s="57"/>
      <c r="BGU128" s="57"/>
      <c r="BGV128" s="57"/>
      <c r="BGW128" s="57"/>
      <c r="BGX128" s="57"/>
      <c r="BGY128" s="57"/>
      <c r="BGZ128" s="57"/>
      <c r="BHA128" s="57"/>
      <c r="BHB128" s="57"/>
      <c r="BHC128" s="57"/>
      <c r="BHD128" s="57"/>
      <c r="BHE128" s="57"/>
      <c r="BHF128" s="57"/>
      <c r="BHG128" s="57"/>
      <c r="BHH128" s="57"/>
      <c r="BHI128" s="57"/>
      <c r="BHJ128" s="57"/>
      <c r="BHK128" s="57"/>
      <c r="BHL128" s="57"/>
      <c r="BHM128" s="57"/>
      <c r="BHN128" s="57"/>
      <c r="BHO128" s="57"/>
      <c r="BHP128" s="57"/>
      <c r="BHQ128" s="57"/>
      <c r="BHR128" s="57"/>
      <c r="BHS128" s="57"/>
      <c r="BHT128" s="57"/>
      <c r="BHU128" s="57"/>
      <c r="BHV128" s="57"/>
      <c r="BHW128" s="57"/>
      <c r="BHX128" s="57"/>
      <c r="BHY128" s="57"/>
      <c r="BHZ128" s="57"/>
      <c r="BIA128" s="57"/>
      <c r="BIB128" s="57"/>
      <c r="BIC128" s="57"/>
      <c r="BID128" s="57"/>
      <c r="BIE128" s="57"/>
      <c r="BIF128" s="57"/>
      <c r="BIG128" s="57"/>
      <c r="BIH128" s="57"/>
      <c r="BII128" s="57"/>
      <c r="BIJ128" s="57"/>
      <c r="BIK128" s="57"/>
      <c r="BIL128" s="57"/>
      <c r="BIM128" s="57"/>
      <c r="BIN128" s="57"/>
      <c r="BIO128" s="57"/>
      <c r="BIP128" s="57"/>
      <c r="BIQ128" s="57"/>
      <c r="BIR128" s="57"/>
      <c r="BIS128" s="57"/>
      <c r="BIT128" s="57"/>
      <c r="BIU128" s="57"/>
      <c r="BIV128" s="57"/>
      <c r="BIW128" s="57"/>
      <c r="BIX128" s="57"/>
      <c r="BIY128" s="57"/>
      <c r="BIZ128" s="57"/>
      <c r="BJA128" s="57"/>
      <c r="BJB128" s="57"/>
      <c r="BJC128" s="57"/>
      <c r="BJD128" s="57"/>
      <c r="BJE128" s="57"/>
      <c r="BJF128" s="57"/>
      <c r="BJG128" s="57"/>
      <c r="BJH128" s="57"/>
      <c r="BJI128" s="57"/>
      <c r="BJJ128" s="57"/>
      <c r="BJK128" s="57"/>
      <c r="BJL128" s="57"/>
      <c r="BJM128" s="57"/>
      <c r="BJN128" s="57"/>
      <c r="BJO128" s="57"/>
      <c r="BJP128" s="57"/>
      <c r="BJQ128" s="57"/>
      <c r="BJR128" s="57"/>
      <c r="BJS128" s="57"/>
      <c r="BJT128" s="57"/>
      <c r="BJU128" s="57"/>
      <c r="BJV128" s="57"/>
      <c r="BJW128" s="57"/>
      <c r="BJX128" s="57"/>
      <c r="BJY128" s="57"/>
      <c r="BJZ128" s="57"/>
      <c r="BKA128" s="57"/>
      <c r="BKB128" s="57"/>
      <c r="BKC128" s="57"/>
      <c r="BKD128" s="57"/>
      <c r="BKE128" s="57"/>
      <c r="BKF128" s="57"/>
      <c r="BKG128" s="57"/>
      <c r="BKH128" s="57"/>
      <c r="BKI128" s="57"/>
      <c r="BKJ128" s="57"/>
      <c r="BKK128" s="57"/>
      <c r="BKL128" s="57"/>
      <c r="BKM128" s="57"/>
      <c r="BKN128" s="57"/>
      <c r="BKO128" s="57"/>
      <c r="BKP128" s="57"/>
      <c r="BKQ128" s="57"/>
      <c r="BKR128" s="57"/>
      <c r="BKS128" s="57"/>
      <c r="BKT128" s="57"/>
      <c r="BKU128" s="57"/>
      <c r="BKV128" s="57"/>
      <c r="BKW128" s="57"/>
      <c r="BKX128" s="57"/>
      <c r="BKY128" s="57"/>
      <c r="BKZ128" s="57"/>
      <c r="BLA128" s="57"/>
      <c r="BLB128" s="57"/>
      <c r="BLC128" s="57"/>
      <c r="BLD128" s="57"/>
      <c r="BLE128" s="57"/>
      <c r="BLF128" s="57"/>
      <c r="BLG128" s="57"/>
      <c r="BLH128" s="57"/>
      <c r="BLI128" s="57"/>
      <c r="BLJ128" s="57"/>
      <c r="BLK128" s="57"/>
      <c r="BLL128" s="57"/>
      <c r="BLM128" s="57"/>
      <c r="BLN128" s="57"/>
      <c r="BLO128" s="57"/>
      <c r="BLP128" s="57"/>
      <c r="BLQ128" s="57"/>
      <c r="BLR128" s="57"/>
      <c r="BLS128" s="57"/>
      <c r="BLT128" s="57"/>
      <c r="BLU128" s="57"/>
      <c r="BLV128" s="57"/>
      <c r="BLW128" s="57"/>
      <c r="BLX128" s="57"/>
      <c r="BLY128" s="57"/>
      <c r="BLZ128" s="57"/>
      <c r="BMA128" s="57"/>
      <c r="BMB128" s="57"/>
      <c r="BMC128" s="57"/>
      <c r="BMD128" s="57"/>
      <c r="BME128" s="57"/>
      <c r="BMF128" s="57"/>
      <c r="BMG128" s="57"/>
      <c r="BMH128" s="57"/>
      <c r="BMI128" s="57"/>
      <c r="BMJ128" s="57"/>
      <c r="BMK128" s="57"/>
      <c r="BML128" s="57"/>
      <c r="BMM128" s="57"/>
      <c r="BMN128" s="57"/>
      <c r="BMO128" s="57"/>
      <c r="BMP128" s="57"/>
      <c r="BMQ128" s="57"/>
      <c r="BMR128" s="57"/>
      <c r="BMS128" s="57"/>
      <c r="BMT128" s="57"/>
      <c r="BMU128" s="57"/>
      <c r="BMV128" s="57"/>
      <c r="BMW128" s="57"/>
      <c r="BMX128" s="57"/>
      <c r="BMY128" s="57"/>
      <c r="BMZ128" s="57"/>
      <c r="BNA128" s="57"/>
      <c r="BNB128" s="57"/>
      <c r="BNC128" s="57"/>
      <c r="BND128" s="57"/>
      <c r="BNE128" s="57"/>
      <c r="BNF128" s="57"/>
      <c r="BNG128" s="57"/>
      <c r="BNH128" s="57"/>
      <c r="BNI128" s="57"/>
      <c r="BNJ128" s="57"/>
      <c r="BNK128" s="57"/>
      <c r="BNL128" s="57"/>
      <c r="BNM128" s="57"/>
      <c r="BNN128" s="57"/>
      <c r="BNO128" s="57"/>
      <c r="BNP128" s="57"/>
      <c r="BNQ128" s="57"/>
      <c r="BNR128" s="57"/>
      <c r="BNS128" s="57"/>
      <c r="BNT128" s="57"/>
      <c r="BNU128" s="57"/>
      <c r="BNV128" s="57"/>
      <c r="BNW128" s="57"/>
      <c r="BNX128" s="57"/>
      <c r="BNY128" s="57"/>
      <c r="BNZ128" s="57"/>
      <c r="BOA128" s="57"/>
      <c r="BOB128" s="57"/>
      <c r="BOC128" s="57"/>
      <c r="BOD128" s="57"/>
      <c r="BOE128" s="57"/>
      <c r="BOF128" s="57"/>
      <c r="BOG128" s="57"/>
      <c r="BOH128" s="57"/>
      <c r="BOI128" s="57"/>
      <c r="BOJ128" s="57"/>
      <c r="BOK128" s="57"/>
      <c r="BOL128" s="57"/>
      <c r="BOM128" s="57"/>
      <c r="BON128" s="57"/>
      <c r="BOO128" s="57"/>
      <c r="BOP128" s="57"/>
      <c r="BOQ128" s="57"/>
      <c r="BOR128" s="57"/>
      <c r="BOS128" s="57"/>
      <c r="BOT128" s="57"/>
      <c r="BOU128" s="57"/>
      <c r="BOV128" s="57"/>
      <c r="BOW128" s="57"/>
      <c r="BOX128" s="57"/>
      <c r="BOY128" s="57"/>
      <c r="BOZ128" s="57"/>
      <c r="BPA128" s="57"/>
      <c r="BPB128" s="57"/>
      <c r="BPC128" s="57"/>
      <c r="BPD128" s="57"/>
      <c r="BPE128" s="57"/>
      <c r="BPF128" s="57"/>
      <c r="BPG128" s="57"/>
      <c r="BPH128" s="57"/>
      <c r="BPI128" s="57"/>
      <c r="BPJ128" s="57"/>
      <c r="BPK128" s="57"/>
      <c r="BPL128" s="57"/>
      <c r="BPM128" s="57"/>
      <c r="BPN128" s="57"/>
      <c r="BPO128" s="57"/>
      <c r="BPP128" s="57"/>
      <c r="BPQ128" s="57"/>
      <c r="BPR128" s="57"/>
      <c r="BPS128" s="57"/>
      <c r="BPT128" s="57"/>
      <c r="BPU128" s="57"/>
      <c r="BPV128" s="57"/>
      <c r="BPW128" s="57"/>
      <c r="BPX128" s="57"/>
      <c r="BPY128" s="57"/>
      <c r="BPZ128" s="57"/>
      <c r="BQA128" s="57"/>
      <c r="BQB128" s="57"/>
      <c r="BQC128" s="57"/>
      <c r="BQD128" s="57"/>
      <c r="BQE128" s="57"/>
      <c r="BQF128" s="57"/>
      <c r="BQG128" s="57"/>
      <c r="BQH128" s="57"/>
      <c r="BQI128" s="57"/>
      <c r="BQJ128" s="57"/>
      <c r="BQK128" s="57"/>
      <c r="BQL128" s="57"/>
      <c r="BQM128" s="57"/>
      <c r="BQN128" s="57"/>
      <c r="BQO128" s="57"/>
      <c r="BQP128" s="57"/>
      <c r="BQQ128" s="57"/>
      <c r="BQR128" s="57"/>
      <c r="BQS128" s="57"/>
      <c r="BQT128" s="57"/>
      <c r="BQU128" s="57"/>
      <c r="BQV128" s="57"/>
      <c r="BQW128" s="57"/>
      <c r="BQX128" s="57"/>
      <c r="BQY128" s="57"/>
      <c r="BQZ128" s="57"/>
      <c r="BRA128" s="57"/>
      <c r="BRB128" s="57"/>
      <c r="BRC128" s="57"/>
      <c r="BRD128" s="57"/>
      <c r="BRE128" s="57"/>
      <c r="BRF128" s="57"/>
      <c r="BRG128" s="57"/>
      <c r="BRH128" s="57"/>
      <c r="BRI128" s="57"/>
      <c r="BRJ128" s="57"/>
      <c r="BRK128" s="57"/>
      <c r="BRL128" s="57"/>
      <c r="BRM128" s="57"/>
      <c r="BRN128" s="57"/>
      <c r="BRO128" s="57"/>
      <c r="BRP128" s="57"/>
      <c r="BRQ128" s="57"/>
      <c r="BRR128" s="57"/>
      <c r="BRS128" s="57"/>
      <c r="BRT128" s="57"/>
      <c r="BRU128" s="57"/>
      <c r="BRV128" s="57"/>
      <c r="BRW128" s="57"/>
      <c r="BRX128" s="57"/>
      <c r="BRY128" s="57"/>
      <c r="BRZ128" s="57"/>
      <c r="BSA128" s="57"/>
      <c r="BSB128" s="57"/>
      <c r="BSC128" s="57"/>
      <c r="BSD128" s="57"/>
      <c r="BSE128" s="57"/>
      <c r="BSF128" s="57"/>
      <c r="BSG128" s="57"/>
      <c r="BSH128" s="57"/>
      <c r="BSI128" s="57"/>
      <c r="BSJ128" s="57"/>
      <c r="BSK128" s="57"/>
      <c r="BSL128" s="57"/>
      <c r="BSM128" s="57"/>
      <c r="BSN128" s="57"/>
      <c r="BSO128" s="57"/>
      <c r="BSP128" s="57"/>
      <c r="BSQ128" s="57"/>
      <c r="BSR128" s="57"/>
      <c r="BSS128" s="57"/>
      <c r="BST128" s="57"/>
      <c r="BSU128" s="57"/>
      <c r="BSV128" s="57"/>
      <c r="BSW128" s="57"/>
      <c r="BSX128" s="57"/>
      <c r="BSY128" s="57"/>
      <c r="BSZ128" s="57"/>
      <c r="BTA128" s="57"/>
      <c r="BTB128" s="57"/>
      <c r="BTC128" s="57"/>
      <c r="BTD128" s="57"/>
      <c r="BTE128" s="57"/>
      <c r="BTF128" s="57"/>
      <c r="BTG128" s="57"/>
      <c r="BTH128" s="57"/>
      <c r="BTI128" s="57"/>
      <c r="BTJ128" s="57"/>
      <c r="BTK128" s="57"/>
      <c r="BTL128" s="57"/>
      <c r="BTM128" s="57"/>
      <c r="BTN128" s="57"/>
      <c r="BTO128" s="57"/>
      <c r="BTP128" s="57"/>
      <c r="BTQ128" s="57"/>
      <c r="BTR128" s="57"/>
      <c r="BTS128" s="57"/>
      <c r="BTT128" s="57"/>
      <c r="BTU128" s="57"/>
      <c r="BTV128" s="57"/>
      <c r="BTW128" s="57"/>
      <c r="BTX128" s="57"/>
      <c r="BTY128" s="57"/>
      <c r="BTZ128" s="57"/>
      <c r="BUA128" s="57"/>
      <c r="BUB128" s="57"/>
      <c r="BUC128" s="57"/>
      <c r="BUD128" s="57"/>
      <c r="BUE128" s="57"/>
      <c r="BUF128" s="57"/>
      <c r="BUG128" s="57"/>
      <c r="BUH128" s="57"/>
      <c r="BUI128" s="57"/>
      <c r="BUJ128" s="57"/>
      <c r="BUK128" s="57"/>
      <c r="BUL128" s="57"/>
      <c r="BUM128" s="57"/>
      <c r="BUN128" s="57"/>
      <c r="BUO128" s="57"/>
      <c r="BUP128" s="57"/>
      <c r="BUQ128" s="57"/>
      <c r="BUR128" s="57"/>
      <c r="BUS128" s="57"/>
      <c r="BUT128" s="57"/>
      <c r="BUU128" s="57"/>
      <c r="BUV128" s="57"/>
      <c r="BUW128" s="57"/>
      <c r="BUX128" s="57"/>
      <c r="BUY128" s="57"/>
      <c r="BUZ128" s="57"/>
      <c r="BVA128" s="57"/>
      <c r="BVB128" s="57"/>
      <c r="BVC128" s="57"/>
      <c r="BVD128" s="57"/>
      <c r="BVE128" s="57"/>
      <c r="BVF128" s="57"/>
      <c r="BVG128" s="57"/>
      <c r="BVH128" s="57"/>
      <c r="BVI128" s="57"/>
      <c r="BVJ128" s="57"/>
      <c r="BVK128" s="57"/>
      <c r="BVL128" s="57"/>
      <c r="BVM128" s="57"/>
      <c r="BVN128" s="57"/>
      <c r="BVO128" s="57"/>
      <c r="BVP128" s="57"/>
      <c r="BVQ128" s="57"/>
      <c r="BVR128" s="57"/>
      <c r="BVS128" s="57"/>
      <c r="BVT128" s="57"/>
      <c r="BVU128" s="57"/>
      <c r="BVV128" s="57"/>
      <c r="BVW128" s="57"/>
      <c r="BVX128" s="57"/>
      <c r="BVY128" s="57"/>
      <c r="BVZ128" s="57"/>
      <c r="BWA128" s="57"/>
      <c r="BWB128" s="57"/>
      <c r="BWC128" s="57"/>
      <c r="BWD128" s="57"/>
      <c r="BWE128" s="57"/>
      <c r="BWF128" s="57"/>
      <c r="BWG128" s="57"/>
      <c r="BWH128" s="57"/>
      <c r="BWI128" s="57"/>
      <c r="BWJ128" s="57"/>
      <c r="BWK128" s="57"/>
      <c r="BWL128" s="57"/>
      <c r="BWM128" s="57"/>
      <c r="BWN128" s="57"/>
      <c r="BWO128" s="57"/>
      <c r="BWP128" s="57"/>
      <c r="BWQ128" s="57"/>
      <c r="BWR128" s="57"/>
      <c r="BWS128" s="57"/>
      <c r="BWT128" s="57"/>
      <c r="BWU128" s="57"/>
      <c r="BWV128" s="57"/>
      <c r="BWW128" s="57"/>
      <c r="BWX128" s="57"/>
      <c r="BWY128" s="57"/>
      <c r="BWZ128" s="57"/>
      <c r="BXA128" s="57"/>
      <c r="BXB128" s="57"/>
      <c r="BXC128" s="57"/>
      <c r="BXD128" s="57"/>
      <c r="BXE128" s="57"/>
      <c r="BXF128" s="57"/>
      <c r="BXG128" s="57"/>
      <c r="BXH128" s="57"/>
      <c r="BXI128" s="57"/>
      <c r="BXJ128" s="57"/>
      <c r="BXK128" s="57"/>
      <c r="BXL128" s="57"/>
      <c r="BXM128" s="57"/>
      <c r="BXN128" s="57"/>
      <c r="BXO128" s="57"/>
      <c r="BXP128" s="57"/>
      <c r="BXQ128" s="57"/>
      <c r="BXR128" s="57"/>
      <c r="BXS128" s="57"/>
      <c r="BXT128" s="57"/>
      <c r="BXU128" s="57"/>
      <c r="BXV128" s="57"/>
      <c r="BXW128" s="57"/>
      <c r="BXX128" s="57"/>
      <c r="BXY128" s="57"/>
      <c r="BXZ128" s="57"/>
      <c r="BYA128" s="57"/>
      <c r="BYB128" s="57"/>
      <c r="BYC128" s="57"/>
      <c r="BYD128" s="57"/>
      <c r="BYE128" s="57"/>
      <c r="BYF128" s="57"/>
      <c r="BYG128" s="57"/>
      <c r="BYH128" s="57"/>
      <c r="BYI128" s="57"/>
      <c r="BYJ128" s="57"/>
      <c r="BYK128" s="57"/>
      <c r="BYL128" s="57"/>
      <c r="BYM128" s="57"/>
      <c r="BYN128" s="57"/>
      <c r="BYO128" s="57"/>
      <c r="BYP128" s="57"/>
      <c r="BYQ128" s="57"/>
      <c r="BYR128" s="57"/>
      <c r="BYS128" s="57"/>
      <c r="BYT128" s="57"/>
      <c r="BYU128" s="57"/>
      <c r="BYV128" s="57"/>
      <c r="BYW128" s="57"/>
      <c r="BYX128" s="57"/>
      <c r="BYY128" s="57"/>
      <c r="BYZ128" s="57"/>
      <c r="BZA128" s="57"/>
      <c r="BZB128" s="57"/>
      <c r="BZC128" s="57"/>
      <c r="BZD128" s="57"/>
      <c r="BZE128" s="57"/>
      <c r="BZF128" s="57"/>
      <c r="BZG128" s="57"/>
      <c r="BZH128" s="57"/>
      <c r="BZI128" s="57"/>
      <c r="BZJ128" s="57"/>
      <c r="BZK128" s="57"/>
      <c r="BZL128" s="57"/>
      <c r="BZM128" s="57"/>
      <c r="BZN128" s="57"/>
      <c r="BZO128" s="57"/>
      <c r="BZP128" s="57"/>
      <c r="BZQ128" s="57"/>
      <c r="BZR128" s="57"/>
      <c r="BZS128" s="57"/>
      <c r="BZT128" s="57"/>
      <c r="BZU128" s="57"/>
      <c r="BZV128" s="57"/>
      <c r="BZW128" s="57"/>
      <c r="BZX128" s="57"/>
      <c r="BZY128" s="57"/>
      <c r="BZZ128" s="57"/>
      <c r="CAA128" s="57"/>
      <c r="CAB128" s="57"/>
      <c r="CAC128" s="57"/>
      <c r="CAD128" s="57"/>
      <c r="CAE128" s="57"/>
      <c r="CAF128" s="57"/>
      <c r="CAG128" s="57"/>
      <c r="CAH128" s="57"/>
      <c r="CAI128" s="57"/>
      <c r="CAJ128" s="57"/>
      <c r="CAK128" s="57"/>
      <c r="CAL128" s="57"/>
      <c r="CAM128" s="57"/>
      <c r="CAN128" s="57"/>
      <c r="CAO128" s="57"/>
      <c r="CAP128" s="57"/>
      <c r="CAQ128" s="57"/>
      <c r="CAR128" s="57"/>
      <c r="CAS128" s="57"/>
      <c r="CAT128" s="57"/>
      <c r="CAU128" s="57"/>
      <c r="CAV128" s="57"/>
      <c r="CAW128" s="57"/>
      <c r="CAX128" s="57"/>
      <c r="CAY128" s="57"/>
      <c r="CAZ128" s="57"/>
      <c r="CBA128" s="57"/>
      <c r="CBB128" s="57"/>
      <c r="CBC128" s="57"/>
      <c r="CBD128" s="57"/>
      <c r="CBE128" s="57"/>
      <c r="CBF128" s="57"/>
      <c r="CBG128" s="57"/>
      <c r="CBH128" s="57"/>
      <c r="CBI128" s="57"/>
      <c r="CBJ128" s="57"/>
      <c r="CBK128" s="57"/>
      <c r="CBL128" s="57"/>
      <c r="CBM128" s="57"/>
      <c r="CBN128" s="57"/>
      <c r="CBO128" s="57"/>
      <c r="CBP128" s="57"/>
      <c r="CBQ128" s="57"/>
      <c r="CBR128" s="57"/>
      <c r="CBS128" s="57"/>
      <c r="CBT128" s="57"/>
      <c r="CBU128" s="57"/>
      <c r="CBV128" s="57"/>
      <c r="CBW128" s="57"/>
      <c r="CBX128" s="57"/>
      <c r="CBY128" s="57"/>
      <c r="CBZ128" s="57"/>
      <c r="CCA128" s="57"/>
      <c r="CCB128" s="57"/>
      <c r="CCC128" s="57"/>
      <c r="CCD128" s="57"/>
      <c r="CCE128" s="57"/>
      <c r="CCF128" s="57"/>
      <c r="CCG128" s="57"/>
      <c r="CCH128" s="57"/>
      <c r="CCI128" s="57"/>
      <c r="CCJ128" s="57"/>
      <c r="CCK128" s="57"/>
      <c r="CCL128" s="57"/>
      <c r="CCM128" s="57"/>
      <c r="CCN128" s="57"/>
      <c r="CCO128" s="57"/>
      <c r="CCP128" s="57"/>
      <c r="CCQ128" s="57"/>
      <c r="CCR128" s="57"/>
      <c r="CCS128" s="57"/>
      <c r="CCT128" s="57"/>
      <c r="CCU128" s="57"/>
      <c r="CCV128" s="57"/>
      <c r="CCW128" s="57"/>
      <c r="CCX128" s="57"/>
      <c r="CCY128" s="57"/>
      <c r="CCZ128" s="57"/>
      <c r="CDA128" s="57"/>
      <c r="CDB128" s="57"/>
      <c r="CDC128" s="57"/>
      <c r="CDD128" s="57"/>
      <c r="CDE128" s="57"/>
      <c r="CDF128" s="57"/>
      <c r="CDG128" s="57"/>
      <c r="CDH128" s="57"/>
      <c r="CDI128" s="57"/>
      <c r="CDJ128" s="57"/>
      <c r="CDK128" s="57"/>
      <c r="CDL128" s="57"/>
      <c r="CDM128" s="57"/>
      <c r="CDN128" s="57"/>
      <c r="CDO128" s="57"/>
      <c r="CDP128" s="57"/>
      <c r="CDQ128" s="57"/>
      <c r="CDR128" s="57"/>
      <c r="CDS128" s="57"/>
      <c r="CDT128" s="57"/>
      <c r="CDU128" s="57"/>
      <c r="CDV128" s="57"/>
      <c r="CDW128" s="57"/>
      <c r="CDX128" s="57"/>
      <c r="CDY128" s="57"/>
      <c r="CDZ128" s="57"/>
      <c r="CEA128" s="57"/>
      <c r="CEB128" s="57"/>
      <c r="CEC128" s="57"/>
      <c r="CED128" s="57"/>
      <c r="CEE128" s="57"/>
      <c r="CEF128" s="57"/>
      <c r="CEG128" s="57"/>
      <c r="CEH128" s="57"/>
      <c r="CEI128" s="57"/>
      <c r="CEJ128" s="57"/>
      <c r="CEK128" s="57"/>
      <c r="CEL128" s="57"/>
      <c r="CEM128" s="57"/>
      <c r="CEN128" s="57"/>
      <c r="CEO128" s="57"/>
      <c r="CEP128" s="57"/>
      <c r="CEQ128" s="57"/>
      <c r="CER128" s="57"/>
      <c r="CES128" s="57"/>
      <c r="CET128" s="57"/>
      <c r="CEU128" s="57"/>
      <c r="CEV128" s="57"/>
      <c r="CEW128" s="57"/>
      <c r="CEX128" s="57"/>
      <c r="CEY128" s="57"/>
      <c r="CEZ128" s="57"/>
      <c r="CFA128" s="57"/>
      <c r="CFB128" s="57"/>
      <c r="CFC128" s="57"/>
      <c r="CFD128" s="57"/>
      <c r="CFE128" s="57"/>
      <c r="CFF128" s="57"/>
      <c r="CFG128" s="57"/>
      <c r="CFH128" s="57"/>
      <c r="CFI128" s="57"/>
      <c r="CFJ128" s="57"/>
      <c r="CFK128" s="57"/>
      <c r="CFL128" s="57"/>
      <c r="CFM128" s="57"/>
      <c r="CFN128" s="57"/>
      <c r="CFO128" s="57"/>
      <c r="CFP128" s="57"/>
      <c r="CFQ128" s="57"/>
      <c r="CFR128" s="57"/>
      <c r="CFS128" s="57"/>
      <c r="CFT128" s="57"/>
      <c r="CFU128" s="57"/>
      <c r="CFV128" s="57"/>
      <c r="CFW128" s="57"/>
      <c r="CFX128" s="57"/>
      <c r="CFY128" s="57"/>
      <c r="CFZ128" s="57"/>
      <c r="CGA128" s="57"/>
      <c r="CGB128" s="57"/>
      <c r="CGC128" s="57"/>
      <c r="CGD128" s="57"/>
      <c r="CGE128" s="57"/>
      <c r="CGF128" s="57"/>
      <c r="CGG128" s="57"/>
      <c r="CGH128" s="57"/>
      <c r="CGI128" s="57"/>
      <c r="CGJ128" s="57"/>
      <c r="CGK128" s="57"/>
      <c r="CGL128" s="57"/>
      <c r="CGM128" s="57"/>
      <c r="CGN128" s="57"/>
      <c r="CGO128" s="57"/>
      <c r="CGP128" s="57"/>
      <c r="CGQ128" s="57"/>
      <c r="CGR128" s="57"/>
      <c r="CGS128" s="57"/>
      <c r="CGT128" s="57"/>
      <c r="CGU128" s="57"/>
      <c r="CGV128" s="57"/>
      <c r="CGW128" s="57"/>
      <c r="CGX128" s="57"/>
      <c r="CGY128" s="57"/>
      <c r="CGZ128" s="57"/>
      <c r="CHA128" s="57"/>
      <c r="CHB128" s="57"/>
      <c r="CHC128" s="57"/>
      <c r="CHD128" s="57"/>
      <c r="CHE128" s="57"/>
      <c r="CHF128" s="57"/>
      <c r="CHG128" s="57"/>
      <c r="CHH128" s="57"/>
      <c r="CHI128" s="57"/>
      <c r="CHJ128" s="57"/>
      <c r="CHK128" s="57"/>
      <c r="CHL128" s="57"/>
      <c r="CHM128" s="57"/>
      <c r="CHN128" s="57"/>
      <c r="CHO128" s="57"/>
      <c r="CHP128" s="57"/>
      <c r="CHQ128" s="57"/>
      <c r="CHR128" s="57"/>
      <c r="CHS128" s="57"/>
      <c r="CHT128" s="57"/>
      <c r="CHU128" s="57"/>
      <c r="CHV128" s="57"/>
      <c r="CHW128" s="57"/>
      <c r="CHX128" s="57"/>
      <c r="CHY128" s="57"/>
      <c r="CHZ128" s="57"/>
      <c r="CIA128" s="57"/>
      <c r="CIB128" s="57"/>
      <c r="CIC128" s="57"/>
      <c r="CID128" s="57"/>
      <c r="CIE128" s="57"/>
      <c r="CIF128" s="57"/>
      <c r="CIG128" s="57"/>
      <c r="CIH128" s="57"/>
      <c r="CII128" s="57"/>
      <c r="CIJ128" s="57"/>
      <c r="CIK128" s="57"/>
      <c r="CIL128" s="57"/>
      <c r="CIM128" s="57"/>
      <c r="CIN128" s="57"/>
      <c r="CIO128" s="57"/>
      <c r="CIP128" s="57"/>
      <c r="CIQ128" s="57"/>
      <c r="CIR128" s="57"/>
      <c r="CIS128" s="57"/>
      <c r="CIT128" s="57"/>
      <c r="CIU128" s="57"/>
      <c r="CIV128" s="57"/>
      <c r="CIW128" s="57"/>
      <c r="CIX128" s="57"/>
      <c r="CIY128" s="57"/>
      <c r="CIZ128" s="57"/>
      <c r="CJA128" s="57"/>
      <c r="CJB128" s="57"/>
      <c r="CJC128" s="57"/>
      <c r="CJD128" s="57"/>
      <c r="CJE128" s="57"/>
      <c r="CJF128" s="57"/>
      <c r="CJG128" s="57"/>
      <c r="CJH128" s="57"/>
      <c r="CJI128" s="57"/>
      <c r="CJJ128" s="57"/>
      <c r="CJK128" s="57"/>
      <c r="CJL128" s="57"/>
      <c r="CJM128" s="57"/>
      <c r="CJN128" s="57"/>
      <c r="CJO128" s="57"/>
      <c r="CJP128" s="57"/>
      <c r="CJQ128" s="57"/>
      <c r="CJR128" s="57"/>
      <c r="CJS128" s="57"/>
      <c r="CJT128" s="57"/>
      <c r="CJU128" s="57"/>
      <c r="CJV128" s="57"/>
      <c r="CJW128" s="57"/>
      <c r="CJX128" s="57"/>
      <c r="CJY128" s="57"/>
      <c r="CJZ128" s="57"/>
      <c r="CKA128" s="57"/>
      <c r="CKB128" s="57"/>
      <c r="CKC128" s="57"/>
      <c r="CKD128" s="57"/>
      <c r="CKE128" s="57"/>
      <c r="CKF128" s="57"/>
      <c r="CKG128" s="57"/>
      <c r="CKH128" s="57"/>
      <c r="CKI128" s="57"/>
      <c r="CKJ128" s="57"/>
      <c r="CKK128" s="57"/>
      <c r="CKL128" s="57"/>
      <c r="CKM128" s="57"/>
      <c r="CKN128" s="57"/>
      <c r="CKO128" s="57"/>
      <c r="CKP128" s="57"/>
      <c r="CKQ128" s="57"/>
      <c r="CKR128" s="57"/>
      <c r="CKS128" s="57"/>
      <c r="CKT128" s="57"/>
      <c r="CKU128" s="57"/>
      <c r="CKV128" s="57"/>
      <c r="CKW128" s="57"/>
      <c r="CKX128" s="57"/>
      <c r="CKY128" s="57"/>
      <c r="CKZ128" s="57"/>
      <c r="CLA128" s="57"/>
      <c r="CLB128" s="57"/>
      <c r="CLC128" s="57"/>
      <c r="CLD128" s="57"/>
      <c r="CLE128" s="57"/>
      <c r="CLF128" s="57"/>
      <c r="CLG128" s="57"/>
      <c r="CLH128" s="57"/>
      <c r="CLI128" s="57"/>
      <c r="CLJ128" s="57"/>
      <c r="CLK128" s="57"/>
      <c r="CLL128" s="57"/>
      <c r="CLM128" s="57"/>
      <c r="CLN128" s="57"/>
      <c r="CLO128" s="57"/>
      <c r="CLP128" s="57"/>
      <c r="CLQ128" s="57"/>
      <c r="CLR128" s="57"/>
      <c r="CLS128" s="57"/>
      <c r="CLT128" s="57"/>
      <c r="CLU128" s="57"/>
      <c r="CLV128" s="57"/>
      <c r="CLW128" s="57"/>
      <c r="CLX128" s="57"/>
      <c r="CLY128" s="57"/>
      <c r="CLZ128" s="57"/>
      <c r="CMA128" s="57"/>
      <c r="CMB128" s="57"/>
      <c r="CMC128" s="57"/>
      <c r="CMD128" s="57"/>
      <c r="CME128" s="57"/>
      <c r="CMF128" s="57"/>
      <c r="CMG128" s="57"/>
      <c r="CMH128" s="57"/>
      <c r="CMI128" s="57"/>
      <c r="CMJ128" s="57"/>
      <c r="CMK128" s="57"/>
      <c r="CML128" s="57"/>
      <c r="CMM128" s="57"/>
      <c r="CMN128" s="57"/>
      <c r="CMO128" s="57"/>
      <c r="CMP128" s="57"/>
      <c r="CMQ128" s="57"/>
      <c r="CMR128" s="57"/>
      <c r="CMS128" s="57"/>
      <c r="CMT128" s="57"/>
      <c r="CMU128" s="57"/>
      <c r="CMV128" s="57"/>
      <c r="CMW128" s="57"/>
      <c r="CMX128" s="57"/>
      <c r="CMY128" s="57"/>
      <c r="CMZ128" s="57"/>
      <c r="CNA128" s="57"/>
      <c r="CNB128" s="57"/>
      <c r="CNC128" s="57"/>
      <c r="CND128" s="57"/>
      <c r="CNE128" s="57"/>
      <c r="CNF128" s="57"/>
      <c r="CNG128" s="57"/>
      <c r="CNH128" s="57"/>
      <c r="CNI128" s="57"/>
      <c r="CNJ128" s="57"/>
      <c r="CNK128" s="57"/>
      <c r="CNL128" s="57"/>
      <c r="CNM128" s="57"/>
      <c r="CNN128" s="57"/>
      <c r="CNO128" s="57"/>
      <c r="CNP128" s="57"/>
      <c r="CNQ128" s="57"/>
      <c r="CNR128" s="57"/>
      <c r="CNS128" s="57"/>
      <c r="CNT128" s="57"/>
      <c r="CNU128" s="57"/>
      <c r="CNV128" s="57"/>
      <c r="CNW128" s="57"/>
      <c r="CNX128" s="57"/>
      <c r="CNY128" s="57"/>
      <c r="CNZ128" s="57"/>
      <c r="COA128" s="57"/>
      <c r="COB128" s="57"/>
      <c r="COC128" s="57"/>
      <c r="COD128" s="57"/>
      <c r="COE128" s="57"/>
      <c r="COF128" s="57"/>
      <c r="COG128" s="57"/>
      <c r="COH128" s="57"/>
      <c r="COI128" s="57"/>
      <c r="COJ128" s="57"/>
      <c r="COK128" s="57"/>
      <c r="COL128" s="57"/>
      <c r="COM128" s="57"/>
      <c r="CON128" s="57"/>
      <c r="COO128" s="57"/>
      <c r="COP128" s="57"/>
      <c r="COQ128" s="57"/>
      <c r="COR128" s="57"/>
      <c r="COS128" s="57"/>
      <c r="COT128" s="57"/>
      <c r="COU128" s="57"/>
      <c r="COV128" s="57"/>
      <c r="COW128" s="57"/>
      <c r="COX128" s="57"/>
      <c r="COY128" s="57"/>
      <c r="COZ128" s="57"/>
      <c r="CPA128" s="57"/>
      <c r="CPB128" s="57"/>
      <c r="CPC128" s="57"/>
      <c r="CPD128" s="57"/>
      <c r="CPE128" s="57"/>
      <c r="CPF128" s="57"/>
      <c r="CPG128" s="57"/>
      <c r="CPH128" s="57"/>
      <c r="CPI128" s="57"/>
      <c r="CPJ128" s="57"/>
      <c r="CPK128" s="57"/>
      <c r="CPL128" s="57"/>
      <c r="CPM128" s="57"/>
      <c r="CPN128" s="57"/>
      <c r="CPO128" s="57"/>
      <c r="CPP128" s="57"/>
      <c r="CPQ128" s="57"/>
      <c r="CPR128" s="57"/>
      <c r="CPS128" s="57"/>
      <c r="CPT128" s="57"/>
      <c r="CPU128" s="57"/>
      <c r="CPV128" s="57"/>
      <c r="CPW128" s="57"/>
      <c r="CPX128" s="57"/>
      <c r="CPY128" s="57"/>
      <c r="CPZ128" s="57"/>
      <c r="CQA128" s="57"/>
      <c r="CQB128" s="57"/>
      <c r="CQC128" s="57"/>
      <c r="CQD128" s="57"/>
      <c r="CQE128" s="57"/>
      <c r="CQF128" s="57"/>
      <c r="CQG128" s="57"/>
      <c r="CQH128" s="57"/>
      <c r="CQI128" s="57"/>
      <c r="CQJ128" s="57"/>
      <c r="CQK128" s="57"/>
      <c r="CQL128" s="57"/>
      <c r="CQM128" s="57"/>
      <c r="CQN128" s="57"/>
      <c r="CQO128" s="57"/>
      <c r="CQP128" s="57"/>
      <c r="CQQ128" s="57"/>
      <c r="CQR128" s="57"/>
      <c r="CQS128" s="57"/>
      <c r="CQT128" s="57"/>
      <c r="CQU128" s="57"/>
      <c r="CQV128" s="57"/>
      <c r="CQW128" s="57"/>
      <c r="CQX128" s="57"/>
      <c r="CQY128" s="57"/>
      <c r="CQZ128" s="57"/>
      <c r="CRA128" s="57"/>
      <c r="CRB128" s="57"/>
      <c r="CRC128" s="57"/>
      <c r="CRD128" s="57"/>
      <c r="CRE128" s="57"/>
      <c r="CRF128" s="57"/>
      <c r="CRG128" s="57"/>
      <c r="CRH128" s="57"/>
      <c r="CRI128" s="57"/>
      <c r="CRJ128" s="57"/>
      <c r="CRK128" s="57"/>
      <c r="CRL128" s="57"/>
      <c r="CRM128" s="57"/>
      <c r="CRN128" s="57"/>
      <c r="CRO128" s="57"/>
      <c r="CRP128" s="57"/>
      <c r="CRQ128" s="57"/>
      <c r="CRR128" s="57"/>
      <c r="CRS128" s="57"/>
      <c r="CRT128" s="57"/>
      <c r="CRU128" s="57"/>
      <c r="CRV128" s="57"/>
      <c r="CRW128" s="57"/>
      <c r="CRX128" s="57"/>
      <c r="CRY128" s="57"/>
      <c r="CRZ128" s="57"/>
      <c r="CSA128" s="57"/>
      <c r="CSB128" s="57"/>
      <c r="CSC128" s="57"/>
      <c r="CSD128" s="57"/>
      <c r="CSE128" s="57"/>
      <c r="CSF128" s="57"/>
      <c r="CSG128" s="57"/>
      <c r="CSH128" s="57"/>
      <c r="CSI128" s="57"/>
      <c r="CSJ128" s="57"/>
      <c r="CSK128" s="57"/>
      <c r="CSL128" s="57"/>
      <c r="CSM128" s="57"/>
      <c r="CSN128" s="57"/>
      <c r="CSO128" s="57"/>
      <c r="CSP128" s="57"/>
      <c r="CSQ128" s="57"/>
      <c r="CSR128" s="57"/>
      <c r="CSS128" s="57"/>
      <c r="CST128" s="57"/>
      <c r="CSU128" s="57"/>
      <c r="CSV128" s="57"/>
      <c r="CSW128" s="57"/>
      <c r="CSX128" s="57"/>
      <c r="CSY128" s="57"/>
      <c r="CSZ128" s="57"/>
      <c r="CTA128" s="57"/>
      <c r="CTB128" s="57"/>
      <c r="CTC128" s="57"/>
      <c r="CTD128" s="57"/>
      <c r="CTE128" s="57"/>
      <c r="CTF128" s="57"/>
      <c r="CTG128" s="57"/>
      <c r="CTH128" s="57"/>
      <c r="CTI128" s="57"/>
      <c r="CTJ128" s="57"/>
      <c r="CTK128" s="57"/>
      <c r="CTL128" s="57"/>
      <c r="CTM128" s="57"/>
      <c r="CTN128" s="57"/>
      <c r="CTO128" s="57"/>
      <c r="CTP128" s="57"/>
      <c r="CTQ128" s="57"/>
      <c r="CTR128" s="57"/>
      <c r="CTS128" s="57"/>
      <c r="CTT128" s="57"/>
      <c r="CTU128" s="57"/>
      <c r="CTV128" s="57"/>
      <c r="CTW128" s="57"/>
      <c r="CTX128" s="57"/>
      <c r="CTY128" s="57"/>
      <c r="CTZ128" s="57"/>
      <c r="CUA128" s="57"/>
      <c r="CUB128" s="57"/>
      <c r="CUC128" s="57"/>
      <c r="CUD128" s="57"/>
      <c r="CUE128" s="57"/>
      <c r="CUF128" s="57"/>
      <c r="CUG128" s="57"/>
      <c r="CUH128" s="57"/>
      <c r="CUI128" s="57"/>
      <c r="CUJ128" s="57"/>
      <c r="CUK128" s="57"/>
      <c r="CUL128" s="57"/>
      <c r="CUM128" s="57"/>
      <c r="CUN128" s="57"/>
      <c r="CUO128" s="57"/>
      <c r="CUP128" s="57"/>
      <c r="CUQ128" s="57"/>
      <c r="CUR128" s="57"/>
      <c r="CUS128" s="57"/>
      <c r="CUT128" s="57"/>
      <c r="CUU128" s="57"/>
      <c r="CUV128" s="57"/>
      <c r="CUW128" s="57"/>
      <c r="CUX128" s="57"/>
      <c r="CUY128" s="57"/>
      <c r="CUZ128" s="57"/>
      <c r="CVA128" s="57"/>
      <c r="CVB128" s="57"/>
      <c r="CVC128" s="57"/>
      <c r="CVD128" s="57"/>
      <c r="CVE128" s="57"/>
      <c r="CVF128" s="57"/>
      <c r="CVG128" s="57"/>
      <c r="CVH128" s="57"/>
      <c r="CVI128" s="57"/>
      <c r="CVJ128" s="57"/>
      <c r="CVK128" s="57"/>
      <c r="CVL128" s="57"/>
      <c r="CVM128" s="57"/>
      <c r="CVN128" s="57"/>
      <c r="CVO128" s="57"/>
      <c r="CVP128" s="57"/>
      <c r="CVQ128" s="57"/>
      <c r="CVR128" s="57"/>
      <c r="CVS128" s="57"/>
      <c r="CVT128" s="57"/>
      <c r="CVU128" s="57"/>
      <c r="CVV128" s="57"/>
      <c r="CVW128" s="57"/>
      <c r="CVX128" s="57"/>
      <c r="CVY128" s="57"/>
      <c r="CVZ128" s="57"/>
      <c r="CWA128" s="57"/>
      <c r="CWB128" s="57"/>
      <c r="CWC128" s="57"/>
      <c r="CWD128" s="57"/>
      <c r="CWE128" s="57"/>
      <c r="CWF128" s="57"/>
      <c r="CWG128" s="57"/>
      <c r="CWH128" s="57"/>
      <c r="CWI128" s="57"/>
      <c r="CWJ128" s="57"/>
      <c r="CWK128" s="57"/>
      <c r="CWL128" s="57"/>
      <c r="CWM128" s="57"/>
      <c r="CWN128" s="57"/>
      <c r="CWO128" s="57"/>
      <c r="CWP128" s="57"/>
      <c r="CWQ128" s="57"/>
      <c r="CWR128" s="57"/>
      <c r="CWS128" s="57"/>
      <c r="CWT128" s="57"/>
      <c r="CWU128" s="57"/>
      <c r="CWV128" s="57"/>
      <c r="CWW128" s="57"/>
      <c r="CWX128" s="57"/>
      <c r="CWY128" s="57"/>
      <c r="CWZ128" s="57"/>
      <c r="CXA128" s="57"/>
      <c r="CXB128" s="57"/>
      <c r="CXC128" s="57"/>
      <c r="CXD128" s="57"/>
      <c r="CXE128" s="57"/>
      <c r="CXF128" s="57"/>
      <c r="CXG128" s="57"/>
      <c r="CXH128" s="57"/>
      <c r="CXI128" s="57"/>
      <c r="CXJ128" s="57"/>
      <c r="CXK128" s="57"/>
      <c r="CXL128" s="57"/>
      <c r="CXM128" s="57"/>
      <c r="CXN128" s="57"/>
      <c r="CXO128" s="57"/>
      <c r="CXP128" s="57"/>
      <c r="CXQ128" s="57"/>
      <c r="CXR128" s="57"/>
      <c r="CXS128" s="57"/>
      <c r="CXT128" s="57"/>
      <c r="CXU128" s="57"/>
      <c r="CXV128" s="57"/>
      <c r="CXW128" s="57"/>
      <c r="CXX128" s="57"/>
      <c r="CXY128" s="57"/>
      <c r="CXZ128" s="57"/>
      <c r="CYA128" s="57"/>
      <c r="CYB128" s="57"/>
      <c r="CYC128" s="57"/>
      <c r="CYD128" s="57"/>
      <c r="CYE128" s="57"/>
      <c r="CYF128" s="57"/>
      <c r="CYG128" s="57"/>
      <c r="CYH128" s="57"/>
      <c r="CYI128" s="57"/>
      <c r="CYJ128" s="57"/>
      <c r="CYK128" s="57"/>
      <c r="CYL128" s="57"/>
      <c r="CYM128" s="57"/>
      <c r="CYN128" s="57"/>
      <c r="CYO128" s="57"/>
      <c r="CYP128" s="57"/>
      <c r="CYQ128" s="57"/>
      <c r="CYR128" s="57"/>
      <c r="CYS128" s="57"/>
      <c r="CYT128" s="57"/>
      <c r="CYU128" s="57"/>
      <c r="CYV128" s="57"/>
      <c r="CYW128" s="57"/>
      <c r="CYX128" s="57"/>
      <c r="CYY128" s="57"/>
      <c r="CYZ128" s="57"/>
      <c r="CZA128" s="57"/>
      <c r="CZB128" s="57"/>
      <c r="CZC128" s="57"/>
      <c r="CZD128" s="57"/>
      <c r="CZE128" s="57"/>
      <c r="CZF128" s="57"/>
      <c r="CZG128" s="57"/>
      <c r="CZH128" s="57"/>
      <c r="CZI128" s="57"/>
      <c r="CZJ128" s="57"/>
      <c r="CZK128" s="57"/>
      <c r="CZL128" s="57"/>
      <c r="CZM128" s="57"/>
      <c r="CZN128" s="57"/>
      <c r="CZO128" s="57"/>
      <c r="CZP128" s="57"/>
      <c r="CZQ128" s="57"/>
      <c r="CZR128" s="57"/>
      <c r="CZS128" s="57"/>
      <c r="CZT128" s="57"/>
      <c r="CZU128" s="57"/>
      <c r="CZV128" s="57"/>
      <c r="CZW128" s="57"/>
      <c r="CZX128" s="57"/>
      <c r="CZY128" s="57"/>
      <c r="CZZ128" s="57"/>
      <c r="DAA128" s="57"/>
      <c r="DAB128" s="57"/>
      <c r="DAC128" s="57"/>
      <c r="DAD128" s="57"/>
      <c r="DAE128" s="57"/>
      <c r="DAF128" s="57"/>
      <c r="DAG128" s="57"/>
      <c r="DAH128" s="57"/>
      <c r="DAI128" s="57"/>
      <c r="DAJ128" s="57"/>
      <c r="DAK128" s="57"/>
      <c r="DAL128" s="57"/>
      <c r="DAM128" s="57"/>
      <c r="DAN128" s="57"/>
      <c r="DAO128" s="57"/>
      <c r="DAP128" s="57"/>
      <c r="DAQ128" s="57"/>
      <c r="DAR128" s="57"/>
      <c r="DAS128" s="57"/>
      <c r="DAT128" s="57"/>
      <c r="DAU128" s="57"/>
      <c r="DAV128" s="57"/>
      <c r="DAW128" s="57"/>
      <c r="DAX128" s="57"/>
      <c r="DAY128" s="57"/>
      <c r="DAZ128" s="57"/>
      <c r="DBA128" s="57"/>
      <c r="DBB128" s="57"/>
      <c r="DBC128" s="57"/>
      <c r="DBD128" s="57"/>
      <c r="DBE128" s="57"/>
      <c r="DBF128" s="57"/>
      <c r="DBG128" s="57"/>
      <c r="DBH128" s="57"/>
      <c r="DBI128" s="57"/>
      <c r="DBJ128" s="57"/>
      <c r="DBK128" s="57"/>
      <c r="DBL128" s="57"/>
      <c r="DBM128" s="57"/>
      <c r="DBN128" s="57"/>
      <c r="DBO128" s="57"/>
      <c r="DBP128" s="57"/>
      <c r="DBQ128" s="57"/>
      <c r="DBR128" s="57"/>
      <c r="DBS128" s="57"/>
      <c r="DBT128" s="57"/>
      <c r="DBU128" s="57"/>
      <c r="DBV128" s="57"/>
      <c r="DBW128" s="57"/>
      <c r="DBX128" s="57"/>
      <c r="DBY128" s="57"/>
      <c r="DBZ128" s="57"/>
      <c r="DCA128" s="57"/>
      <c r="DCB128" s="57"/>
      <c r="DCC128" s="57"/>
      <c r="DCD128" s="57"/>
      <c r="DCE128" s="57"/>
      <c r="DCF128" s="57"/>
      <c r="DCG128" s="57"/>
      <c r="DCH128" s="57"/>
      <c r="DCI128" s="57"/>
      <c r="DCJ128" s="57"/>
      <c r="DCK128" s="57"/>
      <c r="DCL128" s="57"/>
      <c r="DCM128" s="57"/>
      <c r="DCN128" s="57"/>
      <c r="DCO128" s="57"/>
      <c r="DCP128" s="57"/>
      <c r="DCQ128" s="57"/>
      <c r="DCR128" s="57"/>
      <c r="DCS128" s="57"/>
      <c r="DCT128" s="57"/>
      <c r="DCU128" s="57"/>
      <c r="DCV128" s="57"/>
      <c r="DCW128" s="57"/>
      <c r="DCX128" s="57"/>
      <c r="DCY128" s="57"/>
      <c r="DCZ128" s="57"/>
      <c r="DDA128" s="57"/>
      <c r="DDB128" s="57"/>
      <c r="DDC128" s="57"/>
      <c r="DDD128" s="57"/>
      <c r="DDE128" s="57"/>
      <c r="DDF128" s="57"/>
      <c r="DDG128" s="57"/>
      <c r="DDH128" s="57"/>
      <c r="DDI128" s="57"/>
      <c r="DDJ128" s="57"/>
      <c r="DDK128" s="57"/>
      <c r="DDL128" s="57"/>
      <c r="DDM128" s="57"/>
      <c r="DDN128" s="57"/>
      <c r="DDO128" s="57"/>
      <c r="DDP128" s="57"/>
      <c r="DDQ128" s="57"/>
      <c r="DDR128" s="57"/>
      <c r="DDS128" s="57"/>
      <c r="DDT128" s="57"/>
      <c r="DDU128" s="57"/>
      <c r="DDV128" s="57"/>
      <c r="DDW128" s="57"/>
      <c r="DDX128" s="57"/>
      <c r="DDY128" s="57"/>
      <c r="DDZ128" s="57"/>
      <c r="DEA128" s="57"/>
      <c r="DEB128" s="57"/>
      <c r="DEC128" s="57"/>
      <c r="DED128" s="57"/>
      <c r="DEE128" s="57"/>
      <c r="DEF128" s="57"/>
      <c r="DEG128" s="57"/>
      <c r="DEH128" s="57"/>
      <c r="DEI128" s="57"/>
      <c r="DEJ128" s="57"/>
      <c r="DEK128" s="57"/>
      <c r="DEL128" s="57"/>
      <c r="DEM128" s="57"/>
      <c r="DEN128" s="57"/>
      <c r="DEO128" s="57"/>
      <c r="DEP128" s="57"/>
      <c r="DEQ128" s="57"/>
      <c r="DER128" s="57"/>
      <c r="DES128" s="57"/>
      <c r="DET128" s="57"/>
      <c r="DEU128" s="57"/>
      <c r="DEV128" s="57"/>
      <c r="DEW128" s="57"/>
      <c r="DEX128" s="57"/>
      <c r="DEY128" s="57"/>
      <c r="DEZ128" s="57"/>
      <c r="DFA128" s="57"/>
      <c r="DFB128" s="57"/>
      <c r="DFC128" s="57"/>
      <c r="DFD128" s="57"/>
      <c r="DFE128" s="57"/>
      <c r="DFF128" s="57"/>
      <c r="DFG128" s="57"/>
      <c r="DFH128" s="57"/>
      <c r="DFI128" s="57"/>
      <c r="DFJ128" s="57"/>
      <c r="DFK128" s="57"/>
      <c r="DFL128" s="57"/>
      <c r="DFM128" s="57"/>
      <c r="DFN128" s="57"/>
      <c r="DFO128" s="57"/>
      <c r="DFP128" s="57"/>
      <c r="DFQ128" s="57"/>
      <c r="DFR128" s="57"/>
      <c r="DFS128" s="57"/>
      <c r="DFT128" s="57"/>
      <c r="DFU128" s="57"/>
      <c r="DFV128" s="57"/>
      <c r="DFW128" s="57"/>
      <c r="DFX128" s="57"/>
      <c r="DFY128" s="57"/>
      <c r="DFZ128" s="57"/>
      <c r="DGA128" s="57"/>
      <c r="DGB128" s="57"/>
      <c r="DGC128" s="57"/>
      <c r="DGD128" s="57"/>
      <c r="DGE128" s="57"/>
      <c r="DGF128" s="57"/>
      <c r="DGG128" s="57"/>
      <c r="DGH128" s="57"/>
      <c r="DGI128" s="57"/>
      <c r="DGJ128" s="57"/>
      <c r="DGK128" s="57"/>
      <c r="DGL128" s="57"/>
      <c r="DGM128" s="57"/>
      <c r="DGN128" s="57"/>
      <c r="DGO128" s="57"/>
      <c r="DGP128" s="57"/>
      <c r="DGQ128" s="57"/>
      <c r="DGR128" s="57"/>
      <c r="DGS128" s="57"/>
      <c r="DGT128" s="57"/>
      <c r="DGU128" s="57"/>
      <c r="DGV128" s="57"/>
      <c r="DGW128" s="57"/>
      <c r="DGX128" s="57"/>
      <c r="DGY128" s="57"/>
      <c r="DGZ128" s="57"/>
      <c r="DHA128" s="57"/>
      <c r="DHB128" s="57"/>
      <c r="DHC128" s="57"/>
      <c r="DHD128" s="57"/>
      <c r="DHE128" s="57"/>
      <c r="DHF128" s="57"/>
      <c r="DHG128" s="57"/>
      <c r="DHH128" s="57"/>
      <c r="DHI128" s="57"/>
      <c r="DHJ128" s="57"/>
      <c r="DHK128" s="57"/>
      <c r="DHL128" s="57"/>
      <c r="DHM128" s="57"/>
      <c r="DHN128" s="57"/>
      <c r="DHO128" s="57"/>
      <c r="DHP128" s="57"/>
      <c r="DHQ128" s="57"/>
      <c r="DHR128" s="57"/>
      <c r="DHS128" s="57"/>
      <c r="DHT128" s="57"/>
      <c r="DHU128" s="57"/>
      <c r="DHV128" s="57"/>
      <c r="DHW128" s="57"/>
      <c r="DHX128" s="57"/>
      <c r="DHY128" s="57"/>
      <c r="DHZ128" s="57"/>
      <c r="DIA128" s="57"/>
      <c r="DIB128" s="57"/>
      <c r="DIC128" s="57"/>
      <c r="DID128" s="57"/>
      <c r="DIE128" s="57"/>
      <c r="DIF128" s="57"/>
      <c r="DIG128" s="57"/>
      <c r="DIH128" s="57"/>
      <c r="DII128" s="57"/>
      <c r="DIJ128" s="57"/>
      <c r="DIK128" s="57"/>
      <c r="DIL128" s="57"/>
      <c r="DIM128" s="57"/>
      <c r="DIN128" s="57"/>
      <c r="DIO128" s="57"/>
      <c r="DIP128" s="57"/>
      <c r="DIQ128" s="57"/>
      <c r="DIR128" s="57"/>
      <c r="DIS128" s="57"/>
      <c r="DIT128" s="57"/>
      <c r="DIU128" s="57"/>
      <c r="DIV128" s="57"/>
      <c r="DIW128" s="57"/>
      <c r="DIX128" s="57"/>
      <c r="DIY128" s="57"/>
      <c r="DIZ128" s="57"/>
      <c r="DJA128" s="57"/>
      <c r="DJB128" s="57"/>
      <c r="DJC128" s="57"/>
      <c r="DJD128" s="57"/>
      <c r="DJE128" s="57"/>
      <c r="DJF128" s="57"/>
      <c r="DJG128" s="57"/>
      <c r="DJH128" s="57"/>
      <c r="DJI128" s="57"/>
      <c r="DJJ128" s="57"/>
      <c r="DJK128" s="57"/>
      <c r="DJL128" s="57"/>
      <c r="DJM128" s="57"/>
      <c r="DJN128" s="57"/>
      <c r="DJO128" s="57"/>
      <c r="DJP128" s="57"/>
      <c r="DJQ128" s="57"/>
      <c r="DJR128" s="57"/>
      <c r="DJS128" s="57"/>
      <c r="DJT128" s="57"/>
      <c r="DJU128" s="57"/>
      <c r="DJV128" s="57"/>
      <c r="DJW128" s="57"/>
      <c r="DJX128" s="57"/>
      <c r="DJY128" s="57"/>
      <c r="DJZ128" s="57"/>
      <c r="DKA128" s="57"/>
      <c r="DKB128" s="57"/>
      <c r="DKC128" s="57"/>
      <c r="DKD128" s="57"/>
      <c r="DKE128" s="57"/>
      <c r="DKF128" s="57"/>
      <c r="DKG128" s="57"/>
      <c r="DKH128" s="57"/>
      <c r="DKI128" s="57"/>
      <c r="DKJ128" s="57"/>
      <c r="DKK128" s="57"/>
      <c r="DKL128" s="57"/>
      <c r="DKM128" s="57"/>
      <c r="DKN128" s="57"/>
      <c r="DKO128" s="57"/>
      <c r="DKP128" s="57"/>
      <c r="DKQ128" s="57"/>
      <c r="DKR128" s="57"/>
      <c r="DKS128" s="57"/>
      <c r="DKT128" s="57"/>
      <c r="DKU128" s="57"/>
      <c r="DKV128" s="57"/>
      <c r="DKW128" s="57"/>
      <c r="DKX128" s="57"/>
      <c r="DKY128" s="57"/>
      <c r="DKZ128" s="57"/>
      <c r="DLA128" s="57"/>
      <c r="DLB128" s="57"/>
      <c r="DLC128" s="57"/>
      <c r="DLD128" s="57"/>
      <c r="DLE128" s="57"/>
      <c r="DLF128" s="57"/>
      <c r="DLG128" s="57"/>
      <c r="DLH128" s="57"/>
      <c r="DLI128" s="57"/>
      <c r="DLJ128" s="57"/>
      <c r="DLK128" s="57"/>
      <c r="DLL128" s="57"/>
      <c r="DLM128" s="57"/>
      <c r="DLN128" s="57"/>
      <c r="DLO128" s="57"/>
      <c r="DLP128" s="57"/>
      <c r="DLQ128" s="57"/>
      <c r="DLR128" s="57"/>
      <c r="DLS128" s="57"/>
      <c r="DLT128" s="57"/>
      <c r="DLU128" s="57"/>
      <c r="DLV128" s="57"/>
      <c r="DLW128" s="57"/>
      <c r="DLX128" s="57"/>
      <c r="DLY128" s="57"/>
      <c r="DLZ128" s="57"/>
      <c r="DMA128" s="57"/>
      <c r="DMB128" s="57"/>
      <c r="DMC128" s="57"/>
      <c r="DMD128" s="57"/>
      <c r="DME128" s="57"/>
      <c r="DMF128" s="57"/>
      <c r="DMG128" s="57"/>
      <c r="DMH128" s="57"/>
      <c r="DMI128" s="57"/>
      <c r="DMJ128" s="57"/>
      <c r="DMK128" s="57"/>
      <c r="DML128" s="57"/>
      <c r="DMM128" s="57"/>
      <c r="DMN128" s="57"/>
      <c r="DMO128" s="57"/>
      <c r="DMP128" s="57"/>
      <c r="DMQ128" s="57"/>
      <c r="DMR128" s="57"/>
      <c r="DMS128" s="57"/>
      <c r="DMT128" s="57"/>
      <c r="DMU128" s="57"/>
      <c r="DMV128" s="57"/>
      <c r="DMW128" s="57"/>
      <c r="DMX128" s="57"/>
      <c r="DMY128" s="57"/>
      <c r="DMZ128" s="57"/>
      <c r="DNA128" s="57"/>
      <c r="DNB128" s="57"/>
      <c r="DNC128" s="57"/>
      <c r="DND128" s="57"/>
      <c r="DNE128" s="57"/>
      <c r="DNF128" s="57"/>
      <c r="DNG128" s="57"/>
      <c r="DNH128" s="57"/>
      <c r="DNI128" s="57"/>
      <c r="DNJ128" s="57"/>
      <c r="DNK128" s="57"/>
      <c r="DNL128" s="57"/>
      <c r="DNM128" s="57"/>
      <c r="DNN128" s="57"/>
      <c r="DNO128" s="57"/>
      <c r="DNP128" s="57"/>
      <c r="DNQ128" s="57"/>
      <c r="DNR128" s="57"/>
      <c r="DNS128" s="57"/>
      <c r="DNT128" s="57"/>
      <c r="DNU128" s="57"/>
      <c r="DNV128" s="57"/>
      <c r="DNW128" s="57"/>
      <c r="DNX128" s="57"/>
      <c r="DNY128" s="57"/>
      <c r="DNZ128" s="57"/>
      <c r="DOA128" s="57"/>
      <c r="DOB128" s="57"/>
      <c r="DOC128" s="57"/>
      <c r="DOD128" s="57"/>
      <c r="DOE128" s="57"/>
      <c r="DOF128" s="57"/>
      <c r="DOG128" s="57"/>
      <c r="DOH128" s="57"/>
      <c r="DOI128" s="57"/>
      <c r="DOJ128" s="57"/>
      <c r="DOK128" s="57"/>
      <c r="DOL128" s="57"/>
      <c r="DOM128" s="57"/>
      <c r="DON128" s="57"/>
      <c r="DOO128" s="57"/>
      <c r="DOP128" s="57"/>
      <c r="DOQ128" s="57"/>
      <c r="DOR128" s="57"/>
      <c r="DOS128" s="57"/>
      <c r="DOT128" s="57"/>
      <c r="DOU128" s="57"/>
      <c r="DOV128" s="57"/>
      <c r="DOW128" s="57"/>
      <c r="DOX128" s="57"/>
      <c r="DOY128" s="57"/>
      <c r="DOZ128" s="57"/>
      <c r="DPA128" s="57"/>
      <c r="DPB128" s="57"/>
      <c r="DPC128" s="57"/>
      <c r="DPD128" s="57"/>
      <c r="DPE128" s="57"/>
      <c r="DPF128" s="57"/>
      <c r="DPG128" s="57"/>
      <c r="DPH128" s="57"/>
      <c r="DPI128" s="57"/>
      <c r="DPJ128" s="57"/>
      <c r="DPK128" s="57"/>
      <c r="DPL128" s="57"/>
      <c r="DPM128" s="57"/>
      <c r="DPN128" s="57"/>
      <c r="DPO128" s="57"/>
      <c r="DPP128" s="57"/>
      <c r="DPQ128" s="57"/>
      <c r="DPR128" s="57"/>
      <c r="DPS128" s="57"/>
      <c r="DPT128" s="57"/>
      <c r="DPU128" s="57"/>
      <c r="DPV128" s="57"/>
      <c r="DPW128" s="57"/>
      <c r="DPX128" s="57"/>
      <c r="DPY128" s="57"/>
      <c r="DPZ128" s="57"/>
      <c r="DQA128" s="57"/>
      <c r="DQB128" s="57"/>
      <c r="DQC128" s="57"/>
      <c r="DQD128" s="57"/>
      <c r="DQE128" s="57"/>
      <c r="DQF128" s="57"/>
      <c r="DQG128" s="57"/>
      <c r="DQH128" s="57"/>
      <c r="DQI128" s="57"/>
      <c r="DQJ128" s="57"/>
      <c r="DQK128" s="57"/>
      <c r="DQL128" s="57"/>
      <c r="DQM128" s="57"/>
      <c r="DQN128" s="57"/>
      <c r="DQO128" s="57"/>
      <c r="DQP128" s="57"/>
      <c r="DQQ128" s="57"/>
      <c r="DQR128" s="57"/>
      <c r="DQS128" s="57"/>
      <c r="DQT128" s="57"/>
      <c r="DQU128" s="57"/>
      <c r="DQV128" s="57"/>
      <c r="DQW128" s="57"/>
      <c r="DQX128" s="57"/>
      <c r="DQY128" s="57"/>
      <c r="DQZ128" s="57"/>
      <c r="DRA128" s="57"/>
      <c r="DRB128" s="57"/>
      <c r="DRC128" s="57"/>
      <c r="DRD128" s="57"/>
      <c r="DRE128" s="57"/>
      <c r="DRF128" s="57"/>
      <c r="DRG128" s="57"/>
      <c r="DRH128" s="57"/>
      <c r="DRI128" s="57"/>
      <c r="DRJ128" s="57"/>
      <c r="DRK128" s="57"/>
      <c r="DRL128" s="57"/>
      <c r="DRM128" s="57"/>
      <c r="DRN128" s="57"/>
      <c r="DRO128" s="57"/>
      <c r="DRP128" s="57"/>
      <c r="DRQ128" s="57"/>
      <c r="DRR128" s="57"/>
      <c r="DRS128" s="57"/>
      <c r="DRT128" s="57"/>
      <c r="DRU128" s="57"/>
      <c r="DRV128" s="57"/>
      <c r="DRW128" s="57"/>
      <c r="DRX128" s="57"/>
      <c r="DRY128" s="57"/>
      <c r="DRZ128" s="57"/>
      <c r="DSA128" s="57"/>
      <c r="DSB128" s="57"/>
      <c r="DSC128" s="57"/>
      <c r="DSD128" s="57"/>
      <c r="DSE128" s="57"/>
      <c r="DSF128" s="57"/>
      <c r="DSG128" s="57"/>
      <c r="DSH128" s="57"/>
      <c r="DSI128" s="57"/>
      <c r="DSJ128" s="57"/>
      <c r="DSK128" s="57"/>
      <c r="DSL128" s="57"/>
      <c r="DSM128" s="57"/>
      <c r="DSN128" s="57"/>
      <c r="DSO128" s="57"/>
      <c r="DSP128" s="57"/>
      <c r="DSQ128" s="57"/>
      <c r="DSR128" s="57"/>
      <c r="DSS128" s="57"/>
      <c r="DST128" s="57"/>
      <c r="DSU128" s="57"/>
      <c r="DSV128" s="57"/>
      <c r="DSW128" s="57"/>
      <c r="DSX128" s="57"/>
      <c r="DSY128" s="57"/>
      <c r="DSZ128" s="57"/>
      <c r="DTA128" s="57"/>
      <c r="DTB128" s="57"/>
      <c r="DTC128" s="57"/>
      <c r="DTD128" s="57"/>
      <c r="DTE128" s="57"/>
      <c r="DTF128" s="57"/>
      <c r="DTG128" s="57"/>
      <c r="DTH128" s="57"/>
      <c r="DTI128" s="57"/>
      <c r="DTJ128" s="57"/>
      <c r="DTK128" s="57"/>
      <c r="DTL128" s="57"/>
      <c r="DTM128" s="57"/>
      <c r="DTN128" s="57"/>
      <c r="DTO128" s="57"/>
      <c r="DTP128" s="57"/>
      <c r="DTQ128" s="57"/>
      <c r="DTR128" s="57"/>
      <c r="DTS128" s="57"/>
      <c r="DTT128" s="57"/>
      <c r="DTU128" s="57"/>
      <c r="DTV128" s="57"/>
      <c r="DTW128" s="57"/>
      <c r="DTX128" s="57"/>
      <c r="DTY128" s="57"/>
      <c r="DTZ128" s="57"/>
      <c r="DUA128" s="57"/>
      <c r="DUB128" s="57"/>
      <c r="DUC128" s="57"/>
      <c r="DUD128" s="57"/>
      <c r="DUE128" s="57"/>
      <c r="DUF128" s="57"/>
      <c r="DUG128" s="57"/>
      <c r="DUH128" s="57"/>
      <c r="DUI128" s="57"/>
      <c r="DUJ128" s="57"/>
      <c r="DUK128" s="57"/>
      <c r="DUL128" s="57"/>
      <c r="DUM128" s="57"/>
      <c r="DUN128" s="57"/>
      <c r="DUO128" s="57"/>
      <c r="DUP128" s="57"/>
      <c r="DUQ128" s="57"/>
      <c r="DUR128" s="57"/>
      <c r="DUS128" s="57"/>
      <c r="DUT128" s="57"/>
      <c r="DUU128" s="57"/>
      <c r="DUV128" s="57"/>
      <c r="DUW128" s="57"/>
      <c r="DUX128" s="57"/>
      <c r="DUY128" s="57"/>
      <c r="DUZ128" s="57"/>
      <c r="DVA128" s="57"/>
      <c r="DVB128" s="57"/>
      <c r="DVC128" s="57"/>
      <c r="DVD128" s="57"/>
      <c r="DVE128" s="57"/>
      <c r="DVF128" s="57"/>
      <c r="DVG128" s="57"/>
      <c r="DVH128" s="57"/>
      <c r="DVI128" s="57"/>
      <c r="DVJ128" s="57"/>
      <c r="DVK128" s="57"/>
      <c r="DVL128" s="57"/>
      <c r="DVM128" s="57"/>
      <c r="DVN128" s="57"/>
      <c r="DVO128" s="57"/>
      <c r="DVP128" s="57"/>
      <c r="DVQ128" s="57"/>
      <c r="DVR128" s="57"/>
      <c r="DVS128" s="57"/>
      <c r="DVT128" s="57"/>
      <c r="DVU128" s="57"/>
      <c r="DVV128" s="57"/>
      <c r="DVW128" s="57"/>
      <c r="DVX128" s="57"/>
      <c r="DVY128" s="57"/>
      <c r="DVZ128" s="57"/>
      <c r="DWA128" s="57"/>
      <c r="DWB128" s="57"/>
      <c r="DWC128" s="57"/>
      <c r="DWD128" s="57"/>
      <c r="DWE128" s="57"/>
      <c r="DWF128" s="57"/>
      <c r="DWG128" s="57"/>
      <c r="DWH128" s="57"/>
      <c r="DWI128" s="57"/>
      <c r="DWJ128" s="57"/>
      <c r="DWK128" s="57"/>
      <c r="DWL128" s="57"/>
      <c r="DWM128" s="57"/>
      <c r="DWN128" s="57"/>
      <c r="DWO128" s="57"/>
      <c r="DWP128" s="57"/>
      <c r="DWQ128" s="57"/>
      <c r="DWR128" s="57"/>
      <c r="DWS128" s="57"/>
      <c r="DWT128" s="57"/>
      <c r="DWU128" s="57"/>
      <c r="DWV128" s="57"/>
      <c r="DWW128" s="57"/>
      <c r="DWX128" s="57"/>
      <c r="DWY128" s="57"/>
      <c r="DWZ128" s="57"/>
      <c r="DXA128" s="57"/>
      <c r="DXB128" s="57"/>
      <c r="DXC128" s="57"/>
      <c r="DXD128" s="57"/>
      <c r="DXE128" s="57"/>
      <c r="DXF128" s="57"/>
      <c r="DXG128" s="57"/>
      <c r="DXH128" s="57"/>
      <c r="DXI128" s="57"/>
      <c r="DXJ128" s="57"/>
      <c r="DXK128" s="57"/>
      <c r="DXL128" s="57"/>
      <c r="DXM128" s="57"/>
      <c r="DXN128" s="57"/>
      <c r="DXO128" s="57"/>
      <c r="DXP128" s="57"/>
      <c r="DXQ128" s="57"/>
      <c r="DXR128" s="57"/>
      <c r="DXS128" s="57"/>
      <c r="DXT128" s="57"/>
      <c r="DXU128" s="57"/>
      <c r="DXV128" s="57"/>
      <c r="DXW128" s="57"/>
      <c r="DXX128" s="57"/>
      <c r="DXY128" s="57"/>
      <c r="DXZ128" s="57"/>
      <c r="DYA128" s="57"/>
      <c r="DYB128" s="57"/>
      <c r="DYC128" s="57"/>
      <c r="DYD128" s="57"/>
      <c r="DYE128" s="57"/>
      <c r="DYF128" s="57"/>
      <c r="DYG128" s="57"/>
      <c r="DYH128" s="57"/>
      <c r="DYI128" s="57"/>
      <c r="DYJ128" s="57"/>
      <c r="DYK128" s="57"/>
      <c r="DYL128" s="57"/>
      <c r="DYM128" s="57"/>
      <c r="DYN128" s="57"/>
      <c r="DYO128" s="57"/>
      <c r="DYP128" s="57"/>
      <c r="DYQ128" s="57"/>
      <c r="DYR128" s="57"/>
      <c r="DYS128" s="57"/>
      <c r="DYT128" s="57"/>
      <c r="DYU128" s="57"/>
      <c r="DYV128" s="57"/>
      <c r="DYW128" s="57"/>
      <c r="DYX128" s="57"/>
      <c r="DYY128" s="57"/>
      <c r="DYZ128" s="57"/>
      <c r="DZA128" s="57"/>
      <c r="DZB128" s="57"/>
      <c r="DZC128" s="57"/>
      <c r="DZD128" s="57"/>
      <c r="DZE128" s="57"/>
      <c r="DZF128" s="57"/>
      <c r="DZG128" s="57"/>
      <c r="DZH128" s="57"/>
      <c r="DZI128" s="57"/>
      <c r="DZJ128" s="57"/>
      <c r="DZK128" s="57"/>
      <c r="DZL128" s="57"/>
      <c r="DZM128" s="57"/>
      <c r="DZN128" s="57"/>
      <c r="DZO128" s="57"/>
      <c r="DZP128" s="57"/>
      <c r="DZQ128" s="57"/>
      <c r="DZR128" s="57"/>
      <c r="DZS128" s="57"/>
      <c r="DZT128" s="57"/>
      <c r="DZU128" s="57"/>
      <c r="DZV128" s="57"/>
      <c r="DZW128" s="57"/>
      <c r="DZX128" s="57"/>
      <c r="DZY128" s="57"/>
      <c r="DZZ128" s="57"/>
      <c r="EAA128" s="57"/>
      <c r="EAB128" s="57"/>
      <c r="EAC128" s="57"/>
      <c r="EAD128" s="57"/>
      <c r="EAE128" s="57"/>
      <c r="EAF128" s="57"/>
      <c r="EAG128" s="57"/>
      <c r="EAH128" s="57"/>
      <c r="EAI128" s="57"/>
      <c r="EAJ128" s="57"/>
      <c r="EAK128" s="57"/>
      <c r="EAL128" s="57"/>
      <c r="EAM128" s="57"/>
      <c r="EAN128" s="57"/>
      <c r="EAO128" s="57"/>
      <c r="EAP128" s="57"/>
      <c r="EAQ128" s="57"/>
      <c r="EAR128" s="57"/>
      <c r="EAS128" s="57"/>
      <c r="EAT128" s="57"/>
      <c r="EAU128" s="57"/>
      <c r="EAV128" s="57"/>
      <c r="EAW128" s="57"/>
      <c r="EAX128" s="57"/>
      <c r="EAY128" s="57"/>
      <c r="EAZ128" s="57"/>
      <c r="EBA128" s="57"/>
      <c r="EBB128" s="57"/>
      <c r="EBC128" s="57"/>
      <c r="EBD128" s="57"/>
      <c r="EBE128" s="57"/>
      <c r="EBF128" s="57"/>
      <c r="EBG128" s="57"/>
      <c r="EBH128" s="57"/>
      <c r="EBI128" s="57"/>
      <c r="EBJ128" s="57"/>
      <c r="EBK128" s="57"/>
      <c r="EBL128" s="57"/>
      <c r="EBM128" s="57"/>
      <c r="EBN128" s="57"/>
      <c r="EBO128" s="57"/>
      <c r="EBP128" s="57"/>
      <c r="EBQ128" s="57"/>
      <c r="EBR128" s="57"/>
      <c r="EBS128" s="57"/>
      <c r="EBT128" s="57"/>
      <c r="EBU128" s="57"/>
      <c r="EBV128" s="57"/>
      <c r="EBW128" s="57"/>
      <c r="EBX128" s="57"/>
      <c r="EBY128" s="57"/>
      <c r="EBZ128" s="57"/>
      <c r="ECA128" s="57"/>
      <c r="ECB128" s="57"/>
      <c r="ECC128" s="57"/>
      <c r="ECD128" s="57"/>
      <c r="ECE128" s="57"/>
      <c r="ECF128" s="57"/>
      <c r="ECG128" s="57"/>
      <c r="ECH128" s="57"/>
      <c r="ECI128" s="57"/>
      <c r="ECJ128" s="57"/>
      <c r="ECK128" s="57"/>
      <c r="ECL128" s="57"/>
      <c r="ECM128" s="57"/>
      <c r="ECN128" s="57"/>
      <c r="ECO128" s="57"/>
      <c r="ECP128" s="57"/>
      <c r="ECQ128" s="57"/>
      <c r="ECR128" s="57"/>
      <c r="ECS128" s="57"/>
      <c r="ECT128" s="57"/>
      <c r="ECU128" s="57"/>
      <c r="ECV128" s="57"/>
      <c r="ECW128" s="57"/>
      <c r="ECX128" s="57"/>
      <c r="ECY128" s="57"/>
      <c r="ECZ128" s="57"/>
      <c r="EDA128" s="57"/>
      <c r="EDB128" s="57"/>
      <c r="EDC128" s="57"/>
      <c r="EDD128" s="57"/>
      <c r="EDE128" s="57"/>
      <c r="EDF128" s="57"/>
      <c r="EDG128" s="57"/>
      <c r="EDH128" s="57"/>
      <c r="EDI128" s="57"/>
      <c r="EDJ128" s="57"/>
      <c r="EDK128" s="57"/>
      <c r="EDL128" s="57"/>
      <c r="EDM128" s="57"/>
      <c r="EDN128" s="57"/>
      <c r="EDO128" s="57"/>
      <c r="EDP128" s="57"/>
      <c r="EDQ128" s="57"/>
      <c r="EDR128" s="57"/>
      <c r="EDS128" s="57"/>
      <c r="EDT128" s="57"/>
      <c r="EDU128" s="57"/>
      <c r="EDV128" s="57"/>
      <c r="EDW128" s="57"/>
      <c r="EDX128" s="57"/>
      <c r="EDY128" s="57"/>
      <c r="EDZ128" s="57"/>
      <c r="EEA128" s="57"/>
      <c r="EEB128" s="57"/>
      <c r="EEC128" s="57"/>
      <c r="EED128" s="57"/>
      <c r="EEE128" s="57"/>
      <c r="EEF128" s="57"/>
      <c r="EEG128" s="57"/>
      <c r="EEH128" s="57"/>
      <c r="EEI128" s="57"/>
      <c r="EEJ128" s="57"/>
      <c r="EEK128" s="57"/>
      <c r="EEL128" s="57"/>
      <c r="EEM128" s="57"/>
      <c r="EEN128" s="57"/>
      <c r="EEO128" s="57"/>
      <c r="EEP128" s="57"/>
      <c r="EEQ128" s="57"/>
      <c r="EER128" s="57"/>
      <c r="EES128" s="57"/>
      <c r="EET128" s="57"/>
      <c r="EEU128" s="57"/>
      <c r="EEV128" s="57"/>
      <c r="EEW128" s="57"/>
      <c r="EEX128" s="57"/>
      <c r="EEY128" s="57"/>
      <c r="EEZ128" s="57"/>
      <c r="EFA128" s="57"/>
      <c r="EFB128" s="57"/>
      <c r="EFC128" s="57"/>
      <c r="EFD128" s="57"/>
      <c r="EFE128" s="57"/>
      <c r="EFF128" s="57"/>
      <c r="EFG128" s="57"/>
      <c r="EFH128" s="57"/>
      <c r="EFI128" s="57"/>
      <c r="EFJ128" s="57"/>
      <c r="EFK128" s="57"/>
      <c r="EFL128" s="57"/>
      <c r="EFM128" s="57"/>
      <c r="EFN128" s="57"/>
      <c r="EFO128" s="57"/>
      <c r="EFP128" s="57"/>
      <c r="EFQ128" s="57"/>
      <c r="EFR128" s="57"/>
      <c r="EFS128" s="57"/>
      <c r="EFT128" s="57"/>
      <c r="EFU128" s="57"/>
      <c r="EFV128" s="57"/>
      <c r="EFW128" s="57"/>
      <c r="EFX128" s="57"/>
      <c r="EFY128" s="57"/>
      <c r="EFZ128" s="57"/>
      <c r="EGA128" s="57"/>
      <c r="EGB128" s="57"/>
      <c r="EGC128" s="57"/>
      <c r="EGD128" s="57"/>
      <c r="EGE128" s="57"/>
      <c r="EGF128" s="57"/>
      <c r="EGG128" s="57"/>
      <c r="EGH128" s="57"/>
      <c r="EGI128" s="57"/>
      <c r="EGJ128" s="57"/>
      <c r="EGK128" s="57"/>
      <c r="EGL128" s="57"/>
      <c r="EGM128" s="57"/>
      <c r="EGN128" s="57"/>
      <c r="EGO128" s="57"/>
      <c r="EGP128" s="57"/>
      <c r="EGQ128" s="57"/>
      <c r="EGR128" s="57"/>
      <c r="EGS128" s="57"/>
      <c r="EGT128" s="57"/>
      <c r="EGU128" s="57"/>
      <c r="EGV128" s="57"/>
      <c r="EGW128" s="57"/>
      <c r="EGX128" s="57"/>
      <c r="EGY128" s="57"/>
      <c r="EGZ128" s="57"/>
      <c r="EHA128" s="57"/>
      <c r="EHB128" s="57"/>
      <c r="EHC128" s="57"/>
      <c r="EHD128" s="57"/>
      <c r="EHE128" s="57"/>
      <c r="EHF128" s="57"/>
      <c r="EHG128" s="57"/>
      <c r="EHH128" s="57"/>
      <c r="EHI128" s="57"/>
      <c r="EHJ128" s="57"/>
      <c r="EHK128" s="57"/>
      <c r="EHL128" s="57"/>
      <c r="EHM128" s="57"/>
      <c r="EHN128" s="57"/>
      <c r="EHO128" s="57"/>
      <c r="EHP128" s="57"/>
      <c r="EHQ128" s="57"/>
      <c r="EHR128" s="57"/>
      <c r="EHS128" s="57"/>
      <c r="EHT128" s="57"/>
      <c r="EHU128" s="57"/>
      <c r="EHV128" s="57"/>
      <c r="EHW128" s="57"/>
      <c r="EHX128" s="57"/>
      <c r="EHY128" s="57"/>
      <c r="EHZ128" s="57"/>
      <c r="EIA128" s="57"/>
      <c r="EIB128" s="57"/>
      <c r="EIC128" s="57"/>
      <c r="EID128" s="57"/>
      <c r="EIE128" s="57"/>
      <c r="EIF128" s="57"/>
      <c r="EIG128" s="57"/>
      <c r="EIH128" s="57"/>
      <c r="EII128" s="57"/>
      <c r="EIJ128" s="57"/>
      <c r="EIK128" s="57"/>
      <c r="EIL128" s="57"/>
      <c r="EIM128" s="57"/>
      <c r="EIN128" s="57"/>
      <c r="EIO128" s="57"/>
      <c r="EIP128" s="57"/>
      <c r="EIQ128" s="57"/>
      <c r="EIR128" s="57"/>
      <c r="EIS128" s="57"/>
      <c r="EIT128" s="57"/>
      <c r="EIU128" s="57"/>
      <c r="EIV128" s="57"/>
      <c r="EIW128" s="57"/>
      <c r="EIX128" s="57"/>
      <c r="EIY128" s="57"/>
      <c r="EIZ128" s="57"/>
      <c r="EJA128" s="57"/>
      <c r="EJB128" s="57"/>
      <c r="EJC128" s="57"/>
      <c r="EJD128" s="57"/>
      <c r="EJE128" s="57"/>
      <c r="EJF128" s="57"/>
      <c r="EJG128" s="57"/>
      <c r="EJH128" s="57"/>
      <c r="EJI128" s="57"/>
      <c r="EJJ128" s="57"/>
      <c r="EJK128" s="57"/>
      <c r="EJL128" s="57"/>
      <c r="EJM128" s="57"/>
      <c r="EJN128" s="57"/>
      <c r="EJO128" s="57"/>
      <c r="EJP128" s="57"/>
      <c r="EJQ128" s="57"/>
      <c r="EJR128" s="57"/>
      <c r="EJS128" s="57"/>
      <c r="EJT128" s="57"/>
      <c r="EJU128" s="57"/>
      <c r="EJV128" s="57"/>
      <c r="EJW128" s="57"/>
      <c r="EJX128" s="57"/>
      <c r="EJY128" s="57"/>
      <c r="EJZ128" s="57"/>
      <c r="EKA128" s="57"/>
      <c r="EKB128" s="57"/>
      <c r="EKC128" s="57"/>
      <c r="EKD128" s="57"/>
      <c r="EKE128" s="57"/>
      <c r="EKF128" s="57"/>
      <c r="EKG128" s="57"/>
      <c r="EKH128" s="57"/>
      <c r="EKI128" s="57"/>
      <c r="EKJ128" s="57"/>
      <c r="EKK128" s="57"/>
      <c r="EKL128" s="57"/>
      <c r="EKM128" s="57"/>
      <c r="EKN128" s="57"/>
      <c r="EKO128" s="57"/>
      <c r="EKP128" s="57"/>
      <c r="EKQ128" s="57"/>
      <c r="EKR128" s="57"/>
      <c r="EKS128" s="57"/>
      <c r="EKT128" s="57"/>
      <c r="EKU128" s="57"/>
      <c r="EKV128" s="57"/>
      <c r="EKW128" s="57"/>
      <c r="EKX128" s="57"/>
      <c r="EKY128" s="57"/>
      <c r="EKZ128" s="57"/>
      <c r="ELA128" s="57"/>
      <c r="ELB128" s="57"/>
      <c r="ELC128" s="57"/>
      <c r="ELD128" s="57"/>
      <c r="ELE128" s="57"/>
      <c r="ELF128" s="57"/>
      <c r="ELG128" s="57"/>
      <c r="ELH128" s="57"/>
      <c r="ELI128" s="57"/>
      <c r="ELJ128" s="57"/>
      <c r="ELK128" s="57"/>
      <c r="ELL128" s="57"/>
      <c r="ELM128" s="57"/>
      <c r="ELN128" s="57"/>
      <c r="ELO128" s="57"/>
      <c r="ELP128" s="57"/>
      <c r="ELQ128" s="57"/>
      <c r="ELR128" s="57"/>
      <c r="ELS128" s="57"/>
      <c r="ELT128" s="57"/>
      <c r="ELU128" s="57"/>
      <c r="ELV128" s="57"/>
      <c r="ELW128" s="57"/>
      <c r="ELX128" s="57"/>
      <c r="ELY128" s="57"/>
      <c r="ELZ128" s="57"/>
      <c r="EMA128" s="57"/>
      <c r="EMB128" s="57"/>
      <c r="EMC128" s="57"/>
      <c r="EMD128" s="57"/>
      <c r="EME128" s="57"/>
      <c r="EMF128" s="57"/>
      <c r="EMG128" s="57"/>
      <c r="EMH128" s="57"/>
      <c r="EMI128" s="57"/>
      <c r="EMJ128" s="57"/>
      <c r="EMK128" s="57"/>
      <c r="EML128" s="57"/>
      <c r="EMM128" s="57"/>
      <c r="EMN128" s="57"/>
      <c r="EMO128" s="57"/>
      <c r="EMP128" s="57"/>
      <c r="EMQ128" s="57"/>
      <c r="EMR128" s="57"/>
      <c r="EMS128" s="57"/>
      <c r="EMT128" s="57"/>
      <c r="EMU128" s="57"/>
      <c r="EMV128" s="57"/>
      <c r="EMW128" s="57"/>
      <c r="EMX128" s="57"/>
      <c r="EMY128" s="57"/>
      <c r="EMZ128" s="57"/>
      <c r="ENA128" s="57"/>
      <c r="ENB128" s="57"/>
      <c r="ENC128" s="57"/>
      <c r="END128" s="57"/>
      <c r="ENE128" s="57"/>
      <c r="ENF128" s="57"/>
      <c r="ENG128" s="57"/>
      <c r="ENH128" s="57"/>
      <c r="ENI128" s="57"/>
      <c r="ENJ128" s="57"/>
      <c r="ENK128" s="57"/>
      <c r="ENL128" s="57"/>
      <c r="ENM128" s="57"/>
      <c r="ENN128" s="57"/>
      <c r="ENO128" s="57"/>
      <c r="ENP128" s="57"/>
      <c r="ENQ128" s="57"/>
      <c r="ENR128" s="57"/>
      <c r="ENS128" s="57"/>
      <c r="ENT128" s="57"/>
      <c r="ENU128" s="57"/>
      <c r="ENV128" s="57"/>
      <c r="ENW128" s="57"/>
      <c r="ENX128" s="57"/>
      <c r="ENY128" s="57"/>
      <c r="ENZ128" s="57"/>
      <c r="EOA128" s="57"/>
      <c r="EOB128" s="57"/>
      <c r="EOC128" s="57"/>
      <c r="EOD128" s="57"/>
      <c r="EOE128" s="57"/>
      <c r="EOF128" s="57"/>
      <c r="EOG128" s="57"/>
      <c r="EOH128" s="57"/>
      <c r="EOI128" s="57"/>
      <c r="EOJ128" s="57"/>
      <c r="EOK128" s="57"/>
      <c r="EOL128" s="57"/>
      <c r="EOM128" s="57"/>
      <c r="EON128" s="57"/>
      <c r="EOO128" s="57"/>
      <c r="EOP128" s="57"/>
      <c r="EOQ128" s="57"/>
      <c r="EOR128" s="57"/>
      <c r="EOS128" s="57"/>
      <c r="EOT128" s="57"/>
      <c r="EOU128" s="57"/>
      <c r="EOV128" s="57"/>
      <c r="EOW128" s="57"/>
      <c r="EOX128" s="57"/>
      <c r="EOY128" s="57"/>
      <c r="EOZ128" s="57"/>
      <c r="EPA128" s="57"/>
      <c r="EPB128" s="57"/>
      <c r="EPC128" s="57"/>
      <c r="EPD128" s="57"/>
      <c r="EPE128" s="57"/>
      <c r="EPF128" s="57"/>
      <c r="EPG128" s="57"/>
      <c r="EPH128" s="57"/>
      <c r="EPI128" s="57"/>
      <c r="EPJ128" s="57"/>
      <c r="EPK128" s="57"/>
      <c r="EPL128" s="57"/>
      <c r="EPM128" s="57"/>
      <c r="EPN128" s="57"/>
      <c r="EPO128" s="57"/>
      <c r="EPP128" s="57"/>
      <c r="EPQ128" s="57"/>
      <c r="EPR128" s="57"/>
      <c r="EPS128" s="57"/>
      <c r="EPT128" s="57"/>
      <c r="EPU128" s="57"/>
      <c r="EPV128" s="57"/>
      <c r="EPW128" s="57"/>
      <c r="EPX128" s="57"/>
      <c r="EPY128" s="57"/>
      <c r="EPZ128" s="57"/>
      <c r="EQA128" s="57"/>
      <c r="EQB128" s="57"/>
      <c r="EQC128" s="57"/>
      <c r="EQD128" s="57"/>
      <c r="EQE128" s="57"/>
      <c r="EQF128" s="57"/>
      <c r="EQG128" s="57"/>
      <c r="EQH128" s="57"/>
      <c r="EQI128" s="57"/>
      <c r="EQJ128" s="57"/>
      <c r="EQK128" s="57"/>
      <c r="EQL128" s="57"/>
      <c r="EQM128" s="57"/>
      <c r="EQN128" s="57"/>
      <c r="EQO128" s="57"/>
      <c r="EQP128" s="57"/>
      <c r="EQQ128" s="57"/>
      <c r="EQR128" s="57"/>
      <c r="EQS128" s="57"/>
      <c r="EQT128" s="57"/>
      <c r="EQU128" s="57"/>
      <c r="EQV128" s="57"/>
      <c r="EQW128" s="57"/>
      <c r="EQX128" s="57"/>
      <c r="EQY128" s="57"/>
      <c r="EQZ128" s="57"/>
      <c r="ERA128" s="57"/>
      <c r="ERB128" s="57"/>
      <c r="ERC128" s="57"/>
      <c r="ERD128" s="57"/>
      <c r="ERE128" s="57"/>
      <c r="ERF128" s="57"/>
      <c r="ERG128" s="57"/>
      <c r="ERH128" s="57"/>
      <c r="ERI128" s="57"/>
      <c r="ERJ128" s="57"/>
      <c r="ERK128" s="57"/>
      <c r="ERL128" s="57"/>
      <c r="ERM128" s="57"/>
      <c r="ERN128" s="57"/>
      <c r="ERO128" s="57"/>
      <c r="ERP128" s="57"/>
      <c r="ERQ128" s="57"/>
      <c r="ERR128" s="57"/>
      <c r="ERS128" s="57"/>
      <c r="ERT128" s="57"/>
      <c r="ERU128" s="57"/>
      <c r="ERV128" s="57"/>
      <c r="ERW128" s="57"/>
      <c r="ERX128" s="57"/>
      <c r="ERY128" s="57"/>
      <c r="ERZ128" s="57"/>
      <c r="ESA128" s="57"/>
      <c r="ESB128" s="57"/>
      <c r="ESC128" s="57"/>
      <c r="ESD128" s="57"/>
      <c r="ESE128" s="57"/>
      <c r="ESF128" s="57"/>
      <c r="ESG128" s="57"/>
      <c r="ESH128" s="57"/>
      <c r="ESI128" s="57"/>
      <c r="ESJ128" s="57"/>
      <c r="ESK128" s="57"/>
      <c r="ESL128" s="57"/>
      <c r="ESM128" s="57"/>
      <c r="ESN128" s="57"/>
      <c r="ESO128" s="57"/>
      <c r="ESP128" s="57"/>
      <c r="ESQ128" s="57"/>
      <c r="ESR128" s="57"/>
      <c r="ESS128" s="57"/>
      <c r="EST128" s="57"/>
      <c r="ESU128" s="57"/>
      <c r="ESV128" s="57"/>
      <c r="ESW128" s="57"/>
      <c r="ESX128" s="57"/>
      <c r="ESY128" s="57"/>
      <c r="ESZ128" s="57"/>
      <c r="ETA128" s="57"/>
      <c r="ETB128" s="57"/>
      <c r="ETC128" s="57"/>
      <c r="ETD128" s="57"/>
      <c r="ETE128" s="57"/>
      <c r="ETF128" s="57"/>
      <c r="ETG128" s="57"/>
      <c r="ETH128" s="57"/>
      <c r="ETI128" s="57"/>
      <c r="ETJ128" s="57"/>
      <c r="ETK128" s="57"/>
      <c r="ETL128" s="57"/>
      <c r="ETM128" s="57"/>
      <c r="ETN128" s="57"/>
      <c r="ETO128" s="57"/>
      <c r="ETP128" s="57"/>
      <c r="ETQ128" s="57"/>
      <c r="ETR128" s="57"/>
      <c r="ETS128" s="57"/>
      <c r="ETT128" s="57"/>
      <c r="ETU128" s="57"/>
      <c r="ETV128" s="57"/>
      <c r="ETW128" s="57"/>
      <c r="ETX128" s="57"/>
      <c r="ETY128" s="57"/>
      <c r="ETZ128" s="57"/>
      <c r="EUA128" s="57"/>
      <c r="EUB128" s="57"/>
      <c r="EUC128" s="57"/>
      <c r="EUD128" s="57"/>
      <c r="EUE128" s="57"/>
      <c r="EUF128" s="57"/>
      <c r="EUG128" s="57"/>
      <c r="EUH128" s="57"/>
      <c r="EUI128" s="57"/>
      <c r="EUJ128" s="57"/>
      <c r="EUK128" s="57"/>
      <c r="EUL128" s="57"/>
      <c r="EUM128" s="57"/>
      <c r="EUN128" s="57"/>
      <c r="EUO128" s="57"/>
      <c r="EUP128" s="57"/>
      <c r="EUQ128" s="57"/>
      <c r="EUR128" s="57"/>
      <c r="EUS128" s="57"/>
      <c r="EUT128" s="57"/>
      <c r="EUU128" s="57"/>
      <c r="EUV128" s="57"/>
      <c r="EUW128" s="57"/>
      <c r="EUX128" s="57"/>
      <c r="EUY128" s="57"/>
      <c r="EUZ128" s="57"/>
      <c r="EVA128" s="57"/>
      <c r="EVB128" s="57"/>
      <c r="EVC128" s="57"/>
      <c r="EVD128" s="57"/>
      <c r="EVE128" s="57"/>
      <c r="EVF128" s="57"/>
      <c r="EVG128" s="57"/>
      <c r="EVH128" s="57"/>
      <c r="EVI128" s="57"/>
      <c r="EVJ128" s="57"/>
      <c r="EVK128" s="57"/>
      <c r="EVL128" s="57"/>
      <c r="EVM128" s="57"/>
      <c r="EVN128" s="57"/>
      <c r="EVO128" s="57"/>
      <c r="EVP128" s="57"/>
      <c r="EVQ128" s="57"/>
      <c r="EVR128" s="57"/>
      <c r="EVS128" s="57"/>
      <c r="EVT128" s="57"/>
      <c r="EVU128" s="57"/>
      <c r="EVV128" s="57"/>
      <c r="EVW128" s="57"/>
      <c r="EVX128" s="57"/>
      <c r="EVY128" s="57"/>
      <c r="EVZ128" s="57"/>
      <c r="EWA128" s="57"/>
      <c r="EWB128" s="57"/>
      <c r="EWC128" s="57"/>
      <c r="EWD128" s="57"/>
      <c r="EWE128" s="57"/>
      <c r="EWF128" s="57"/>
      <c r="EWG128" s="57"/>
      <c r="EWH128" s="57"/>
      <c r="EWI128" s="57"/>
      <c r="EWJ128" s="57"/>
      <c r="EWK128" s="57"/>
      <c r="EWL128" s="57"/>
      <c r="EWM128" s="57"/>
      <c r="EWN128" s="57"/>
      <c r="EWO128" s="57"/>
      <c r="EWP128" s="57"/>
      <c r="EWQ128" s="57"/>
      <c r="EWR128" s="57"/>
      <c r="EWS128" s="57"/>
      <c r="EWT128" s="57"/>
      <c r="EWU128" s="57"/>
      <c r="EWV128" s="57"/>
      <c r="EWW128" s="57"/>
      <c r="EWX128" s="57"/>
      <c r="EWY128" s="57"/>
      <c r="EWZ128" s="57"/>
      <c r="EXA128" s="57"/>
      <c r="EXB128" s="57"/>
      <c r="EXC128" s="57"/>
      <c r="EXD128" s="57"/>
      <c r="EXE128" s="57"/>
      <c r="EXF128" s="57"/>
      <c r="EXG128" s="57"/>
      <c r="EXH128" s="57"/>
      <c r="EXI128" s="57"/>
      <c r="EXJ128" s="57"/>
      <c r="EXK128" s="57"/>
      <c r="EXL128" s="57"/>
      <c r="EXM128" s="57"/>
      <c r="EXN128" s="57"/>
      <c r="EXO128" s="57"/>
      <c r="EXP128" s="57"/>
      <c r="EXQ128" s="57"/>
      <c r="EXR128" s="57"/>
      <c r="EXS128" s="57"/>
      <c r="EXT128" s="57"/>
      <c r="EXU128" s="57"/>
      <c r="EXV128" s="57"/>
      <c r="EXW128" s="57"/>
      <c r="EXX128" s="57"/>
      <c r="EXY128" s="57"/>
      <c r="EXZ128" s="57"/>
      <c r="EYA128" s="57"/>
      <c r="EYB128" s="57"/>
      <c r="EYC128" s="57"/>
      <c r="EYD128" s="57"/>
      <c r="EYE128" s="57"/>
      <c r="EYF128" s="57"/>
      <c r="EYG128" s="57"/>
      <c r="EYH128" s="57"/>
      <c r="EYI128" s="57"/>
      <c r="EYJ128" s="57"/>
      <c r="EYK128" s="57"/>
      <c r="EYL128" s="57"/>
      <c r="EYM128" s="57"/>
      <c r="EYN128" s="57"/>
      <c r="EYO128" s="57"/>
      <c r="EYP128" s="57"/>
      <c r="EYQ128" s="57"/>
      <c r="EYR128" s="57"/>
      <c r="EYS128" s="57"/>
      <c r="EYT128" s="57"/>
      <c r="EYU128" s="57"/>
      <c r="EYV128" s="57"/>
      <c r="EYW128" s="57"/>
      <c r="EYX128" s="57"/>
      <c r="EYY128" s="57"/>
      <c r="EYZ128" s="57"/>
      <c r="EZA128" s="57"/>
      <c r="EZB128" s="57"/>
      <c r="EZC128" s="57"/>
      <c r="EZD128" s="57"/>
      <c r="EZE128" s="57"/>
      <c r="EZF128" s="57"/>
      <c r="EZG128" s="57"/>
      <c r="EZH128" s="57"/>
      <c r="EZI128" s="57"/>
      <c r="EZJ128" s="57"/>
      <c r="EZK128" s="57"/>
      <c r="EZL128" s="57"/>
      <c r="EZM128" s="57"/>
      <c r="EZN128" s="57"/>
      <c r="EZO128" s="57"/>
      <c r="EZP128" s="57"/>
      <c r="EZQ128" s="57"/>
      <c r="EZR128" s="57"/>
      <c r="EZS128" s="57"/>
      <c r="EZT128" s="57"/>
      <c r="EZU128" s="57"/>
      <c r="EZV128" s="57"/>
      <c r="EZW128" s="57"/>
      <c r="EZX128" s="57"/>
      <c r="EZY128" s="57"/>
      <c r="EZZ128" s="57"/>
      <c r="FAA128" s="57"/>
      <c r="FAB128" s="57"/>
      <c r="FAC128" s="57"/>
      <c r="FAD128" s="57"/>
      <c r="FAE128" s="57"/>
      <c r="FAF128" s="57"/>
      <c r="FAG128" s="57"/>
      <c r="FAH128" s="57"/>
      <c r="FAI128" s="57"/>
      <c r="FAJ128" s="57"/>
      <c r="FAK128" s="57"/>
      <c r="FAL128" s="57"/>
      <c r="FAM128" s="57"/>
      <c r="FAN128" s="57"/>
      <c r="FAO128" s="57"/>
      <c r="FAP128" s="57"/>
      <c r="FAQ128" s="57"/>
      <c r="FAR128" s="57"/>
      <c r="FAS128" s="57"/>
      <c r="FAT128" s="57"/>
      <c r="FAU128" s="57"/>
      <c r="FAV128" s="57"/>
      <c r="FAW128" s="57"/>
      <c r="FAX128" s="57"/>
      <c r="FAY128" s="57"/>
      <c r="FAZ128" s="57"/>
      <c r="FBA128" s="57"/>
      <c r="FBB128" s="57"/>
      <c r="FBC128" s="57"/>
      <c r="FBD128" s="57"/>
      <c r="FBE128" s="57"/>
      <c r="FBF128" s="57"/>
      <c r="FBG128" s="57"/>
      <c r="FBH128" s="57"/>
      <c r="FBI128" s="57"/>
      <c r="FBJ128" s="57"/>
      <c r="FBK128" s="57"/>
      <c r="FBL128" s="57"/>
      <c r="FBM128" s="57"/>
      <c r="FBN128" s="57"/>
      <c r="FBO128" s="57"/>
      <c r="FBP128" s="57"/>
      <c r="FBQ128" s="57"/>
      <c r="FBR128" s="57"/>
      <c r="FBS128" s="57"/>
      <c r="FBT128" s="57"/>
      <c r="FBU128" s="57"/>
      <c r="FBV128" s="57"/>
      <c r="FBW128" s="57"/>
      <c r="FBX128" s="57"/>
      <c r="FBY128" s="57"/>
      <c r="FBZ128" s="57"/>
      <c r="FCA128" s="57"/>
      <c r="FCB128" s="57"/>
      <c r="FCC128" s="57"/>
      <c r="FCD128" s="57"/>
      <c r="FCE128" s="57"/>
      <c r="FCF128" s="57"/>
      <c r="FCG128" s="57"/>
      <c r="FCH128" s="57"/>
      <c r="FCI128" s="57"/>
      <c r="FCJ128" s="57"/>
      <c r="FCK128" s="57"/>
      <c r="FCL128" s="57"/>
      <c r="FCM128" s="57"/>
      <c r="FCN128" s="57"/>
      <c r="FCO128" s="57"/>
      <c r="FCP128" s="57"/>
      <c r="FCQ128" s="57"/>
      <c r="FCR128" s="57"/>
      <c r="FCS128" s="57"/>
      <c r="FCT128" s="57"/>
      <c r="FCU128" s="57"/>
      <c r="FCV128" s="57"/>
      <c r="FCW128" s="57"/>
      <c r="FCX128" s="57"/>
      <c r="FCY128" s="57"/>
      <c r="FCZ128" s="57"/>
      <c r="FDA128" s="57"/>
      <c r="FDB128" s="57"/>
      <c r="FDC128" s="57"/>
      <c r="FDD128" s="57"/>
      <c r="FDE128" s="57"/>
      <c r="FDF128" s="57"/>
      <c r="FDG128" s="57"/>
      <c r="FDH128" s="57"/>
      <c r="FDI128" s="57"/>
      <c r="FDJ128" s="57"/>
      <c r="FDK128" s="57"/>
      <c r="FDL128" s="57"/>
      <c r="FDM128" s="57"/>
      <c r="FDN128" s="57"/>
      <c r="FDO128" s="57"/>
      <c r="FDP128" s="57"/>
      <c r="FDQ128" s="57"/>
      <c r="FDR128" s="57"/>
      <c r="FDS128" s="57"/>
      <c r="FDT128" s="57"/>
      <c r="FDU128" s="57"/>
      <c r="FDV128" s="57"/>
      <c r="FDW128" s="57"/>
      <c r="FDX128" s="57"/>
      <c r="FDY128" s="57"/>
      <c r="FDZ128" s="57"/>
      <c r="FEA128" s="57"/>
      <c r="FEB128" s="57"/>
      <c r="FEC128" s="57"/>
      <c r="FED128" s="57"/>
      <c r="FEE128" s="57"/>
      <c r="FEF128" s="57"/>
      <c r="FEG128" s="57"/>
      <c r="FEH128" s="57"/>
      <c r="FEI128" s="57"/>
      <c r="FEJ128" s="57"/>
      <c r="FEK128" s="57"/>
      <c r="FEL128" s="57"/>
      <c r="FEM128" s="57"/>
      <c r="FEN128" s="57"/>
      <c r="FEO128" s="57"/>
      <c r="FEP128" s="57"/>
      <c r="FEQ128" s="57"/>
      <c r="FER128" s="57"/>
      <c r="FES128" s="57"/>
      <c r="FET128" s="57"/>
      <c r="FEU128" s="57"/>
      <c r="FEV128" s="57"/>
      <c r="FEW128" s="57"/>
      <c r="FEX128" s="57"/>
      <c r="FEY128" s="57"/>
      <c r="FEZ128" s="57"/>
      <c r="FFA128" s="57"/>
      <c r="FFB128" s="57"/>
      <c r="FFC128" s="57"/>
      <c r="FFD128" s="57"/>
      <c r="FFE128" s="57"/>
      <c r="FFF128" s="57"/>
      <c r="FFG128" s="57"/>
      <c r="FFH128" s="57"/>
      <c r="FFI128" s="57"/>
      <c r="FFJ128" s="57"/>
      <c r="FFK128" s="57"/>
      <c r="FFL128" s="57"/>
      <c r="FFM128" s="57"/>
      <c r="FFN128" s="57"/>
      <c r="FFO128" s="57"/>
      <c r="FFP128" s="57"/>
      <c r="FFQ128" s="57"/>
      <c r="FFR128" s="57"/>
      <c r="FFS128" s="57"/>
      <c r="FFT128" s="57"/>
      <c r="FFU128" s="57"/>
      <c r="FFV128" s="57"/>
      <c r="FFW128" s="57"/>
      <c r="FFX128" s="57"/>
      <c r="FFY128" s="57"/>
      <c r="FFZ128" s="57"/>
      <c r="FGA128" s="57"/>
      <c r="FGB128" s="57"/>
      <c r="FGC128" s="57"/>
      <c r="FGD128" s="57"/>
      <c r="FGE128" s="57"/>
      <c r="FGF128" s="57"/>
      <c r="FGG128" s="57"/>
      <c r="FGH128" s="57"/>
      <c r="FGI128" s="57"/>
      <c r="FGJ128" s="57"/>
      <c r="FGK128" s="57"/>
      <c r="FGL128" s="57"/>
      <c r="FGM128" s="57"/>
      <c r="FGN128" s="57"/>
      <c r="FGO128" s="57"/>
      <c r="FGP128" s="57"/>
      <c r="FGQ128" s="57"/>
      <c r="FGR128" s="57"/>
      <c r="FGS128" s="57"/>
      <c r="FGT128" s="57"/>
      <c r="FGU128" s="57"/>
      <c r="FGV128" s="57"/>
      <c r="FGW128" s="57"/>
      <c r="FGX128" s="57"/>
      <c r="FGY128" s="57"/>
      <c r="FGZ128" s="57"/>
      <c r="FHA128" s="57"/>
      <c r="FHB128" s="57"/>
      <c r="FHC128" s="57"/>
      <c r="FHD128" s="57"/>
      <c r="FHE128" s="57"/>
      <c r="FHF128" s="57"/>
      <c r="FHG128" s="57"/>
      <c r="FHH128" s="57"/>
      <c r="FHI128" s="57"/>
      <c r="FHJ128" s="57"/>
      <c r="FHK128" s="57"/>
      <c r="FHL128" s="57"/>
      <c r="FHM128" s="57"/>
      <c r="FHN128" s="57"/>
      <c r="FHO128" s="57"/>
      <c r="FHP128" s="57"/>
      <c r="FHQ128" s="57"/>
      <c r="FHR128" s="57"/>
      <c r="FHS128" s="57"/>
      <c r="FHT128" s="57"/>
      <c r="FHU128" s="57"/>
      <c r="FHV128" s="57"/>
      <c r="FHW128" s="57"/>
      <c r="FHX128" s="57"/>
      <c r="FHY128" s="57"/>
      <c r="FHZ128" s="57"/>
      <c r="FIA128" s="57"/>
      <c r="FIB128" s="57"/>
      <c r="FIC128" s="57"/>
      <c r="FID128" s="57"/>
      <c r="FIE128" s="57"/>
      <c r="FIF128" s="57"/>
      <c r="FIG128" s="57"/>
      <c r="FIH128" s="57"/>
      <c r="FII128" s="57"/>
      <c r="FIJ128" s="57"/>
      <c r="FIK128" s="57"/>
      <c r="FIL128" s="57"/>
      <c r="FIM128" s="57"/>
      <c r="FIN128" s="57"/>
      <c r="FIO128" s="57"/>
      <c r="FIP128" s="57"/>
      <c r="FIQ128" s="57"/>
      <c r="FIR128" s="57"/>
      <c r="FIS128" s="57"/>
      <c r="FIT128" s="57"/>
      <c r="FIU128" s="57"/>
      <c r="FIV128" s="57"/>
      <c r="FIW128" s="57"/>
      <c r="FIX128" s="57"/>
      <c r="FIY128" s="57"/>
      <c r="FIZ128" s="57"/>
      <c r="FJA128" s="57"/>
      <c r="FJB128" s="57"/>
      <c r="FJC128" s="57"/>
      <c r="FJD128" s="57"/>
      <c r="FJE128" s="57"/>
      <c r="FJF128" s="57"/>
      <c r="FJG128" s="57"/>
      <c r="FJH128" s="57"/>
      <c r="FJI128" s="57"/>
      <c r="FJJ128" s="57"/>
      <c r="FJK128" s="57"/>
      <c r="FJL128" s="57"/>
      <c r="FJM128" s="57"/>
      <c r="FJN128" s="57"/>
      <c r="FJO128" s="57"/>
      <c r="FJP128" s="57"/>
      <c r="FJQ128" s="57"/>
      <c r="FJR128" s="57"/>
      <c r="FJS128" s="57"/>
      <c r="FJT128" s="57"/>
      <c r="FJU128" s="57"/>
      <c r="FJV128" s="57"/>
      <c r="FJW128" s="57"/>
      <c r="FJX128" s="57"/>
      <c r="FJY128" s="57"/>
      <c r="FJZ128" s="57"/>
      <c r="FKA128" s="57"/>
      <c r="FKB128" s="57"/>
      <c r="FKC128" s="57"/>
      <c r="FKD128" s="57"/>
      <c r="FKE128" s="57"/>
      <c r="FKF128" s="57"/>
      <c r="FKG128" s="57"/>
      <c r="FKH128" s="57"/>
      <c r="FKI128" s="57"/>
      <c r="FKJ128" s="57"/>
      <c r="FKK128" s="57"/>
      <c r="FKL128" s="57"/>
      <c r="FKM128" s="57"/>
      <c r="FKN128" s="57"/>
      <c r="FKO128" s="57"/>
      <c r="FKP128" s="57"/>
      <c r="FKQ128" s="57"/>
      <c r="FKR128" s="57"/>
      <c r="FKS128" s="57"/>
      <c r="FKT128" s="57"/>
      <c r="FKU128" s="57"/>
      <c r="FKV128" s="57"/>
      <c r="FKW128" s="57"/>
      <c r="FKX128" s="57"/>
      <c r="FKY128" s="57"/>
      <c r="FKZ128" s="57"/>
      <c r="FLA128" s="57"/>
      <c r="FLB128" s="57"/>
      <c r="FLC128" s="57"/>
      <c r="FLD128" s="57"/>
      <c r="FLE128" s="57"/>
      <c r="FLF128" s="57"/>
      <c r="FLG128" s="57"/>
      <c r="FLH128" s="57"/>
      <c r="FLI128" s="57"/>
      <c r="FLJ128" s="57"/>
      <c r="FLK128" s="57"/>
      <c r="FLL128" s="57"/>
      <c r="FLM128" s="57"/>
      <c r="FLN128" s="57"/>
      <c r="FLO128" s="57"/>
      <c r="FLP128" s="57"/>
      <c r="FLQ128" s="57"/>
      <c r="FLR128" s="57"/>
      <c r="FLS128" s="57"/>
      <c r="FLT128" s="57"/>
      <c r="FLU128" s="57"/>
      <c r="FLV128" s="57"/>
      <c r="FLW128" s="57"/>
      <c r="FLX128" s="57"/>
      <c r="FLY128" s="57"/>
      <c r="FLZ128" s="57"/>
      <c r="FMA128" s="57"/>
      <c r="FMB128" s="57"/>
      <c r="FMC128" s="57"/>
      <c r="FMD128" s="57"/>
      <c r="FME128" s="57"/>
      <c r="FMF128" s="57"/>
      <c r="FMG128" s="57"/>
      <c r="FMH128" s="57"/>
      <c r="FMI128" s="57"/>
      <c r="FMJ128" s="57"/>
      <c r="FMK128" s="57"/>
      <c r="FML128" s="57"/>
      <c r="FMM128" s="57"/>
      <c r="FMN128" s="57"/>
      <c r="FMO128" s="57"/>
      <c r="FMP128" s="57"/>
      <c r="FMQ128" s="57"/>
      <c r="FMR128" s="57"/>
      <c r="FMS128" s="57"/>
      <c r="FMT128" s="57"/>
      <c r="FMU128" s="57"/>
      <c r="FMV128" s="57"/>
      <c r="FMW128" s="57"/>
      <c r="FMX128" s="57"/>
      <c r="FMY128" s="57"/>
      <c r="FMZ128" s="57"/>
      <c r="FNA128" s="57"/>
      <c r="FNB128" s="57"/>
      <c r="FNC128" s="57"/>
      <c r="FND128" s="57"/>
      <c r="FNE128" s="57"/>
      <c r="FNF128" s="57"/>
      <c r="FNG128" s="57"/>
      <c r="FNH128" s="57"/>
      <c r="FNI128" s="57"/>
      <c r="FNJ128" s="57"/>
      <c r="FNK128" s="57"/>
      <c r="FNL128" s="57"/>
      <c r="FNM128" s="57"/>
      <c r="FNN128" s="57"/>
      <c r="FNO128" s="57"/>
      <c r="FNP128" s="57"/>
      <c r="FNQ128" s="57"/>
      <c r="FNR128" s="57"/>
      <c r="FNS128" s="57"/>
      <c r="FNT128" s="57"/>
      <c r="FNU128" s="57"/>
      <c r="FNV128" s="57"/>
      <c r="FNW128" s="57"/>
      <c r="FNX128" s="57"/>
      <c r="FNY128" s="57"/>
      <c r="FNZ128" s="57"/>
      <c r="FOA128" s="57"/>
      <c r="FOB128" s="57"/>
      <c r="FOC128" s="57"/>
      <c r="FOD128" s="57"/>
      <c r="FOE128" s="57"/>
      <c r="FOF128" s="57"/>
      <c r="FOG128" s="57"/>
      <c r="FOH128" s="57"/>
      <c r="FOI128" s="57"/>
      <c r="FOJ128" s="57"/>
      <c r="FOK128" s="57"/>
      <c r="FOL128" s="57"/>
      <c r="FOM128" s="57"/>
      <c r="FON128" s="57"/>
      <c r="FOO128" s="57"/>
      <c r="FOP128" s="57"/>
      <c r="FOQ128" s="57"/>
      <c r="FOR128" s="57"/>
      <c r="FOS128" s="57"/>
      <c r="FOT128" s="57"/>
      <c r="FOU128" s="57"/>
      <c r="FOV128" s="57"/>
      <c r="FOW128" s="57"/>
      <c r="FOX128" s="57"/>
      <c r="FOY128" s="57"/>
      <c r="FOZ128" s="57"/>
      <c r="FPA128" s="57"/>
      <c r="FPB128" s="57"/>
      <c r="FPC128" s="57"/>
      <c r="FPD128" s="57"/>
      <c r="FPE128" s="57"/>
      <c r="FPF128" s="57"/>
      <c r="FPG128" s="57"/>
      <c r="FPH128" s="57"/>
      <c r="FPI128" s="57"/>
      <c r="FPJ128" s="57"/>
      <c r="FPK128" s="57"/>
      <c r="FPL128" s="57"/>
      <c r="FPM128" s="57"/>
      <c r="FPN128" s="57"/>
      <c r="FPO128" s="57"/>
      <c r="FPP128" s="57"/>
      <c r="FPQ128" s="57"/>
      <c r="FPR128" s="57"/>
      <c r="FPS128" s="57"/>
      <c r="FPT128" s="57"/>
      <c r="FPU128" s="57"/>
      <c r="FPV128" s="57"/>
      <c r="FPW128" s="57"/>
      <c r="FPX128" s="57"/>
      <c r="FPY128" s="57"/>
      <c r="FPZ128" s="57"/>
      <c r="FQA128" s="57"/>
      <c r="FQB128" s="57"/>
      <c r="FQC128" s="57"/>
      <c r="FQD128" s="57"/>
      <c r="FQE128" s="57"/>
      <c r="FQF128" s="57"/>
      <c r="FQG128" s="57"/>
      <c r="FQH128" s="57"/>
      <c r="FQI128" s="57"/>
      <c r="FQJ128" s="57"/>
      <c r="FQK128" s="57"/>
      <c r="FQL128" s="57"/>
      <c r="FQM128" s="57"/>
      <c r="FQN128" s="57"/>
      <c r="FQO128" s="57"/>
      <c r="FQP128" s="57"/>
      <c r="FQQ128" s="57"/>
      <c r="FQR128" s="57"/>
      <c r="FQS128" s="57"/>
      <c r="FQT128" s="57"/>
      <c r="FQU128" s="57"/>
      <c r="FQV128" s="57"/>
      <c r="FQW128" s="57"/>
      <c r="FQX128" s="57"/>
      <c r="FQY128" s="57"/>
      <c r="FQZ128" s="57"/>
      <c r="FRA128" s="57"/>
      <c r="FRB128" s="57"/>
      <c r="FRC128" s="57"/>
      <c r="FRD128" s="57"/>
      <c r="FRE128" s="57"/>
      <c r="FRF128" s="57"/>
      <c r="FRG128" s="57"/>
      <c r="FRH128" s="57"/>
      <c r="FRI128" s="57"/>
      <c r="FRJ128" s="57"/>
      <c r="FRK128" s="57"/>
      <c r="FRL128" s="57"/>
      <c r="FRM128" s="57"/>
      <c r="FRN128" s="57"/>
      <c r="FRO128" s="57"/>
      <c r="FRP128" s="57"/>
      <c r="FRQ128" s="57"/>
      <c r="FRR128" s="57"/>
      <c r="FRS128" s="57"/>
      <c r="FRT128" s="57"/>
      <c r="FRU128" s="57"/>
      <c r="FRV128" s="57"/>
      <c r="FRW128" s="57"/>
      <c r="FRX128" s="57"/>
      <c r="FRY128" s="57"/>
      <c r="FRZ128" s="57"/>
      <c r="FSA128" s="57"/>
      <c r="FSB128" s="57"/>
      <c r="FSC128" s="57"/>
      <c r="FSD128" s="57"/>
      <c r="FSE128" s="57"/>
      <c r="FSF128" s="57"/>
      <c r="FSG128" s="57"/>
      <c r="FSH128" s="57"/>
      <c r="FSI128" s="57"/>
      <c r="FSJ128" s="57"/>
      <c r="FSK128" s="57"/>
      <c r="FSL128" s="57"/>
      <c r="FSM128" s="57"/>
      <c r="FSN128" s="57"/>
      <c r="FSO128" s="57"/>
      <c r="FSP128" s="57"/>
      <c r="FSQ128" s="57"/>
      <c r="FSR128" s="57"/>
      <c r="FSS128" s="57"/>
      <c r="FST128" s="57"/>
      <c r="FSU128" s="57"/>
      <c r="FSV128" s="57"/>
      <c r="FSW128" s="57"/>
      <c r="FSX128" s="57"/>
      <c r="FSY128" s="57"/>
      <c r="FSZ128" s="57"/>
      <c r="FTA128" s="57"/>
      <c r="FTB128" s="57"/>
      <c r="FTC128" s="57"/>
      <c r="FTD128" s="57"/>
      <c r="FTE128" s="57"/>
      <c r="FTF128" s="57"/>
      <c r="FTG128" s="57"/>
      <c r="FTH128" s="57"/>
      <c r="FTI128" s="57"/>
      <c r="FTJ128" s="57"/>
      <c r="FTK128" s="57"/>
      <c r="FTL128" s="57"/>
      <c r="FTM128" s="57"/>
      <c r="FTN128" s="57"/>
      <c r="FTO128" s="57"/>
      <c r="FTP128" s="57"/>
      <c r="FTQ128" s="57"/>
      <c r="FTR128" s="57"/>
      <c r="FTS128" s="57"/>
      <c r="FTT128" s="57"/>
      <c r="FTU128" s="57"/>
      <c r="FTV128" s="57"/>
      <c r="FTW128" s="57"/>
      <c r="FTX128" s="57"/>
      <c r="FTY128" s="57"/>
      <c r="FTZ128" s="57"/>
      <c r="FUA128" s="57"/>
      <c r="FUB128" s="57"/>
      <c r="FUC128" s="57"/>
      <c r="FUD128" s="57"/>
      <c r="FUE128" s="57"/>
      <c r="FUF128" s="57"/>
      <c r="FUG128" s="57"/>
      <c r="FUH128" s="57"/>
      <c r="FUI128" s="57"/>
      <c r="FUJ128" s="57"/>
      <c r="FUK128" s="57"/>
      <c r="FUL128" s="57"/>
      <c r="FUM128" s="57"/>
      <c r="FUN128" s="57"/>
      <c r="FUO128" s="57"/>
      <c r="FUP128" s="57"/>
      <c r="FUQ128" s="57"/>
      <c r="FUR128" s="57"/>
      <c r="FUS128" s="57"/>
      <c r="FUT128" s="57"/>
      <c r="FUU128" s="57"/>
      <c r="FUV128" s="57"/>
      <c r="FUW128" s="57"/>
      <c r="FUX128" s="57"/>
      <c r="FUY128" s="57"/>
      <c r="FUZ128" s="57"/>
      <c r="FVA128" s="57"/>
      <c r="FVB128" s="57"/>
      <c r="FVC128" s="57"/>
      <c r="FVD128" s="57"/>
      <c r="FVE128" s="57"/>
      <c r="FVF128" s="57"/>
      <c r="FVG128" s="57"/>
      <c r="FVH128" s="57"/>
      <c r="FVI128" s="57"/>
      <c r="FVJ128" s="57"/>
      <c r="FVK128" s="57"/>
      <c r="FVL128" s="57"/>
      <c r="FVM128" s="57"/>
      <c r="FVN128" s="57"/>
      <c r="FVO128" s="57"/>
      <c r="FVP128" s="57"/>
      <c r="FVQ128" s="57"/>
      <c r="FVR128" s="57"/>
      <c r="FVS128" s="57"/>
      <c r="FVT128" s="57"/>
      <c r="FVU128" s="57"/>
      <c r="FVV128" s="57"/>
      <c r="FVW128" s="57"/>
      <c r="FVX128" s="57"/>
      <c r="FVY128" s="57"/>
      <c r="FVZ128" s="57"/>
      <c r="FWA128" s="57"/>
      <c r="FWB128" s="57"/>
      <c r="FWC128" s="57"/>
      <c r="FWD128" s="57"/>
      <c r="FWE128" s="57"/>
      <c r="FWF128" s="57"/>
      <c r="FWG128" s="57"/>
      <c r="FWH128" s="57"/>
      <c r="FWI128" s="57"/>
      <c r="FWJ128" s="57"/>
      <c r="FWK128" s="57"/>
      <c r="FWL128" s="57"/>
      <c r="FWM128" s="57"/>
      <c r="FWN128" s="57"/>
      <c r="FWO128" s="57"/>
      <c r="FWP128" s="57"/>
      <c r="FWQ128" s="57"/>
      <c r="FWR128" s="57"/>
      <c r="FWS128" s="57"/>
      <c r="FWT128" s="57"/>
      <c r="FWU128" s="57"/>
      <c r="FWV128" s="57"/>
      <c r="FWW128" s="57"/>
      <c r="FWX128" s="57"/>
      <c r="FWY128" s="57"/>
      <c r="FWZ128" s="57"/>
      <c r="FXA128" s="57"/>
      <c r="FXB128" s="57"/>
      <c r="FXC128" s="57"/>
      <c r="FXD128" s="57"/>
      <c r="FXE128" s="57"/>
      <c r="FXF128" s="57"/>
      <c r="FXG128" s="57"/>
      <c r="FXH128" s="57"/>
      <c r="FXI128" s="57"/>
      <c r="FXJ128" s="57"/>
      <c r="FXK128" s="57"/>
      <c r="FXL128" s="57"/>
      <c r="FXM128" s="57"/>
      <c r="FXN128" s="57"/>
      <c r="FXO128" s="57"/>
      <c r="FXP128" s="57"/>
      <c r="FXQ128" s="57"/>
      <c r="FXR128" s="57"/>
      <c r="FXS128" s="57"/>
      <c r="FXT128" s="57"/>
      <c r="FXU128" s="57"/>
      <c r="FXV128" s="57"/>
      <c r="FXW128" s="57"/>
      <c r="FXX128" s="57"/>
      <c r="FXY128" s="57"/>
      <c r="FXZ128" s="57"/>
      <c r="FYA128" s="57"/>
      <c r="FYB128" s="57"/>
      <c r="FYC128" s="57"/>
      <c r="FYD128" s="57"/>
      <c r="FYE128" s="57"/>
      <c r="FYF128" s="57"/>
      <c r="FYG128" s="57"/>
      <c r="FYH128" s="57"/>
      <c r="FYI128" s="57"/>
      <c r="FYJ128" s="57"/>
      <c r="FYK128" s="57"/>
      <c r="FYL128" s="57"/>
      <c r="FYM128" s="57"/>
      <c r="FYN128" s="57"/>
      <c r="FYO128" s="57"/>
      <c r="FYP128" s="57"/>
      <c r="FYQ128" s="57"/>
      <c r="FYR128" s="57"/>
      <c r="FYS128" s="57"/>
      <c r="FYT128" s="57"/>
      <c r="FYU128" s="57"/>
      <c r="FYV128" s="57"/>
      <c r="FYW128" s="57"/>
      <c r="FYX128" s="57"/>
      <c r="FYY128" s="57"/>
      <c r="FYZ128" s="57"/>
      <c r="FZA128" s="57"/>
      <c r="FZB128" s="57"/>
      <c r="FZC128" s="57"/>
      <c r="FZD128" s="57"/>
      <c r="FZE128" s="57"/>
      <c r="FZF128" s="57"/>
      <c r="FZG128" s="57"/>
      <c r="FZH128" s="57"/>
      <c r="FZI128" s="57"/>
      <c r="FZJ128" s="57"/>
      <c r="FZK128" s="57"/>
      <c r="FZL128" s="57"/>
      <c r="FZM128" s="57"/>
      <c r="FZN128" s="57"/>
      <c r="FZO128" s="57"/>
      <c r="FZP128" s="57"/>
      <c r="FZQ128" s="57"/>
      <c r="FZR128" s="57"/>
      <c r="FZS128" s="57"/>
      <c r="FZT128" s="57"/>
      <c r="FZU128" s="57"/>
      <c r="FZV128" s="57"/>
      <c r="FZW128" s="57"/>
      <c r="FZX128" s="57"/>
      <c r="FZY128" s="57"/>
      <c r="FZZ128" s="57"/>
      <c r="GAA128" s="57"/>
      <c r="GAB128" s="57"/>
      <c r="GAC128" s="57"/>
      <c r="GAD128" s="57"/>
      <c r="GAE128" s="57"/>
      <c r="GAF128" s="57"/>
      <c r="GAG128" s="57"/>
      <c r="GAH128" s="57"/>
      <c r="GAI128" s="57"/>
      <c r="GAJ128" s="57"/>
      <c r="GAK128" s="57"/>
      <c r="GAL128" s="57"/>
      <c r="GAM128" s="57"/>
      <c r="GAN128" s="57"/>
      <c r="GAO128" s="57"/>
      <c r="GAP128" s="57"/>
      <c r="GAQ128" s="57"/>
      <c r="GAR128" s="57"/>
      <c r="GAS128" s="57"/>
      <c r="GAT128" s="57"/>
      <c r="GAU128" s="57"/>
      <c r="GAV128" s="57"/>
      <c r="GAW128" s="57"/>
      <c r="GAX128" s="57"/>
      <c r="GAY128" s="57"/>
      <c r="GAZ128" s="57"/>
      <c r="GBA128" s="57"/>
      <c r="GBB128" s="57"/>
      <c r="GBC128" s="57"/>
      <c r="GBD128" s="57"/>
      <c r="GBE128" s="57"/>
      <c r="GBF128" s="57"/>
      <c r="GBG128" s="57"/>
      <c r="GBH128" s="57"/>
      <c r="GBI128" s="57"/>
      <c r="GBJ128" s="57"/>
      <c r="GBK128" s="57"/>
      <c r="GBL128" s="57"/>
      <c r="GBM128" s="57"/>
      <c r="GBN128" s="57"/>
      <c r="GBO128" s="57"/>
      <c r="GBP128" s="57"/>
      <c r="GBQ128" s="57"/>
      <c r="GBR128" s="57"/>
      <c r="GBS128" s="57"/>
      <c r="GBT128" s="57"/>
      <c r="GBU128" s="57"/>
      <c r="GBV128" s="57"/>
      <c r="GBW128" s="57"/>
      <c r="GBX128" s="57"/>
      <c r="GBY128" s="57"/>
      <c r="GBZ128" s="57"/>
      <c r="GCA128" s="57"/>
      <c r="GCB128" s="57"/>
      <c r="GCC128" s="57"/>
      <c r="GCD128" s="57"/>
      <c r="GCE128" s="57"/>
      <c r="GCF128" s="57"/>
      <c r="GCG128" s="57"/>
      <c r="GCH128" s="57"/>
      <c r="GCI128" s="57"/>
      <c r="GCJ128" s="57"/>
      <c r="GCK128" s="57"/>
      <c r="GCL128" s="57"/>
      <c r="GCM128" s="57"/>
      <c r="GCN128" s="57"/>
      <c r="GCO128" s="57"/>
      <c r="GCP128" s="57"/>
      <c r="GCQ128" s="57"/>
      <c r="GCR128" s="57"/>
      <c r="GCS128" s="57"/>
      <c r="GCT128" s="57"/>
      <c r="GCU128" s="57"/>
      <c r="GCV128" s="57"/>
      <c r="GCW128" s="57"/>
      <c r="GCX128" s="57"/>
      <c r="GCY128" s="57"/>
      <c r="GCZ128" s="57"/>
      <c r="GDA128" s="57"/>
      <c r="GDB128" s="57"/>
      <c r="GDC128" s="57"/>
      <c r="GDD128" s="57"/>
      <c r="GDE128" s="57"/>
      <c r="GDF128" s="57"/>
      <c r="GDG128" s="57"/>
      <c r="GDH128" s="57"/>
      <c r="GDI128" s="57"/>
      <c r="GDJ128" s="57"/>
      <c r="GDK128" s="57"/>
      <c r="GDL128" s="57"/>
      <c r="GDM128" s="57"/>
      <c r="GDN128" s="57"/>
      <c r="GDO128" s="57"/>
      <c r="GDP128" s="57"/>
      <c r="GDQ128" s="57"/>
      <c r="GDR128" s="57"/>
      <c r="GDS128" s="57"/>
      <c r="GDT128" s="57"/>
      <c r="GDU128" s="57"/>
      <c r="GDV128" s="57"/>
      <c r="GDW128" s="57"/>
      <c r="GDX128" s="57"/>
      <c r="GDY128" s="57"/>
      <c r="GDZ128" s="57"/>
      <c r="GEA128" s="57"/>
      <c r="GEB128" s="57"/>
      <c r="GEC128" s="57"/>
      <c r="GED128" s="57"/>
      <c r="GEE128" s="57"/>
      <c r="GEF128" s="57"/>
      <c r="GEG128" s="57"/>
      <c r="GEH128" s="57"/>
      <c r="GEI128" s="57"/>
      <c r="GEJ128" s="57"/>
      <c r="GEK128" s="57"/>
      <c r="GEL128" s="57"/>
      <c r="GEM128" s="57"/>
      <c r="GEN128" s="57"/>
      <c r="GEO128" s="57"/>
      <c r="GEP128" s="57"/>
      <c r="GEQ128" s="57"/>
      <c r="GER128" s="57"/>
      <c r="GES128" s="57"/>
      <c r="GET128" s="57"/>
      <c r="GEU128" s="57"/>
      <c r="GEV128" s="57"/>
      <c r="GEW128" s="57"/>
      <c r="GEX128" s="57"/>
      <c r="GEY128" s="57"/>
      <c r="GEZ128" s="57"/>
      <c r="GFA128" s="57"/>
      <c r="GFB128" s="57"/>
      <c r="GFC128" s="57"/>
      <c r="GFD128" s="57"/>
      <c r="GFE128" s="57"/>
      <c r="GFF128" s="57"/>
      <c r="GFG128" s="57"/>
      <c r="GFH128" s="57"/>
      <c r="GFI128" s="57"/>
      <c r="GFJ128" s="57"/>
      <c r="GFK128" s="57"/>
      <c r="GFL128" s="57"/>
      <c r="GFM128" s="57"/>
      <c r="GFN128" s="57"/>
      <c r="GFO128" s="57"/>
      <c r="GFP128" s="57"/>
      <c r="GFQ128" s="57"/>
      <c r="GFR128" s="57"/>
      <c r="GFS128" s="57"/>
      <c r="GFT128" s="57"/>
      <c r="GFU128" s="57"/>
      <c r="GFV128" s="57"/>
      <c r="GFW128" s="57"/>
      <c r="GFX128" s="57"/>
      <c r="GFY128" s="57"/>
      <c r="GFZ128" s="57"/>
      <c r="GGA128" s="57"/>
      <c r="GGB128" s="57"/>
      <c r="GGC128" s="57"/>
      <c r="GGD128" s="57"/>
      <c r="GGE128" s="57"/>
      <c r="GGF128" s="57"/>
      <c r="GGG128" s="57"/>
      <c r="GGH128" s="57"/>
      <c r="GGI128" s="57"/>
      <c r="GGJ128" s="57"/>
      <c r="GGK128" s="57"/>
      <c r="GGL128" s="57"/>
      <c r="GGM128" s="57"/>
      <c r="GGN128" s="57"/>
      <c r="GGO128" s="57"/>
      <c r="GGP128" s="57"/>
      <c r="GGQ128" s="57"/>
      <c r="GGR128" s="57"/>
      <c r="GGS128" s="57"/>
      <c r="GGT128" s="57"/>
      <c r="GGU128" s="57"/>
      <c r="GGV128" s="57"/>
      <c r="GGW128" s="57"/>
      <c r="GGX128" s="57"/>
      <c r="GGY128" s="57"/>
      <c r="GGZ128" s="57"/>
      <c r="GHA128" s="57"/>
      <c r="GHB128" s="57"/>
      <c r="GHC128" s="57"/>
      <c r="GHD128" s="57"/>
      <c r="GHE128" s="57"/>
      <c r="GHF128" s="57"/>
      <c r="GHG128" s="57"/>
      <c r="GHH128" s="57"/>
      <c r="GHI128" s="57"/>
      <c r="GHJ128" s="57"/>
      <c r="GHK128" s="57"/>
      <c r="GHL128" s="57"/>
      <c r="GHM128" s="57"/>
      <c r="GHN128" s="57"/>
      <c r="GHO128" s="57"/>
      <c r="GHP128" s="57"/>
      <c r="GHQ128" s="57"/>
      <c r="GHR128" s="57"/>
      <c r="GHS128" s="57"/>
      <c r="GHT128" s="57"/>
      <c r="GHU128" s="57"/>
      <c r="GHV128" s="57"/>
      <c r="GHW128" s="57"/>
      <c r="GHX128" s="57"/>
      <c r="GHY128" s="57"/>
      <c r="GHZ128" s="57"/>
      <c r="GIA128" s="57"/>
      <c r="GIB128" s="57"/>
      <c r="GIC128" s="57"/>
      <c r="GID128" s="57"/>
      <c r="GIE128" s="57"/>
      <c r="GIF128" s="57"/>
      <c r="GIG128" s="57"/>
      <c r="GIH128" s="57"/>
      <c r="GII128" s="57"/>
      <c r="GIJ128" s="57"/>
      <c r="GIK128" s="57"/>
      <c r="GIL128" s="57"/>
      <c r="GIM128" s="57"/>
      <c r="GIN128" s="57"/>
      <c r="GIO128" s="57"/>
      <c r="GIP128" s="57"/>
      <c r="GIQ128" s="57"/>
      <c r="GIR128" s="57"/>
      <c r="GIS128" s="57"/>
      <c r="GIT128" s="57"/>
      <c r="GIU128" s="57"/>
      <c r="GIV128" s="57"/>
      <c r="GIW128" s="57"/>
      <c r="GIX128" s="57"/>
      <c r="GIY128" s="57"/>
      <c r="GIZ128" s="57"/>
      <c r="GJA128" s="57"/>
      <c r="GJB128" s="57"/>
      <c r="GJC128" s="57"/>
      <c r="GJD128" s="57"/>
      <c r="GJE128" s="57"/>
      <c r="GJF128" s="57"/>
      <c r="GJG128" s="57"/>
      <c r="GJH128" s="57"/>
      <c r="GJI128" s="57"/>
      <c r="GJJ128" s="57"/>
      <c r="GJK128" s="57"/>
      <c r="GJL128" s="57"/>
      <c r="GJM128" s="57"/>
      <c r="GJN128" s="57"/>
      <c r="GJO128" s="57"/>
      <c r="GJP128" s="57"/>
      <c r="GJQ128" s="57"/>
      <c r="GJR128" s="57"/>
      <c r="GJS128" s="57"/>
      <c r="GJT128" s="57"/>
      <c r="GJU128" s="57"/>
      <c r="GJV128" s="57"/>
      <c r="GJW128" s="57"/>
      <c r="GJX128" s="57"/>
      <c r="GJY128" s="57"/>
      <c r="GJZ128" s="57"/>
      <c r="GKA128" s="57"/>
      <c r="GKB128" s="57"/>
      <c r="GKC128" s="57"/>
      <c r="GKD128" s="57"/>
      <c r="GKE128" s="57"/>
      <c r="GKF128" s="57"/>
      <c r="GKG128" s="57"/>
      <c r="GKH128" s="57"/>
      <c r="GKI128" s="57"/>
      <c r="GKJ128" s="57"/>
      <c r="GKK128" s="57"/>
      <c r="GKL128" s="57"/>
      <c r="GKM128" s="57"/>
      <c r="GKN128" s="57"/>
      <c r="GKO128" s="57"/>
      <c r="GKP128" s="57"/>
      <c r="GKQ128" s="57"/>
      <c r="GKR128" s="57"/>
      <c r="GKS128" s="57"/>
      <c r="GKT128" s="57"/>
      <c r="GKU128" s="57"/>
      <c r="GKV128" s="57"/>
      <c r="GKW128" s="57"/>
      <c r="GKX128" s="57"/>
      <c r="GKY128" s="57"/>
      <c r="GKZ128" s="57"/>
      <c r="GLA128" s="57"/>
      <c r="GLB128" s="57"/>
      <c r="GLC128" s="57"/>
      <c r="GLD128" s="57"/>
      <c r="GLE128" s="57"/>
      <c r="GLF128" s="57"/>
      <c r="GLG128" s="57"/>
      <c r="GLH128" s="57"/>
      <c r="GLI128" s="57"/>
      <c r="GLJ128" s="57"/>
      <c r="GLK128" s="57"/>
      <c r="GLL128" s="57"/>
      <c r="GLM128" s="57"/>
      <c r="GLN128" s="57"/>
      <c r="GLO128" s="57"/>
      <c r="GLP128" s="57"/>
      <c r="GLQ128" s="57"/>
      <c r="GLR128" s="57"/>
      <c r="GLS128" s="57"/>
      <c r="GLT128" s="57"/>
      <c r="GLU128" s="57"/>
      <c r="GLV128" s="57"/>
      <c r="GLW128" s="57"/>
      <c r="GLX128" s="57"/>
      <c r="GLY128" s="57"/>
      <c r="GLZ128" s="57"/>
      <c r="GMA128" s="57"/>
      <c r="GMB128" s="57"/>
      <c r="GMC128" s="57"/>
      <c r="GMD128" s="57"/>
      <c r="GME128" s="57"/>
      <c r="GMF128" s="57"/>
      <c r="GMG128" s="57"/>
      <c r="GMH128" s="57"/>
      <c r="GMI128" s="57"/>
      <c r="GMJ128" s="57"/>
      <c r="GMK128" s="57"/>
      <c r="GML128" s="57"/>
      <c r="GMM128" s="57"/>
      <c r="GMN128" s="57"/>
      <c r="GMO128" s="57"/>
      <c r="GMP128" s="57"/>
      <c r="GMQ128" s="57"/>
      <c r="GMR128" s="57"/>
      <c r="GMS128" s="57"/>
      <c r="GMT128" s="57"/>
      <c r="GMU128" s="57"/>
      <c r="GMV128" s="57"/>
      <c r="GMW128" s="57"/>
      <c r="GMX128" s="57"/>
      <c r="GMY128" s="57"/>
      <c r="GMZ128" s="57"/>
      <c r="GNA128" s="57"/>
      <c r="GNB128" s="57"/>
      <c r="GNC128" s="57"/>
      <c r="GND128" s="57"/>
      <c r="GNE128" s="57"/>
      <c r="GNF128" s="57"/>
      <c r="GNG128" s="57"/>
      <c r="GNH128" s="57"/>
      <c r="GNI128" s="57"/>
      <c r="GNJ128" s="57"/>
      <c r="GNK128" s="57"/>
      <c r="GNL128" s="57"/>
      <c r="GNM128" s="57"/>
      <c r="GNN128" s="57"/>
      <c r="GNO128" s="57"/>
      <c r="GNP128" s="57"/>
      <c r="GNQ128" s="57"/>
      <c r="GNR128" s="57"/>
      <c r="GNS128" s="57"/>
      <c r="GNT128" s="57"/>
      <c r="GNU128" s="57"/>
      <c r="GNV128" s="57"/>
      <c r="GNW128" s="57"/>
      <c r="GNX128" s="57"/>
      <c r="GNY128" s="57"/>
      <c r="GNZ128" s="57"/>
      <c r="GOA128" s="57"/>
      <c r="GOB128" s="57"/>
      <c r="GOC128" s="57"/>
      <c r="GOD128" s="57"/>
      <c r="GOE128" s="57"/>
      <c r="GOF128" s="57"/>
      <c r="GOG128" s="57"/>
      <c r="GOH128" s="57"/>
      <c r="GOI128" s="57"/>
      <c r="GOJ128" s="57"/>
      <c r="GOK128" s="57"/>
      <c r="GOL128" s="57"/>
      <c r="GOM128" s="57"/>
      <c r="GON128" s="57"/>
      <c r="GOO128" s="57"/>
      <c r="GOP128" s="57"/>
      <c r="GOQ128" s="57"/>
      <c r="GOR128" s="57"/>
      <c r="GOS128" s="57"/>
      <c r="GOT128" s="57"/>
      <c r="GOU128" s="57"/>
      <c r="GOV128" s="57"/>
      <c r="GOW128" s="57"/>
      <c r="GOX128" s="57"/>
      <c r="GOY128" s="57"/>
      <c r="GOZ128" s="57"/>
      <c r="GPA128" s="57"/>
      <c r="GPB128" s="57"/>
      <c r="GPC128" s="57"/>
      <c r="GPD128" s="57"/>
      <c r="GPE128" s="57"/>
      <c r="GPF128" s="57"/>
      <c r="GPG128" s="57"/>
      <c r="GPH128" s="57"/>
      <c r="GPI128" s="57"/>
      <c r="GPJ128" s="57"/>
      <c r="GPK128" s="57"/>
      <c r="GPL128" s="57"/>
      <c r="GPM128" s="57"/>
      <c r="GPN128" s="57"/>
      <c r="GPO128" s="57"/>
      <c r="GPP128" s="57"/>
      <c r="GPQ128" s="57"/>
      <c r="GPR128" s="57"/>
      <c r="GPS128" s="57"/>
      <c r="GPT128" s="57"/>
      <c r="GPU128" s="57"/>
      <c r="GPV128" s="57"/>
      <c r="GPW128" s="57"/>
      <c r="GPX128" s="57"/>
      <c r="GPY128" s="57"/>
      <c r="GPZ128" s="57"/>
      <c r="GQA128" s="57"/>
      <c r="GQB128" s="57"/>
      <c r="GQC128" s="57"/>
      <c r="GQD128" s="57"/>
      <c r="GQE128" s="57"/>
      <c r="GQF128" s="57"/>
      <c r="GQG128" s="57"/>
      <c r="GQH128" s="57"/>
      <c r="GQI128" s="57"/>
      <c r="GQJ128" s="57"/>
      <c r="GQK128" s="57"/>
      <c r="GQL128" s="57"/>
      <c r="GQM128" s="57"/>
      <c r="GQN128" s="57"/>
      <c r="GQO128" s="57"/>
      <c r="GQP128" s="57"/>
      <c r="GQQ128" s="57"/>
      <c r="GQR128" s="57"/>
      <c r="GQS128" s="57"/>
      <c r="GQT128" s="57"/>
      <c r="GQU128" s="57"/>
      <c r="GQV128" s="57"/>
      <c r="GQW128" s="57"/>
      <c r="GQX128" s="57"/>
      <c r="GQY128" s="57"/>
      <c r="GQZ128" s="57"/>
      <c r="GRA128" s="57"/>
      <c r="GRB128" s="57"/>
      <c r="GRC128" s="57"/>
      <c r="GRD128" s="57"/>
      <c r="GRE128" s="57"/>
      <c r="GRF128" s="57"/>
      <c r="GRG128" s="57"/>
      <c r="GRH128" s="57"/>
      <c r="GRI128" s="57"/>
      <c r="GRJ128" s="57"/>
      <c r="GRK128" s="57"/>
      <c r="GRL128" s="57"/>
      <c r="GRM128" s="57"/>
      <c r="GRN128" s="57"/>
      <c r="GRO128" s="57"/>
      <c r="GRP128" s="57"/>
      <c r="GRQ128" s="57"/>
      <c r="GRR128" s="57"/>
      <c r="GRS128" s="57"/>
      <c r="GRT128" s="57"/>
      <c r="GRU128" s="57"/>
      <c r="GRV128" s="57"/>
      <c r="GRW128" s="57"/>
      <c r="GRX128" s="57"/>
      <c r="GRY128" s="57"/>
      <c r="GRZ128" s="57"/>
      <c r="GSA128" s="57"/>
      <c r="GSB128" s="57"/>
      <c r="GSC128" s="57"/>
      <c r="GSD128" s="57"/>
      <c r="GSE128" s="57"/>
      <c r="GSF128" s="57"/>
      <c r="GSG128" s="57"/>
      <c r="GSH128" s="57"/>
      <c r="GSI128" s="57"/>
      <c r="GSJ128" s="57"/>
      <c r="GSK128" s="57"/>
      <c r="GSL128" s="57"/>
      <c r="GSM128" s="57"/>
      <c r="GSN128" s="57"/>
      <c r="GSO128" s="57"/>
      <c r="GSP128" s="57"/>
      <c r="GSQ128" s="57"/>
      <c r="GSR128" s="57"/>
      <c r="GSS128" s="57"/>
      <c r="GST128" s="57"/>
      <c r="GSU128" s="57"/>
      <c r="GSV128" s="57"/>
      <c r="GSW128" s="57"/>
      <c r="GSX128" s="57"/>
      <c r="GSY128" s="57"/>
      <c r="GSZ128" s="57"/>
      <c r="GTA128" s="57"/>
      <c r="GTB128" s="57"/>
      <c r="GTC128" s="57"/>
      <c r="GTD128" s="57"/>
      <c r="GTE128" s="57"/>
      <c r="GTF128" s="57"/>
      <c r="GTG128" s="57"/>
      <c r="GTH128" s="57"/>
      <c r="GTI128" s="57"/>
      <c r="GTJ128" s="57"/>
      <c r="GTK128" s="57"/>
      <c r="GTL128" s="57"/>
      <c r="GTM128" s="57"/>
      <c r="GTN128" s="57"/>
      <c r="GTO128" s="57"/>
      <c r="GTP128" s="57"/>
      <c r="GTQ128" s="57"/>
      <c r="GTR128" s="57"/>
      <c r="GTS128" s="57"/>
      <c r="GTT128" s="57"/>
      <c r="GTU128" s="57"/>
      <c r="GTV128" s="57"/>
      <c r="GTW128" s="57"/>
      <c r="GTX128" s="57"/>
      <c r="GTY128" s="57"/>
      <c r="GTZ128" s="57"/>
      <c r="GUA128" s="57"/>
      <c r="GUB128" s="57"/>
      <c r="GUC128" s="57"/>
      <c r="GUD128" s="57"/>
      <c r="GUE128" s="57"/>
      <c r="GUF128" s="57"/>
      <c r="GUG128" s="57"/>
      <c r="GUH128" s="57"/>
      <c r="GUI128" s="57"/>
      <c r="GUJ128" s="57"/>
      <c r="GUK128" s="57"/>
      <c r="GUL128" s="57"/>
      <c r="GUM128" s="57"/>
      <c r="GUN128" s="57"/>
      <c r="GUO128" s="57"/>
      <c r="GUP128" s="57"/>
      <c r="GUQ128" s="57"/>
      <c r="GUR128" s="57"/>
      <c r="GUS128" s="57"/>
      <c r="GUT128" s="57"/>
      <c r="GUU128" s="57"/>
      <c r="GUV128" s="57"/>
      <c r="GUW128" s="57"/>
      <c r="GUX128" s="57"/>
      <c r="GUY128" s="57"/>
      <c r="GUZ128" s="57"/>
      <c r="GVA128" s="57"/>
      <c r="GVB128" s="57"/>
      <c r="GVC128" s="57"/>
      <c r="GVD128" s="57"/>
      <c r="GVE128" s="57"/>
      <c r="GVF128" s="57"/>
      <c r="GVG128" s="57"/>
      <c r="GVH128" s="57"/>
      <c r="GVI128" s="57"/>
      <c r="GVJ128" s="57"/>
      <c r="GVK128" s="57"/>
      <c r="GVL128" s="57"/>
      <c r="GVM128" s="57"/>
      <c r="GVN128" s="57"/>
      <c r="GVO128" s="57"/>
      <c r="GVP128" s="57"/>
      <c r="GVQ128" s="57"/>
      <c r="GVR128" s="57"/>
      <c r="GVS128" s="57"/>
      <c r="GVT128" s="57"/>
      <c r="GVU128" s="57"/>
      <c r="GVV128" s="57"/>
      <c r="GVW128" s="57"/>
      <c r="GVX128" s="57"/>
      <c r="GVY128" s="57"/>
      <c r="GVZ128" s="57"/>
      <c r="GWA128" s="57"/>
      <c r="GWB128" s="57"/>
      <c r="GWC128" s="57"/>
      <c r="GWD128" s="57"/>
      <c r="GWE128" s="57"/>
      <c r="GWF128" s="57"/>
      <c r="GWG128" s="57"/>
      <c r="GWH128" s="57"/>
      <c r="GWI128" s="57"/>
      <c r="GWJ128" s="57"/>
      <c r="GWK128" s="57"/>
      <c r="GWL128" s="57"/>
      <c r="GWM128" s="57"/>
      <c r="GWN128" s="57"/>
      <c r="GWO128" s="57"/>
      <c r="GWP128" s="57"/>
      <c r="GWQ128" s="57"/>
      <c r="GWR128" s="57"/>
      <c r="GWS128" s="57"/>
      <c r="GWT128" s="57"/>
      <c r="GWU128" s="57"/>
      <c r="GWV128" s="57"/>
      <c r="GWW128" s="57"/>
      <c r="GWX128" s="57"/>
      <c r="GWY128" s="57"/>
      <c r="GWZ128" s="57"/>
      <c r="GXA128" s="57"/>
      <c r="GXB128" s="57"/>
      <c r="GXC128" s="57"/>
      <c r="GXD128" s="57"/>
      <c r="GXE128" s="57"/>
      <c r="GXF128" s="57"/>
      <c r="GXG128" s="57"/>
      <c r="GXH128" s="57"/>
      <c r="GXI128" s="57"/>
      <c r="GXJ128" s="57"/>
      <c r="GXK128" s="57"/>
      <c r="GXL128" s="57"/>
      <c r="GXM128" s="57"/>
      <c r="GXN128" s="57"/>
      <c r="GXO128" s="57"/>
      <c r="GXP128" s="57"/>
      <c r="GXQ128" s="57"/>
      <c r="GXR128" s="57"/>
      <c r="GXS128" s="57"/>
      <c r="GXT128" s="57"/>
      <c r="GXU128" s="57"/>
      <c r="GXV128" s="57"/>
      <c r="GXW128" s="57"/>
      <c r="GXX128" s="57"/>
      <c r="GXY128" s="57"/>
      <c r="GXZ128" s="57"/>
      <c r="GYA128" s="57"/>
      <c r="GYB128" s="57"/>
      <c r="GYC128" s="57"/>
      <c r="GYD128" s="57"/>
      <c r="GYE128" s="57"/>
      <c r="GYF128" s="57"/>
      <c r="GYG128" s="57"/>
      <c r="GYH128" s="57"/>
      <c r="GYI128" s="57"/>
      <c r="GYJ128" s="57"/>
      <c r="GYK128" s="57"/>
      <c r="GYL128" s="57"/>
      <c r="GYM128" s="57"/>
      <c r="GYN128" s="57"/>
      <c r="GYO128" s="57"/>
      <c r="GYP128" s="57"/>
      <c r="GYQ128" s="57"/>
      <c r="GYR128" s="57"/>
      <c r="GYS128" s="57"/>
      <c r="GYT128" s="57"/>
      <c r="GYU128" s="57"/>
      <c r="GYV128" s="57"/>
      <c r="GYW128" s="57"/>
      <c r="GYX128" s="57"/>
      <c r="GYY128" s="57"/>
      <c r="GYZ128" s="57"/>
      <c r="GZA128" s="57"/>
      <c r="GZB128" s="57"/>
      <c r="GZC128" s="57"/>
      <c r="GZD128" s="57"/>
      <c r="GZE128" s="57"/>
      <c r="GZF128" s="57"/>
      <c r="GZG128" s="57"/>
      <c r="GZH128" s="57"/>
      <c r="GZI128" s="57"/>
      <c r="GZJ128" s="57"/>
      <c r="GZK128" s="57"/>
      <c r="GZL128" s="57"/>
      <c r="GZM128" s="57"/>
      <c r="GZN128" s="57"/>
      <c r="GZO128" s="57"/>
      <c r="GZP128" s="57"/>
      <c r="GZQ128" s="57"/>
      <c r="GZR128" s="57"/>
      <c r="GZS128" s="57"/>
      <c r="GZT128" s="57"/>
      <c r="GZU128" s="57"/>
      <c r="GZV128" s="57"/>
      <c r="GZW128" s="57"/>
      <c r="GZX128" s="57"/>
      <c r="GZY128" s="57"/>
      <c r="GZZ128" s="57"/>
      <c r="HAA128" s="57"/>
      <c r="HAB128" s="57"/>
      <c r="HAC128" s="57"/>
      <c r="HAD128" s="57"/>
      <c r="HAE128" s="57"/>
      <c r="HAF128" s="57"/>
      <c r="HAG128" s="57"/>
      <c r="HAH128" s="57"/>
      <c r="HAI128" s="57"/>
      <c r="HAJ128" s="57"/>
      <c r="HAK128" s="57"/>
      <c r="HAL128" s="57"/>
      <c r="HAM128" s="57"/>
      <c r="HAN128" s="57"/>
      <c r="HAO128" s="57"/>
      <c r="HAP128" s="57"/>
      <c r="HAQ128" s="57"/>
      <c r="HAR128" s="57"/>
      <c r="HAS128" s="57"/>
      <c r="HAT128" s="57"/>
      <c r="HAU128" s="57"/>
      <c r="HAV128" s="57"/>
      <c r="HAW128" s="57"/>
      <c r="HAX128" s="57"/>
      <c r="HAY128" s="57"/>
      <c r="HAZ128" s="57"/>
      <c r="HBA128" s="57"/>
      <c r="HBB128" s="57"/>
      <c r="HBC128" s="57"/>
      <c r="HBD128" s="57"/>
      <c r="HBE128" s="57"/>
      <c r="HBF128" s="57"/>
      <c r="HBG128" s="57"/>
      <c r="HBH128" s="57"/>
      <c r="HBI128" s="57"/>
      <c r="HBJ128" s="57"/>
      <c r="HBK128" s="57"/>
      <c r="HBL128" s="57"/>
      <c r="HBM128" s="57"/>
      <c r="HBN128" s="57"/>
      <c r="HBO128" s="57"/>
      <c r="HBP128" s="57"/>
      <c r="HBQ128" s="57"/>
      <c r="HBR128" s="57"/>
      <c r="HBS128" s="57"/>
      <c r="HBT128" s="57"/>
      <c r="HBU128" s="57"/>
      <c r="HBV128" s="57"/>
      <c r="HBW128" s="57"/>
      <c r="HBX128" s="57"/>
      <c r="HBY128" s="57"/>
      <c r="HBZ128" s="57"/>
      <c r="HCA128" s="57"/>
      <c r="HCB128" s="57"/>
      <c r="HCC128" s="57"/>
      <c r="HCD128" s="57"/>
      <c r="HCE128" s="57"/>
      <c r="HCF128" s="57"/>
      <c r="HCG128" s="57"/>
      <c r="HCH128" s="57"/>
      <c r="HCI128" s="57"/>
      <c r="HCJ128" s="57"/>
      <c r="HCK128" s="57"/>
      <c r="HCL128" s="57"/>
      <c r="HCM128" s="57"/>
      <c r="HCN128" s="57"/>
      <c r="HCO128" s="57"/>
      <c r="HCP128" s="57"/>
      <c r="HCQ128" s="57"/>
      <c r="HCR128" s="57"/>
      <c r="HCS128" s="57"/>
      <c r="HCT128" s="57"/>
      <c r="HCU128" s="57"/>
      <c r="HCV128" s="57"/>
      <c r="HCW128" s="57"/>
      <c r="HCX128" s="57"/>
      <c r="HCY128" s="57"/>
      <c r="HCZ128" s="57"/>
      <c r="HDA128" s="57"/>
      <c r="HDB128" s="57"/>
      <c r="HDC128" s="57"/>
      <c r="HDD128" s="57"/>
      <c r="HDE128" s="57"/>
      <c r="HDF128" s="57"/>
      <c r="HDG128" s="57"/>
      <c r="HDH128" s="57"/>
      <c r="HDI128" s="57"/>
      <c r="HDJ128" s="57"/>
      <c r="HDK128" s="57"/>
      <c r="HDL128" s="57"/>
      <c r="HDM128" s="57"/>
      <c r="HDN128" s="57"/>
      <c r="HDO128" s="57"/>
      <c r="HDP128" s="57"/>
      <c r="HDQ128" s="57"/>
      <c r="HDR128" s="57"/>
      <c r="HDS128" s="57"/>
      <c r="HDT128" s="57"/>
      <c r="HDU128" s="57"/>
      <c r="HDV128" s="57"/>
      <c r="HDW128" s="57"/>
      <c r="HDX128" s="57"/>
      <c r="HDY128" s="57"/>
      <c r="HDZ128" s="57"/>
      <c r="HEA128" s="57"/>
      <c r="HEB128" s="57"/>
      <c r="HEC128" s="57"/>
      <c r="HED128" s="57"/>
      <c r="HEE128" s="57"/>
      <c r="HEF128" s="57"/>
      <c r="HEG128" s="57"/>
      <c r="HEH128" s="57"/>
      <c r="HEI128" s="57"/>
      <c r="HEJ128" s="57"/>
      <c r="HEK128" s="57"/>
      <c r="HEL128" s="57"/>
      <c r="HEM128" s="57"/>
      <c r="HEN128" s="57"/>
      <c r="HEO128" s="57"/>
      <c r="HEP128" s="57"/>
      <c r="HEQ128" s="57"/>
      <c r="HER128" s="57"/>
      <c r="HES128" s="57"/>
      <c r="HET128" s="57"/>
      <c r="HEU128" s="57"/>
      <c r="HEV128" s="57"/>
      <c r="HEW128" s="57"/>
      <c r="HEX128" s="57"/>
      <c r="HEY128" s="57"/>
      <c r="HEZ128" s="57"/>
      <c r="HFA128" s="57"/>
      <c r="HFB128" s="57"/>
      <c r="HFC128" s="57"/>
      <c r="HFD128" s="57"/>
      <c r="HFE128" s="57"/>
      <c r="HFF128" s="57"/>
      <c r="HFG128" s="57"/>
      <c r="HFH128" s="57"/>
      <c r="HFI128" s="57"/>
      <c r="HFJ128" s="57"/>
      <c r="HFK128" s="57"/>
      <c r="HFL128" s="57"/>
      <c r="HFM128" s="57"/>
      <c r="HFN128" s="57"/>
      <c r="HFO128" s="57"/>
      <c r="HFP128" s="57"/>
      <c r="HFQ128" s="57"/>
      <c r="HFR128" s="57"/>
      <c r="HFS128" s="57"/>
      <c r="HFT128" s="57"/>
      <c r="HFU128" s="57"/>
      <c r="HFV128" s="57"/>
      <c r="HFW128" s="57"/>
      <c r="HFX128" s="57"/>
      <c r="HFY128" s="57"/>
      <c r="HFZ128" s="57"/>
      <c r="HGA128" s="57"/>
      <c r="HGB128" s="57"/>
      <c r="HGC128" s="57"/>
      <c r="HGD128" s="57"/>
      <c r="HGE128" s="57"/>
      <c r="HGF128" s="57"/>
      <c r="HGG128" s="57"/>
      <c r="HGH128" s="57"/>
      <c r="HGI128" s="57"/>
      <c r="HGJ128" s="57"/>
      <c r="HGK128" s="57"/>
      <c r="HGL128" s="57"/>
      <c r="HGM128" s="57"/>
      <c r="HGN128" s="57"/>
      <c r="HGO128" s="57"/>
      <c r="HGP128" s="57"/>
      <c r="HGQ128" s="57"/>
      <c r="HGR128" s="57"/>
      <c r="HGS128" s="57"/>
      <c r="HGT128" s="57"/>
      <c r="HGU128" s="57"/>
      <c r="HGV128" s="57"/>
      <c r="HGW128" s="57"/>
      <c r="HGX128" s="57"/>
      <c r="HGY128" s="57"/>
      <c r="HGZ128" s="57"/>
      <c r="HHA128" s="57"/>
      <c r="HHB128" s="57"/>
      <c r="HHC128" s="57"/>
      <c r="HHD128" s="57"/>
      <c r="HHE128" s="57"/>
      <c r="HHF128" s="57"/>
      <c r="HHG128" s="57"/>
      <c r="HHH128" s="57"/>
      <c r="HHI128" s="57"/>
      <c r="HHJ128" s="57"/>
      <c r="HHK128" s="57"/>
      <c r="HHL128" s="57"/>
      <c r="HHM128" s="57"/>
      <c r="HHN128" s="57"/>
      <c r="HHO128" s="57"/>
      <c r="HHP128" s="57"/>
      <c r="HHQ128" s="57"/>
      <c r="HHR128" s="57"/>
      <c r="HHS128" s="57"/>
      <c r="HHT128" s="57"/>
      <c r="HHU128" s="57"/>
      <c r="HHV128" s="57"/>
      <c r="HHW128" s="57"/>
      <c r="HHX128" s="57"/>
      <c r="HHY128" s="57"/>
      <c r="HHZ128" s="57"/>
      <c r="HIA128" s="57"/>
      <c r="HIB128" s="57"/>
      <c r="HIC128" s="57"/>
      <c r="HID128" s="57"/>
      <c r="HIE128" s="57"/>
      <c r="HIF128" s="57"/>
      <c r="HIG128" s="57"/>
      <c r="HIH128" s="57"/>
      <c r="HII128" s="57"/>
      <c r="HIJ128" s="57"/>
      <c r="HIK128" s="57"/>
      <c r="HIL128" s="57"/>
      <c r="HIM128" s="57"/>
      <c r="HIN128" s="57"/>
      <c r="HIO128" s="57"/>
      <c r="HIP128" s="57"/>
      <c r="HIQ128" s="57"/>
      <c r="HIR128" s="57"/>
      <c r="HIS128" s="57"/>
      <c r="HIT128" s="57"/>
      <c r="HIU128" s="57"/>
      <c r="HIV128" s="57"/>
      <c r="HIW128" s="57"/>
      <c r="HIX128" s="57"/>
      <c r="HIY128" s="57"/>
      <c r="HIZ128" s="57"/>
      <c r="HJA128" s="57"/>
      <c r="HJB128" s="57"/>
      <c r="HJC128" s="57"/>
      <c r="HJD128" s="57"/>
      <c r="HJE128" s="57"/>
      <c r="HJF128" s="57"/>
      <c r="HJG128" s="57"/>
      <c r="HJH128" s="57"/>
      <c r="HJI128" s="57"/>
      <c r="HJJ128" s="57"/>
      <c r="HJK128" s="57"/>
      <c r="HJL128" s="57"/>
      <c r="HJM128" s="57"/>
      <c r="HJN128" s="57"/>
      <c r="HJO128" s="57"/>
      <c r="HJP128" s="57"/>
      <c r="HJQ128" s="57"/>
      <c r="HJR128" s="57"/>
      <c r="HJS128" s="57"/>
      <c r="HJT128" s="57"/>
      <c r="HJU128" s="57"/>
      <c r="HJV128" s="57"/>
      <c r="HJW128" s="57"/>
      <c r="HJX128" s="57"/>
      <c r="HJY128" s="57"/>
      <c r="HJZ128" s="57"/>
      <c r="HKA128" s="57"/>
      <c r="HKB128" s="57"/>
      <c r="HKC128" s="57"/>
      <c r="HKD128" s="57"/>
      <c r="HKE128" s="57"/>
      <c r="HKF128" s="57"/>
      <c r="HKG128" s="57"/>
      <c r="HKH128" s="57"/>
      <c r="HKI128" s="57"/>
      <c r="HKJ128" s="57"/>
      <c r="HKK128" s="57"/>
      <c r="HKL128" s="57"/>
      <c r="HKM128" s="57"/>
      <c r="HKN128" s="57"/>
      <c r="HKO128" s="57"/>
      <c r="HKP128" s="57"/>
      <c r="HKQ128" s="57"/>
      <c r="HKR128" s="57"/>
      <c r="HKS128" s="57"/>
      <c r="HKT128" s="57"/>
      <c r="HKU128" s="57"/>
      <c r="HKV128" s="57"/>
      <c r="HKW128" s="57"/>
      <c r="HKX128" s="57"/>
      <c r="HKY128" s="57"/>
      <c r="HKZ128" s="57"/>
      <c r="HLA128" s="57"/>
      <c r="HLB128" s="57"/>
      <c r="HLC128" s="57"/>
      <c r="HLD128" s="57"/>
      <c r="HLE128" s="57"/>
      <c r="HLF128" s="57"/>
      <c r="HLG128" s="57"/>
      <c r="HLH128" s="57"/>
      <c r="HLI128" s="57"/>
      <c r="HLJ128" s="57"/>
      <c r="HLK128" s="57"/>
      <c r="HLL128" s="57"/>
      <c r="HLM128" s="57"/>
      <c r="HLN128" s="57"/>
      <c r="HLO128" s="57"/>
      <c r="HLP128" s="57"/>
      <c r="HLQ128" s="57"/>
      <c r="HLR128" s="57"/>
      <c r="HLS128" s="57"/>
      <c r="HLT128" s="57"/>
      <c r="HLU128" s="57"/>
      <c r="HLV128" s="57"/>
      <c r="HLW128" s="57"/>
      <c r="HLX128" s="57"/>
      <c r="HLY128" s="57"/>
      <c r="HLZ128" s="57"/>
      <c r="HMA128" s="57"/>
      <c r="HMB128" s="57"/>
      <c r="HMC128" s="57"/>
      <c r="HMD128" s="57"/>
      <c r="HME128" s="57"/>
      <c r="HMF128" s="57"/>
      <c r="HMG128" s="57"/>
      <c r="HMH128" s="57"/>
      <c r="HMI128" s="57"/>
      <c r="HMJ128" s="57"/>
      <c r="HMK128" s="57"/>
      <c r="HML128" s="57"/>
      <c r="HMM128" s="57"/>
      <c r="HMN128" s="57"/>
      <c r="HMO128" s="57"/>
      <c r="HMP128" s="57"/>
      <c r="HMQ128" s="57"/>
      <c r="HMR128" s="57"/>
      <c r="HMS128" s="57"/>
      <c r="HMT128" s="57"/>
      <c r="HMU128" s="57"/>
      <c r="HMV128" s="57"/>
      <c r="HMW128" s="57"/>
      <c r="HMX128" s="57"/>
      <c r="HMY128" s="57"/>
      <c r="HMZ128" s="57"/>
      <c r="HNA128" s="57"/>
      <c r="HNB128" s="57"/>
      <c r="HNC128" s="57"/>
      <c r="HND128" s="57"/>
      <c r="HNE128" s="57"/>
      <c r="HNF128" s="57"/>
      <c r="HNG128" s="57"/>
      <c r="HNH128" s="57"/>
      <c r="HNI128" s="57"/>
      <c r="HNJ128" s="57"/>
      <c r="HNK128" s="57"/>
      <c r="HNL128" s="57"/>
      <c r="HNM128" s="57"/>
      <c r="HNN128" s="57"/>
      <c r="HNO128" s="57"/>
      <c r="HNP128" s="57"/>
      <c r="HNQ128" s="57"/>
      <c r="HNR128" s="57"/>
      <c r="HNS128" s="57"/>
      <c r="HNT128" s="57"/>
      <c r="HNU128" s="57"/>
      <c r="HNV128" s="57"/>
      <c r="HNW128" s="57"/>
      <c r="HNX128" s="57"/>
      <c r="HNY128" s="57"/>
      <c r="HNZ128" s="57"/>
      <c r="HOA128" s="57"/>
      <c r="HOB128" s="57"/>
      <c r="HOC128" s="57"/>
      <c r="HOD128" s="57"/>
      <c r="HOE128" s="57"/>
      <c r="HOF128" s="57"/>
      <c r="HOG128" s="57"/>
      <c r="HOH128" s="57"/>
      <c r="HOI128" s="57"/>
      <c r="HOJ128" s="57"/>
      <c r="HOK128" s="57"/>
      <c r="HOL128" s="57"/>
      <c r="HOM128" s="57"/>
      <c r="HON128" s="57"/>
      <c r="HOO128" s="57"/>
      <c r="HOP128" s="57"/>
      <c r="HOQ128" s="57"/>
      <c r="HOR128" s="57"/>
      <c r="HOS128" s="57"/>
      <c r="HOT128" s="57"/>
      <c r="HOU128" s="57"/>
      <c r="HOV128" s="57"/>
      <c r="HOW128" s="57"/>
      <c r="HOX128" s="57"/>
      <c r="HOY128" s="57"/>
      <c r="HOZ128" s="57"/>
      <c r="HPA128" s="57"/>
      <c r="HPB128" s="57"/>
      <c r="HPC128" s="57"/>
      <c r="HPD128" s="57"/>
      <c r="HPE128" s="57"/>
      <c r="HPF128" s="57"/>
      <c r="HPG128" s="57"/>
      <c r="HPH128" s="57"/>
      <c r="HPI128" s="57"/>
      <c r="HPJ128" s="57"/>
      <c r="HPK128" s="57"/>
      <c r="HPL128" s="57"/>
      <c r="HPM128" s="57"/>
      <c r="HPN128" s="57"/>
      <c r="HPO128" s="57"/>
      <c r="HPP128" s="57"/>
      <c r="HPQ128" s="57"/>
      <c r="HPR128" s="57"/>
      <c r="HPS128" s="57"/>
      <c r="HPT128" s="57"/>
      <c r="HPU128" s="57"/>
      <c r="HPV128" s="57"/>
      <c r="HPW128" s="57"/>
      <c r="HPX128" s="57"/>
      <c r="HPY128" s="57"/>
      <c r="HPZ128" s="57"/>
      <c r="HQA128" s="57"/>
      <c r="HQB128" s="57"/>
      <c r="HQC128" s="57"/>
      <c r="HQD128" s="57"/>
      <c r="HQE128" s="57"/>
      <c r="HQF128" s="57"/>
      <c r="HQG128" s="57"/>
      <c r="HQH128" s="57"/>
      <c r="HQI128" s="57"/>
      <c r="HQJ128" s="57"/>
      <c r="HQK128" s="57"/>
      <c r="HQL128" s="57"/>
      <c r="HQM128" s="57"/>
      <c r="HQN128" s="57"/>
      <c r="HQO128" s="57"/>
      <c r="HQP128" s="57"/>
      <c r="HQQ128" s="57"/>
      <c r="HQR128" s="57"/>
      <c r="HQS128" s="57"/>
      <c r="HQT128" s="57"/>
      <c r="HQU128" s="57"/>
      <c r="HQV128" s="57"/>
      <c r="HQW128" s="57"/>
      <c r="HQX128" s="57"/>
      <c r="HQY128" s="57"/>
      <c r="HQZ128" s="57"/>
      <c r="HRA128" s="57"/>
      <c r="HRB128" s="57"/>
      <c r="HRC128" s="57"/>
      <c r="HRD128" s="57"/>
      <c r="HRE128" s="57"/>
      <c r="HRF128" s="57"/>
      <c r="HRG128" s="57"/>
      <c r="HRH128" s="57"/>
      <c r="HRI128" s="57"/>
      <c r="HRJ128" s="57"/>
      <c r="HRK128" s="57"/>
      <c r="HRL128" s="57"/>
      <c r="HRM128" s="57"/>
      <c r="HRN128" s="57"/>
      <c r="HRO128" s="57"/>
      <c r="HRP128" s="57"/>
      <c r="HRQ128" s="57"/>
      <c r="HRR128" s="57"/>
      <c r="HRS128" s="57"/>
      <c r="HRT128" s="57"/>
      <c r="HRU128" s="57"/>
      <c r="HRV128" s="57"/>
      <c r="HRW128" s="57"/>
      <c r="HRX128" s="57"/>
      <c r="HRY128" s="57"/>
      <c r="HRZ128" s="57"/>
      <c r="HSA128" s="57"/>
      <c r="HSB128" s="57"/>
      <c r="HSC128" s="57"/>
      <c r="HSD128" s="57"/>
      <c r="HSE128" s="57"/>
      <c r="HSF128" s="57"/>
      <c r="HSG128" s="57"/>
      <c r="HSH128" s="57"/>
      <c r="HSI128" s="57"/>
      <c r="HSJ128" s="57"/>
      <c r="HSK128" s="57"/>
      <c r="HSL128" s="57"/>
      <c r="HSM128" s="57"/>
      <c r="HSN128" s="57"/>
      <c r="HSO128" s="57"/>
      <c r="HSP128" s="57"/>
      <c r="HSQ128" s="57"/>
      <c r="HSR128" s="57"/>
      <c r="HSS128" s="57"/>
      <c r="HST128" s="57"/>
      <c r="HSU128" s="57"/>
      <c r="HSV128" s="57"/>
      <c r="HSW128" s="57"/>
      <c r="HSX128" s="57"/>
      <c r="HSY128" s="57"/>
      <c r="HSZ128" s="57"/>
      <c r="HTA128" s="57"/>
      <c r="HTB128" s="57"/>
      <c r="HTC128" s="57"/>
      <c r="HTD128" s="57"/>
      <c r="HTE128" s="57"/>
      <c r="HTF128" s="57"/>
      <c r="HTG128" s="57"/>
      <c r="HTH128" s="57"/>
      <c r="HTI128" s="57"/>
      <c r="HTJ128" s="57"/>
      <c r="HTK128" s="57"/>
      <c r="HTL128" s="57"/>
      <c r="HTM128" s="57"/>
      <c r="HTN128" s="57"/>
      <c r="HTO128" s="57"/>
      <c r="HTP128" s="57"/>
      <c r="HTQ128" s="57"/>
      <c r="HTR128" s="57"/>
      <c r="HTS128" s="57"/>
      <c r="HTT128" s="57"/>
      <c r="HTU128" s="57"/>
      <c r="HTV128" s="57"/>
      <c r="HTW128" s="57"/>
      <c r="HTX128" s="57"/>
      <c r="HTY128" s="57"/>
      <c r="HTZ128" s="57"/>
      <c r="HUA128" s="57"/>
      <c r="HUB128" s="57"/>
      <c r="HUC128" s="57"/>
      <c r="HUD128" s="57"/>
      <c r="HUE128" s="57"/>
      <c r="HUF128" s="57"/>
      <c r="HUG128" s="57"/>
      <c r="HUH128" s="57"/>
      <c r="HUI128" s="57"/>
      <c r="HUJ128" s="57"/>
      <c r="HUK128" s="57"/>
      <c r="HUL128" s="57"/>
      <c r="HUM128" s="57"/>
      <c r="HUN128" s="57"/>
      <c r="HUO128" s="57"/>
      <c r="HUP128" s="57"/>
      <c r="HUQ128" s="57"/>
      <c r="HUR128" s="57"/>
      <c r="HUS128" s="57"/>
      <c r="HUT128" s="57"/>
      <c r="HUU128" s="57"/>
      <c r="HUV128" s="57"/>
      <c r="HUW128" s="57"/>
      <c r="HUX128" s="57"/>
      <c r="HUY128" s="57"/>
      <c r="HUZ128" s="57"/>
      <c r="HVA128" s="57"/>
      <c r="HVB128" s="57"/>
      <c r="HVC128" s="57"/>
      <c r="HVD128" s="57"/>
      <c r="HVE128" s="57"/>
      <c r="HVF128" s="57"/>
      <c r="HVG128" s="57"/>
      <c r="HVH128" s="57"/>
      <c r="HVI128" s="57"/>
      <c r="HVJ128" s="57"/>
      <c r="HVK128" s="57"/>
      <c r="HVL128" s="57"/>
      <c r="HVM128" s="57"/>
      <c r="HVN128" s="57"/>
      <c r="HVO128" s="57"/>
      <c r="HVP128" s="57"/>
      <c r="HVQ128" s="57"/>
      <c r="HVR128" s="57"/>
      <c r="HVS128" s="57"/>
      <c r="HVT128" s="57"/>
      <c r="HVU128" s="57"/>
      <c r="HVV128" s="57"/>
      <c r="HVW128" s="57"/>
      <c r="HVX128" s="57"/>
      <c r="HVY128" s="57"/>
      <c r="HVZ128" s="57"/>
      <c r="HWA128" s="57"/>
      <c r="HWB128" s="57"/>
      <c r="HWC128" s="57"/>
      <c r="HWD128" s="57"/>
      <c r="HWE128" s="57"/>
      <c r="HWF128" s="57"/>
      <c r="HWG128" s="57"/>
      <c r="HWH128" s="57"/>
      <c r="HWI128" s="57"/>
      <c r="HWJ128" s="57"/>
      <c r="HWK128" s="57"/>
      <c r="HWL128" s="57"/>
      <c r="HWM128" s="57"/>
      <c r="HWN128" s="57"/>
      <c r="HWO128" s="57"/>
      <c r="HWP128" s="57"/>
      <c r="HWQ128" s="57"/>
      <c r="HWR128" s="57"/>
      <c r="HWS128" s="57"/>
      <c r="HWT128" s="57"/>
      <c r="HWU128" s="57"/>
      <c r="HWV128" s="57"/>
      <c r="HWW128" s="57"/>
      <c r="HWX128" s="57"/>
      <c r="HWY128" s="57"/>
      <c r="HWZ128" s="57"/>
      <c r="HXA128" s="57"/>
      <c r="HXB128" s="57"/>
      <c r="HXC128" s="57"/>
      <c r="HXD128" s="57"/>
      <c r="HXE128" s="57"/>
      <c r="HXF128" s="57"/>
      <c r="HXG128" s="57"/>
      <c r="HXH128" s="57"/>
      <c r="HXI128" s="57"/>
      <c r="HXJ128" s="57"/>
      <c r="HXK128" s="57"/>
      <c r="HXL128" s="57"/>
      <c r="HXM128" s="57"/>
      <c r="HXN128" s="57"/>
      <c r="HXO128" s="57"/>
      <c r="HXP128" s="57"/>
      <c r="HXQ128" s="57"/>
      <c r="HXR128" s="57"/>
      <c r="HXS128" s="57"/>
      <c r="HXT128" s="57"/>
      <c r="HXU128" s="57"/>
      <c r="HXV128" s="57"/>
      <c r="HXW128" s="57"/>
      <c r="HXX128" s="57"/>
      <c r="HXY128" s="57"/>
      <c r="HXZ128" s="57"/>
      <c r="HYA128" s="57"/>
      <c r="HYB128" s="57"/>
      <c r="HYC128" s="57"/>
      <c r="HYD128" s="57"/>
      <c r="HYE128" s="57"/>
      <c r="HYF128" s="57"/>
      <c r="HYG128" s="57"/>
      <c r="HYH128" s="57"/>
      <c r="HYI128" s="57"/>
      <c r="HYJ128" s="57"/>
      <c r="HYK128" s="57"/>
      <c r="HYL128" s="57"/>
      <c r="HYM128" s="57"/>
      <c r="HYN128" s="57"/>
      <c r="HYO128" s="57"/>
      <c r="HYP128" s="57"/>
      <c r="HYQ128" s="57"/>
      <c r="HYR128" s="57"/>
      <c r="HYS128" s="57"/>
      <c r="HYT128" s="57"/>
      <c r="HYU128" s="57"/>
      <c r="HYV128" s="57"/>
      <c r="HYW128" s="57"/>
      <c r="HYX128" s="57"/>
      <c r="HYY128" s="57"/>
      <c r="HYZ128" s="57"/>
      <c r="HZA128" s="57"/>
      <c r="HZB128" s="57"/>
      <c r="HZC128" s="57"/>
      <c r="HZD128" s="57"/>
      <c r="HZE128" s="57"/>
      <c r="HZF128" s="57"/>
      <c r="HZG128" s="57"/>
      <c r="HZH128" s="57"/>
      <c r="HZI128" s="57"/>
      <c r="HZJ128" s="57"/>
      <c r="HZK128" s="57"/>
      <c r="HZL128" s="57"/>
      <c r="HZM128" s="57"/>
      <c r="HZN128" s="57"/>
      <c r="HZO128" s="57"/>
      <c r="HZP128" s="57"/>
      <c r="HZQ128" s="57"/>
      <c r="HZR128" s="57"/>
      <c r="HZS128" s="57"/>
      <c r="HZT128" s="57"/>
      <c r="HZU128" s="57"/>
      <c r="HZV128" s="57"/>
      <c r="HZW128" s="57"/>
      <c r="HZX128" s="57"/>
      <c r="HZY128" s="57"/>
      <c r="HZZ128" s="57"/>
      <c r="IAA128" s="57"/>
      <c r="IAB128" s="57"/>
      <c r="IAC128" s="57"/>
      <c r="IAD128" s="57"/>
      <c r="IAE128" s="57"/>
      <c r="IAF128" s="57"/>
      <c r="IAG128" s="57"/>
      <c r="IAH128" s="57"/>
      <c r="IAI128" s="57"/>
      <c r="IAJ128" s="57"/>
      <c r="IAK128" s="57"/>
      <c r="IAL128" s="57"/>
      <c r="IAM128" s="57"/>
      <c r="IAN128" s="57"/>
      <c r="IAO128" s="57"/>
      <c r="IAP128" s="57"/>
      <c r="IAQ128" s="57"/>
      <c r="IAR128" s="57"/>
      <c r="IAS128" s="57"/>
      <c r="IAT128" s="57"/>
      <c r="IAU128" s="57"/>
      <c r="IAV128" s="57"/>
      <c r="IAW128" s="57"/>
      <c r="IAX128" s="57"/>
      <c r="IAY128" s="57"/>
      <c r="IAZ128" s="57"/>
      <c r="IBA128" s="57"/>
      <c r="IBB128" s="57"/>
      <c r="IBC128" s="57"/>
      <c r="IBD128" s="57"/>
      <c r="IBE128" s="57"/>
      <c r="IBF128" s="57"/>
      <c r="IBG128" s="57"/>
      <c r="IBH128" s="57"/>
      <c r="IBI128" s="57"/>
      <c r="IBJ128" s="57"/>
      <c r="IBK128" s="57"/>
      <c r="IBL128" s="57"/>
      <c r="IBM128" s="57"/>
      <c r="IBN128" s="57"/>
      <c r="IBO128" s="57"/>
      <c r="IBP128" s="57"/>
      <c r="IBQ128" s="57"/>
      <c r="IBR128" s="57"/>
      <c r="IBS128" s="57"/>
      <c r="IBT128" s="57"/>
      <c r="IBU128" s="57"/>
      <c r="IBV128" s="57"/>
      <c r="IBW128" s="57"/>
      <c r="IBX128" s="57"/>
      <c r="IBY128" s="57"/>
      <c r="IBZ128" s="57"/>
      <c r="ICA128" s="57"/>
      <c r="ICB128" s="57"/>
      <c r="ICC128" s="57"/>
      <c r="ICD128" s="57"/>
      <c r="ICE128" s="57"/>
      <c r="ICF128" s="57"/>
      <c r="ICG128" s="57"/>
      <c r="ICH128" s="57"/>
      <c r="ICI128" s="57"/>
      <c r="ICJ128" s="57"/>
      <c r="ICK128" s="57"/>
      <c r="ICL128" s="57"/>
      <c r="ICM128" s="57"/>
      <c r="ICN128" s="57"/>
      <c r="ICO128" s="57"/>
      <c r="ICP128" s="57"/>
      <c r="ICQ128" s="57"/>
      <c r="ICR128" s="57"/>
      <c r="ICS128" s="57"/>
      <c r="ICT128" s="57"/>
      <c r="ICU128" s="57"/>
      <c r="ICV128" s="57"/>
      <c r="ICW128" s="57"/>
      <c r="ICX128" s="57"/>
      <c r="ICY128" s="57"/>
      <c r="ICZ128" s="57"/>
      <c r="IDA128" s="57"/>
      <c r="IDB128" s="57"/>
      <c r="IDC128" s="57"/>
      <c r="IDD128" s="57"/>
      <c r="IDE128" s="57"/>
      <c r="IDF128" s="57"/>
      <c r="IDG128" s="57"/>
      <c r="IDH128" s="57"/>
      <c r="IDI128" s="57"/>
      <c r="IDJ128" s="57"/>
      <c r="IDK128" s="57"/>
      <c r="IDL128" s="57"/>
      <c r="IDM128" s="57"/>
      <c r="IDN128" s="57"/>
      <c r="IDO128" s="57"/>
      <c r="IDP128" s="57"/>
      <c r="IDQ128" s="57"/>
      <c r="IDR128" s="57"/>
      <c r="IDS128" s="57"/>
      <c r="IDT128" s="57"/>
      <c r="IDU128" s="57"/>
      <c r="IDV128" s="57"/>
      <c r="IDW128" s="57"/>
      <c r="IDX128" s="57"/>
      <c r="IDY128" s="57"/>
      <c r="IDZ128" s="57"/>
      <c r="IEA128" s="57"/>
      <c r="IEB128" s="57"/>
      <c r="IEC128" s="57"/>
      <c r="IED128" s="57"/>
      <c r="IEE128" s="57"/>
      <c r="IEF128" s="57"/>
      <c r="IEG128" s="57"/>
      <c r="IEH128" s="57"/>
      <c r="IEI128" s="57"/>
      <c r="IEJ128" s="57"/>
      <c r="IEK128" s="57"/>
      <c r="IEL128" s="57"/>
      <c r="IEM128" s="57"/>
      <c r="IEN128" s="57"/>
      <c r="IEO128" s="57"/>
      <c r="IEP128" s="57"/>
      <c r="IEQ128" s="57"/>
      <c r="IER128" s="57"/>
      <c r="IES128" s="57"/>
      <c r="IET128" s="57"/>
      <c r="IEU128" s="57"/>
      <c r="IEV128" s="57"/>
      <c r="IEW128" s="57"/>
      <c r="IEX128" s="57"/>
      <c r="IEY128" s="57"/>
      <c r="IEZ128" s="57"/>
      <c r="IFA128" s="57"/>
      <c r="IFB128" s="57"/>
      <c r="IFC128" s="57"/>
      <c r="IFD128" s="57"/>
      <c r="IFE128" s="57"/>
      <c r="IFF128" s="57"/>
      <c r="IFG128" s="57"/>
      <c r="IFH128" s="57"/>
      <c r="IFI128" s="57"/>
      <c r="IFJ128" s="57"/>
      <c r="IFK128" s="57"/>
      <c r="IFL128" s="57"/>
      <c r="IFM128" s="57"/>
      <c r="IFN128" s="57"/>
      <c r="IFO128" s="57"/>
      <c r="IFP128" s="57"/>
      <c r="IFQ128" s="57"/>
      <c r="IFR128" s="57"/>
      <c r="IFS128" s="57"/>
      <c r="IFT128" s="57"/>
      <c r="IFU128" s="57"/>
      <c r="IFV128" s="57"/>
      <c r="IFW128" s="57"/>
      <c r="IFX128" s="57"/>
      <c r="IFY128" s="57"/>
      <c r="IFZ128" s="57"/>
      <c r="IGA128" s="57"/>
      <c r="IGB128" s="57"/>
      <c r="IGC128" s="57"/>
      <c r="IGD128" s="57"/>
      <c r="IGE128" s="57"/>
      <c r="IGF128" s="57"/>
      <c r="IGG128" s="57"/>
      <c r="IGH128" s="57"/>
      <c r="IGI128" s="57"/>
      <c r="IGJ128" s="57"/>
      <c r="IGK128" s="57"/>
      <c r="IGL128" s="57"/>
      <c r="IGM128" s="57"/>
      <c r="IGN128" s="57"/>
      <c r="IGO128" s="57"/>
      <c r="IGP128" s="57"/>
      <c r="IGQ128" s="57"/>
      <c r="IGR128" s="57"/>
      <c r="IGS128" s="57"/>
      <c r="IGT128" s="57"/>
      <c r="IGU128" s="57"/>
      <c r="IGV128" s="57"/>
      <c r="IGW128" s="57"/>
      <c r="IGX128" s="57"/>
      <c r="IGY128" s="57"/>
      <c r="IGZ128" s="57"/>
      <c r="IHA128" s="57"/>
      <c r="IHB128" s="57"/>
      <c r="IHC128" s="57"/>
      <c r="IHD128" s="57"/>
      <c r="IHE128" s="57"/>
      <c r="IHF128" s="57"/>
      <c r="IHG128" s="57"/>
      <c r="IHH128" s="57"/>
      <c r="IHI128" s="57"/>
      <c r="IHJ128" s="57"/>
      <c r="IHK128" s="57"/>
      <c r="IHL128" s="57"/>
      <c r="IHM128" s="57"/>
      <c r="IHN128" s="57"/>
      <c r="IHO128" s="57"/>
      <c r="IHP128" s="57"/>
      <c r="IHQ128" s="57"/>
      <c r="IHR128" s="57"/>
      <c r="IHS128" s="57"/>
      <c r="IHT128" s="57"/>
      <c r="IHU128" s="57"/>
      <c r="IHV128" s="57"/>
      <c r="IHW128" s="57"/>
      <c r="IHX128" s="57"/>
      <c r="IHY128" s="57"/>
      <c r="IHZ128" s="57"/>
      <c r="IIA128" s="57"/>
      <c r="IIB128" s="57"/>
      <c r="IIC128" s="57"/>
      <c r="IID128" s="57"/>
      <c r="IIE128" s="57"/>
      <c r="IIF128" s="57"/>
      <c r="IIG128" s="57"/>
      <c r="IIH128" s="57"/>
      <c r="III128" s="57"/>
      <c r="IIJ128" s="57"/>
      <c r="IIK128" s="57"/>
      <c r="IIL128" s="57"/>
      <c r="IIM128" s="57"/>
      <c r="IIN128" s="57"/>
      <c r="IIO128" s="57"/>
      <c r="IIP128" s="57"/>
      <c r="IIQ128" s="57"/>
      <c r="IIR128" s="57"/>
      <c r="IIS128" s="57"/>
      <c r="IIT128" s="57"/>
      <c r="IIU128" s="57"/>
      <c r="IIV128" s="57"/>
      <c r="IIW128" s="57"/>
      <c r="IIX128" s="57"/>
      <c r="IIY128" s="57"/>
      <c r="IIZ128" s="57"/>
      <c r="IJA128" s="57"/>
      <c r="IJB128" s="57"/>
      <c r="IJC128" s="57"/>
      <c r="IJD128" s="57"/>
      <c r="IJE128" s="57"/>
      <c r="IJF128" s="57"/>
      <c r="IJG128" s="57"/>
      <c r="IJH128" s="57"/>
      <c r="IJI128" s="57"/>
      <c r="IJJ128" s="57"/>
      <c r="IJK128" s="57"/>
      <c r="IJL128" s="57"/>
      <c r="IJM128" s="57"/>
      <c r="IJN128" s="57"/>
      <c r="IJO128" s="57"/>
      <c r="IJP128" s="57"/>
      <c r="IJQ128" s="57"/>
      <c r="IJR128" s="57"/>
      <c r="IJS128" s="57"/>
      <c r="IJT128" s="57"/>
      <c r="IJU128" s="57"/>
      <c r="IJV128" s="57"/>
      <c r="IJW128" s="57"/>
      <c r="IJX128" s="57"/>
      <c r="IJY128" s="57"/>
      <c r="IJZ128" s="57"/>
      <c r="IKA128" s="57"/>
      <c r="IKB128" s="57"/>
      <c r="IKC128" s="57"/>
      <c r="IKD128" s="57"/>
      <c r="IKE128" s="57"/>
      <c r="IKF128" s="57"/>
      <c r="IKG128" s="57"/>
      <c r="IKH128" s="57"/>
      <c r="IKI128" s="57"/>
      <c r="IKJ128" s="57"/>
      <c r="IKK128" s="57"/>
      <c r="IKL128" s="57"/>
      <c r="IKM128" s="57"/>
      <c r="IKN128" s="57"/>
      <c r="IKO128" s="57"/>
      <c r="IKP128" s="57"/>
      <c r="IKQ128" s="57"/>
      <c r="IKR128" s="57"/>
      <c r="IKS128" s="57"/>
      <c r="IKT128" s="57"/>
      <c r="IKU128" s="57"/>
      <c r="IKV128" s="57"/>
      <c r="IKW128" s="57"/>
      <c r="IKX128" s="57"/>
      <c r="IKY128" s="57"/>
      <c r="IKZ128" s="57"/>
      <c r="ILA128" s="57"/>
      <c r="ILB128" s="57"/>
      <c r="ILC128" s="57"/>
      <c r="ILD128" s="57"/>
      <c r="ILE128" s="57"/>
      <c r="ILF128" s="57"/>
      <c r="ILG128" s="57"/>
      <c r="ILH128" s="57"/>
      <c r="ILI128" s="57"/>
      <c r="ILJ128" s="57"/>
      <c r="ILK128" s="57"/>
      <c r="ILL128" s="57"/>
      <c r="ILM128" s="57"/>
      <c r="ILN128" s="57"/>
      <c r="ILO128" s="57"/>
      <c r="ILP128" s="57"/>
      <c r="ILQ128" s="57"/>
      <c r="ILR128" s="57"/>
      <c r="ILS128" s="57"/>
      <c r="ILT128" s="57"/>
      <c r="ILU128" s="57"/>
      <c r="ILV128" s="57"/>
      <c r="ILW128" s="57"/>
      <c r="ILX128" s="57"/>
      <c r="ILY128" s="57"/>
      <c r="ILZ128" s="57"/>
      <c r="IMA128" s="57"/>
      <c r="IMB128" s="57"/>
      <c r="IMC128" s="57"/>
      <c r="IMD128" s="57"/>
      <c r="IME128" s="57"/>
      <c r="IMF128" s="57"/>
      <c r="IMG128" s="57"/>
      <c r="IMH128" s="57"/>
      <c r="IMI128" s="57"/>
      <c r="IMJ128" s="57"/>
      <c r="IMK128" s="57"/>
      <c r="IML128" s="57"/>
      <c r="IMM128" s="57"/>
      <c r="IMN128" s="57"/>
      <c r="IMO128" s="57"/>
      <c r="IMP128" s="57"/>
      <c r="IMQ128" s="57"/>
      <c r="IMR128" s="57"/>
      <c r="IMS128" s="57"/>
      <c r="IMT128" s="57"/>
      <c r="IMU128" s="57"/>
      <c r="IMV128" s="57"/>
      <c r="IMW128" s="57"/>
      <c r="IMX128" s="57"/>
      <c r="IMY128" s="57"/>
      <c r="IMZ128" s="57"/>
      <c r="INA128" s="57"/>
      <c r="INB128" s="57"/>
      <c r="INC128" s="57"/>
      <c r="IND128" s="57"/>
      <c r="INE128" s="57"/>
      <c r="INF128" s="57"/>
      <c r="ING128" s="57"/>
      <c r="INH128" s="57"/>
      <c r="INI128" s="57"/>
      <c r="INJ128" s="57"/>
      <c r="INK128" s="57"/>
      <c r="INL128" s="57"/>
      <c r="INM128" s="57"/>
      <c r="INN128" s="57"/>
      <c r="INO128" s="57"/>
      <c r="INP128" s="57"/>
      <c r="INQ128" s="57"/>
      <c r="INR128" s="57"/>
      <c r="INS128" s="57"/>
      <c r="INT128" s="57"/>
      <c r="INU128" s="57"/>
      <c r="INV128" s="57"/>
      <c r="INW128" s="57"/>
      <c r="INX128" s="57"/>
      <c r="INY128" s="57"/>
      <c r="INZ128" s="57"/>
      <c r="IOA128" s="57"/>
      <c r="IOB128" s="57"/>
      <c r="IOC128" s="57"/>
      <c r="IOD128" s="57"/>
      <c r="IOE128" s="57"/>
      <c r="IOF128" s="57"/>
      <c r="IOG128" s="57"/>
      <c r="IOH128" s="57"/>
      <c r="IOI128" s="57"/>
      <c r="IOJ128" s="57"/>
      <c r="IOK128" s="57"/>
      <c r="IOL128" s="57"/>
      <c r="IOM128" s="57"/>
      <c r="ION128" s="57"/>
      <c r="IOO128" s="57"/>
      <c r="IOP128" s="57"/>
      <c r="IOQ128" s="57"/>
      <c r="IOR128" s="57"/>
      <c r="IOS128" s="57"/>
      <c r="IOT128" s="57"/>
      <c r="IOU128" s="57"/>
      <c r="IOV128" s="57"/>
      <c r="IOW128" s="57"/>
      <c r="IOX128" s="57"/>
      <c r="IOY128" s="57"/>
      <c r="IOZ128" s="57"/>
      <c r="IPA128" s="57"/>
      <c r="IPB128" s="57"/>
      <c r="IPC128" s="57"/>
      <c r="IPD128" s="57"/>
      <c r="IPE128" s="57"/>
      <c r="IPF128" s="57"/>
      <c r="IPG128" s="57"/>
      <c r="IPH128" s="57"/>
      <c r="IPI128" s="57"/>
      <c r="IPJ128" s="57"/>
      <c r="IPK128" s="57"/>
      <c r="IPL128" s="57"/>
      <c r="IPM128" s="57"/>
      <c r="IPN128" s="57"/>
      <c r="IPO128" s="57"/>
      <c r="IPP128" s="57"/>
      <c r="IPQ128" s="57"/>
      <c r="IPR128" s="57"/>
      <c r="IPS128" s="57"/>
      <c r="IPT128" s="57"/>
      <c r="IPU128" s="57"/>
      <c r="IPV128" s="57"/>
      <c r="IPW128" s="57"/>
      <c r="IPX128" s="57"/>
      <c r="IPY128" s="57"/>
      <c r="IPZ128" s="57"/>
      <c r="IQA128" s="57"/>
      <c r="IQB128" s="57"/>
      <c r="IQC128" s="57"/>
      <c r="IQD128" s="57"/>
      <c r="IQE128" s="57"/>
      <c r="IQF128" s="57"/>
      <c r="IQG128" s="57"/>
      <c r="IQH128" s="57"/>
      <c r="IQI128" s="57"/>
      <c r="IQJ128" s="57"/>
      <c r="IQK128" s="57"/>
      <c r="IQL128" s="57"/>
      <c r="IQM128" s="57"/>
      <c r="IQN128" s="57"/>
      <c r="IQO128" s="57"/>
      <c r="IQP128" s="57"/>
      <c r="IQQ128" s="57"/>
      <c r="IQR128" s="57"/>
      <c r="IQS128" s="57"/>
      <c r="IQT128" s="57"/>
      <c r="IQU128" s="57"/>
      <c r="IQV128" s="57"/>
      <c r="IQW128" s="57"/>
      <c r="IQX128" s="57"/>
      <c r="IQY128" s="57"/>
      <c r="IQZ128" s="57"/>
      <c r="IRA128" s="57"/>
      <c r="IRB128" s="57"/>
      <c r="IRC128" s="57"/>
      <c r="IRD128" s="57"/>
      <c r="IRE128" s="57"/>
      <c r="IRF128" s="57"/>
      <c r="IRG128" s="57"/>
      <c r="IRH128" s="57"/>
      <c r="IRI128" s="57"/>
      <c r="IRJ128" s="57"/>
      <c r="IRK128" s="57"/>
      <c r="IRL128" s="57"/>
      <c r="IRM128" s="57"/>
      <c r="IRN128" s="57"/>
      <c r="IRO128" s="57"/>
      <c r="IRP128" s="57"/>
      <c r="IRQ128" s="57"/>
      <c r="IRR128" s="57"/>
      <c r="IRS128" s="57"/>
      <c r="IRT128" s="57"/>
      <c r="IRU128" s="57"/>
      <c r="IRV128" s="57"/>
      <c r="IRW128" s="57"/>
      <c r="IRX128" s="57"/>
      <c r="IRY128" s="57"/>
      <c r="IRZ128" s="57"/>
      <c r="ISA128" s="57"/>
      <c r="ISB128" s="57"/>
      <c r="ISC128" s="57"/>
      <c r="ISD128" s="57"/>
      <c r="ISE128" s="57"/>
      <c r="ISF128" s="57"/>
      <c r="ISG128" s="57"/>
      <c r="ISH128" s="57"/>
      <c r="ISI128" s="57"/>
      <c r="ISJ128" s="57"/>
      <c r="ISK128" s="57"/>
      <c r="ISL128" s="57"/>
      <c r="ISM128" s="57"/>
      <c r="ISN128" s="57"/>
      <c r="ISO128" s="57"/>
      <c r="ISP128" s="57"/>
      <c r="ISQ128" s="57"/>
      <c r="ISR128" s="57"/>
      <c r="ISS128" s="57"/>
      <c r="IST128" s="57"/>
      <c r="ISU128" s="57"/>
      <c r="ISV128" s="57"/>
      <c r="ISW128" s="57"/>
      <c r="ISX128" s="57"/>
      <c r="ISY128" s="57"/>
      <c r="ISZ128" s="57"/>
      <c r="ITA128" s="57"/>
      <c r="ITB128" s="57"/>
      <c r="ITC128" s="57"/>
      <c r="ITD128" s="57"/>
      <c r="ITE128" s="57"/>
      <c r="ITF128" s="57"/>
      <c r="ITG128" s="57"/>
      <c r="ITH128" s="57"/>
      <c r="ITI128" s="57"/>
      <c r="ITJ128" s="57"/>
      <c r="ITK128" s="57"/>
      <c r="ITL128" s="57"/>
      <c r="ITM128" s="57"/>
      <c r="ITN128" s="57"/>
      <c r="ITO128" s="57"/>
      <c r="ITP128" s="57"/>
      <c r="ITQ128" s="57"/>
      <c r="ITR128" s="57"/>
      <c r="ITS128" s="57"/>
      <c r="ITT128" s="57"/>
      <c r="ITU128" s="57"/>
      <c r="ITV128" s="57"/>
      <c r="ITW128" s="57"/>
      <c r="ITX128" s="57"/>
      <c r="ITY128" s="57"/>
      <c r="ITZ128" s="57"/>
      <c r="IUA128" s="57"/>
      <c r="IUB128" s="57"/>
      <c r="IUC128" s="57"/>
      <c r="IUD128" s="57"/>
      <c r="IUE128" s="57"/>
      <c r="IUF128" s="57"/>
      <c r="IUG128" s="57"/>
      <c r="IUH128" s="57"/>
      <c r="IUI128" s="57"/>
      <c r="IUJ128" s="57"/>
      <c r="IUK128" s="57"/>
      <c r="IUL128" s="57"/>
      <c r="IUM128" s="57"/>
      <c r="IUN128" s="57"/>
      <c r="IUO128" s="57"/>
      <c r="IUP128" s="57"/>
      <c r="IUQ128" s="57"/>
      <c r="IUR128" s="57"/>
      <c r="IUS128" s="57"/>
      <c r="IUT128" s="57"/>
      <c r="IUU128" s="57"/>
      <c r="IUV128" s="57"/>
      <c r="IUW128" s="57"/>
      <c r="IUX128" s="57"/>
      <c r="IUY128" s="57"/>
      <c r="IUZ128" s="57"/>
      <c r="IVA128" s="57"/>
      <c r="IVB128" s="57"/>
      <c r="IVC128" s="57"/>
      <c r="IVD128" s="57"/>
      <c r="IVE128" s="57"/>
      <c r="IVF128" s="57"/>
      <c r="IVG128" s="57"/>
      <c r="IVH128" s="57"/>
      <c r="IVI128" s="57"/>
      <c r="IVJ128" s="57"/>
      <c r="IVK128" s="57"/>
      <c r="IVL128" s="57"/>
      <c r="IVM128" s="57"/>
      <c r="IVN128" s="57"/>
      <c r="IVO128" s="57"/>
      <c r="IVP128" s="57"/>
      <c r="IVQ128" s="57"/>
      <c r="IVR128" s="57"/>
      <c r="IVS128" s="57"/>
      <c r="IVT128" s="57"/>
      <c r="IVU128" s="57"/>
      <c r="IVV128" s="57"/>
      <c r="IVW128" s="57"/>
      <c r="IVX128" s="57"/>
      <c r="IVY128" s="57"/>
      <c r="IVZ128" s="57"/>
      <c r="IWA128" s="57"/>
      <c r="IWB128" s="57"/>
      <c r="IWC128" s="57"/>
      <c r="IWD128" s="57"/>
      <c r="IWE128" s="57"/>
      <c r="IWF128" s="57"/>
      <c r="IWG128" s="57"/>
      <c r="IWH128" s="57"/>
      <c r="IWI128" s="57"/>
      <c r="IWJ128" s="57"/>
      <c r="IWK128" s="57"/>
      <c r="IWL128" s="57"/>
      <c r="IWM128" s="57"/>
      <c r="IWN128" s="57"/>
      <c r="IWO128" s="57"/>
      <c r="IWP128" s="57"/>
      <c r="IWQ128" s="57"/>
      <c r="IWR128" s="57"/>
      <c r="IWS128" s="57"/>
      <c r="IWT128" s="57"/>
      <c r="IWU128" s="57"/>
      <c r="IWV128" s="57"/>
      <c r="IWW128" s="57"/>
      <c r="IWX128" s="57"/>
      <c r="IWY128" s="57"/>
      <c r="IWZ128" s="57"/>
      <c r="IXA128" s="57"/>
      <c r="IXB128" s="57"/>
      <c r="IXC128" s="57"/>
      <c r="IXD128" s="57"/>
      <c r="IXE128" s="57"/>
      <c r="IXF128" s="57"/>
      <c r="IXG128" s="57"/>
      <c r="IXH128" s="57"/>
      <c r="IXI128" s="57"/>
      <c r="IXJ128" s="57"/>
      <c r="IXK128" s="57"/>
      <c r="IXL128" s="57"/>
      <c r="IXM128" s="57"/>
      <c r="IXN128" s="57"/>
      <c r="IXO128" s="57"/>
      <c r="IXP128" s="57"/>
      <c r="IXQ128" s="57"/>
      <c r="IXR128" s="57"/>
      <c r="IXS128" s="57"/>
      <c r="IXT128" s="57"/>
      <c r="IXU128" s="57"/>
      <c r="IXV128" s="57"/>
      <c r="IXW128" s="57"/>
      <c r="IXX128" s="57"/>
      <c r="IXY128" s="57"/>
      <c r="IXZ128" s="57"/>
      <c r="IYA128" s="57"/>
      <c r="IYB128" s="57"/>
      <c r="IYC128" s="57"/>
      <c r="IYD128" s="57"/>
      <c r="IYE128" s="57"/>
      <c r="IYF128" s="57"/>
      <c r="IYG128" s="57"/>
      <c r="IYH128" s="57"/>
      <c r="IYI128" s="57"/>
      <c r="IYJ128" s="57"/>
      <c r="IYK128" s="57"/>
      <c r="IYL128" s="57"/>
      <c r="IYM128" s="57"/>
      <c r="IYN128" s="57"/>
      <c r="IYO128" s="57"/>
      <c r="IYP128" s="57"/>
      <c r="IYQ128" s="57"/>
      <c r="IYR128" s="57"/>
      <c r="IYS128" s="57"/>
      <c r="IYT128" s="57"/>
      <c r="IYU128" s="57"/>
      <c r="IYV128" s="57"/>
      <c r="IYW128" s="57"/>
      <c r="IYX128" s="57"/>
      <c r="IYY128" s="57"/>
      <c r="IYZ128" s="57"/>
      <c r="IZA128" s="57"/>
      <c r="IZB128" s="57"/>
      <c r="IZC128" s="57"/>
      <c r="IZD128" s="57"/>
      <c r="IZE128" s="57"/>
      <c r="IZF128" s="57"/>
      <c r="IZG128" s="57"/>
      <c r="IZH128" s="57"/>
      <c r="IZI128" s="57"/>
      <c r="IZJ128" s="57"/>
      <c r="IZK128" s="57"/>
      <c r="IZL128" s="57"/>
      <c r="IZM128" s="57"/>
      <c r="IZN128" s="57"/>
      <c r="IZO128" s="57"/>
      <c r="IZP128" s="57"/>
      <c r="IZQ128" s="57"/>
      <c r="IZR128" s="57"/>
      <c r="IZS128" s="57"/>
      <c r="IZT128" s="57"/>
      <c r="IZU128" s="57"/>
      <c r="IZV128" s="57"/>
      <c r="IZW128" s="57"/>
      <c r="IZX128" s="57"/>
      <c r="IZY128" s="57"/>
      <c r="IZZ128" s="57"/>
      <c r="JAA128" s="57"/>
      <c r="JAB128" s="57"/>
      <c r="JAC128" s="57"/>
      <c r="JAD128" s="57"/>
      <c r="JAE128" s="57"/>
      <c r="JAF128" s="57"/>
      <c r="JAG128" s="57"/>
      <c r="JAH128" s="57"/>
      <c r="JAI128" s="57"/>
      <c r="JAJ128" s="57"/>
      <c r="JAK128" s="57"/>
      <c r="JAL128" s="57"/>
      <c r="JAM128" s="57"/>
      <c r="JAN128" s="57"/>
      <c r="JAO128" s="57"/>
      <c r="JAP128" s="57"/>
      <c r="JAQ128" s="57"/>
      <c r="JAR128" s="57"/>
      <c r="JAS128" s="57"/>
      <c r="JAT128" s="57"/>
      <c r="JAU128" s="57"/>
      <c r="JAV128" s="57"/>
      <c r="JAW128" s="57"/>
      <c r="JAX128" s="57"/>
      <c r="JAY128" s="57"/>
      <c r="JAZ128" s="57"/>
      <c r="JBA128" s="57"/>
      <c r="JBB128" s="57"/>
      <c r="JBC128" s="57"/>
      <c r="JBD128" s="57"/>
      <c r="JBE128" s="57"/>
      <c r="JBF128" s="57"/>
      <c r="JBG128" s="57"/>
      <c r="JBH128" s="57"/>
      <c r="JBI128" s="57"/>
      <c r="JBJ128" s="57"/>
      <c r="JBK128" s="57"/>
      <c r="JBL128" s="57"/>
      <c r="JBM128" s="57"/>
      <c r="JBN128" s="57"/>
      <c r="JBO128" s="57"/>
      <c r="JBP128" s="57"/>
      <c r="JBQ128" s="57"/>
      <c r="JBR128" s="57"/>
      <c r="JBS128" s="57"/>
      <c r="JBT128" s="57"/>
      <c r="JBU128" s="57"/>
      <c r="JBV128" s="57"/>
      <c r="JBW128" s="57"/>
      <c r="JBX128" s="57"/>
      <c r="JBY128" s="57"/>
      <c r="JBZ128" s="57"/>
      <c r="JCA128" s="57"/>
      <c r="JCB128" s="57"/>
      <c r="JCC128" s="57"/>
      <c r="JCD128" s="57"/>
      <c r="JCE128" s="57"/>
      <c r="JCF128" s="57"/>
      <c r="JCG128" s="57"/>
      <c r="JCH128" s="57"/>
      <c r="JCI128" s="57"/>
      <c r="JCJ128" s="57"/>
      <c r="JCK128" s="57"/>
      <c r="JCL128" s="57"/>
      <c r="JCM128" s="57"/>
      <c r="JCN128" s="57"/>
      <c r="JCO128" s="57"/>
      <c r="JCP128" s="57"/>
      <c r="JCQ128" s="57"/>
      <c r="JCR128" s="57"/>
      <c r="JCS128" s="57"/>
      <c r="JCT128" s="57"/>
      <c r="JCU128" s="57"/>
      <c r="JCV128" s="57"/>
      <c r="JCW128" s="57"/>
      <c r="JCX128" s="57"/>
      <c r="JCY128" s="57"/>
      <c r="JCZ128" s="57"/>
      <c r="JDA128" s="57"/>
      <c r="JDB128" s="57"/>
      <c r="JDC128" s="57"/>
      <c r="JDD128" s="57"/>
      <c r="JDE128" s="57"/>
      <c r="JDF128" s="57"/>
      <c r="JDG128" s="57"/>
      <c r="JDH128" s="57"/>
      <c r="JDI128" s="57"/>
      <c r="JDJ128" s="57"/>
      <c r="JDK128" s="57"/>
      <c r="JDL128" s="57"/>
      <c r="JDM128" s="57"/>
      <c r="JDN128" s="57"/>
      <c r="JDO128" s="57"/>
      <c r="JDP128" s="57"/>
      <c r="JDQ128" s="57"/>
      <c r="JDR128" s="57"/>
      <c r="JDS128" s="57"/>
      <c r="JDT128" s="57"/>
      <c r="JDU128" s="57"/>
      <c r="JDV128" s="57"/>
      <c r="JDW128" s="57"/>
      <c r="JDX128" s="57"/>
      <c r="JDY128" s="57"/>
      <c r="JDZ128" s="57"/>
      <c r="JEA128" s="57"/>
      <c r="JEB128" s="57"/>
      <c r="JEC128" s="57"/>
      <c r="JED128" s="57"/>
      <c r="JEE128" s="57"/>
      <c r="JEF128" s="57"/>
      <c r="JEG128" s="57"/>
      <c r="JEH128" s="57"/>
      <c r="JEI128" s="57"/>
      <c r="JEJ128" s="57"/>
      <c r="JEK128" s="57"/>
      <c r="JEL128" s="57"/>
      <c r="JEM128" s="57"/>
      <c r="JEN128" s="57"/>
      <c r="JEO128" s="57"/>
      <c r="JEP128" s="57"/>
      <c r="JEQ128" s="57"/>
      <c r="JER128" s="57"/>
      <c r="JES128" s="57"/>
      <c r="JET128" s="57"/>
      <c r="JEU128" s="57"/>
      <c r="JEV128" s="57"/>
      <c r="JEW128" s="57"/>
      <c r="JEX128" s="57"/>
      <c r="JEY128" s="57"/>
      <c r="JEZ128" s="57"/>
      <c r="JFA128" s="57"/>
      <c r="JFB128" s="57"/>
      <c r="JFC128" s="57"/>
      <c r="JFD128" s="57"/>
      <c r="JFE128" s="57"/>
      <c r="JFF128" s="57"/>
      <c r="JFG128" s="57"/>
      <c r="JFH128" s="57"/>
      <c r="JFI128" s="57"/>
      <c r="JFJ128" s="57"/>
      <c r="JFK128" s="57"/>
      <c r="JFL128" s="57"/>
      <c r="JFM128" s="57"/>
      <c r="JFN128" s="57"/>
      <c r="JFO128" s="57"/>
      <c r="JFP128" s="57"/>
      <c r="JFQ128" s="57"/>
      <c r="JFR128" s="57"/>
      <c r="JFS128" s="57"/>
      <c r="JFT128" s="57"/>
      <c r="JFU128" s="57"/>
      <c r="JFV128" s="57"/>
      <c r="JFW128" s="57"/>
      <c r="JFX128" s="57"/>
      <c r="JFY128" s="57"/>
      <c r="JFZ128" s="57"/>
      <c r="JGA128" s="57"/>
      <c r="JGB128" s="57"/>
      <c r="JGC128" s="57"/>
      <c r="JGD128" s="57"/>
      <c r="JGE128" s="57"/>
      <c r="JGF128" s="57"/>
      <c r="JGG128" s="57"/>
      <c r="JGH128" s="57"/>
      <c r="JGI128" s="57"/>
      <c r="JGJ128" s="57"/>
      <c r="JGK128" s="57"/>
      <c r="JGL128" s="57"/>
      <c r="JGM128" s="57"/>
      <c r="JGN128" s="57"/>
      <c r="JGO128" s="57"/>
      <c r="JGP128" s="57"/>
      <c r="JGQ128" s="57"/>
      <c r="JGR128" s="57"/>
      <c r="JGS128" s="57"/>
      <c r="JGT128" s="57"/>
      <c r="JGU128" s="57"/>
      <c r="JGV128" s="57"/>
      <c r="JGW128" s="57"/>
      <c r="JGX128" s="57"/>
      <c r="JGY128" s="57"/>
      <c r="JGZ128" s="57"/>
      <c r="JHA128" s="57"/>
      <c r="JHB128" s="57"/>
      <c r="JHC128" s="57"/>
      <c r="JHD128" s="57"/>
      <c r="JHE128" s="57"/>
      <c r="JHF128" s="57"/>
      <c r="JHG128" s="57"/>
      <c r="JHH128" s="57"/>
      <c r="JHI128" s="57"/>
      <c r="JHJ128" s="57"/>
      <c r="JHK128" s="57"/>
      <c r="JHL128" s="57"/>
      <c r="JHM128" s="57"/>
      <c r="JHN128" s="57"/>
      <c r="JHO128" s="57"/>
      <c r="JHP128" s="57"/>
      <c r="JHQ128" s="57"/>
      <c r="JHR128" s="57"/>
      <c r="JHS128" s="57"/>
      <c r="JHT128" s="57"/>
      <c r="JHU128" s="57"/>
      <c r="JHV128" s="57"/>
      <c r="JHW128" s="57"/>
      <c r="JHX128" s="57"/>
      <c r="JHY128" s="57"/>
      <c r="JHZ128" s="57"/>
      <c r="JIA128" s="57"/>
      <c r="JIB128" s="57"/>
      <c r="JIC128" s="57"/>
      <c r="JID128" s="57"/>
      <c r="JIE128" s="57"/>
      <c r="JIF128" s="57"/>
      <c r="JIG128" s="57"/>
      <c r="JIH128" s="57"/>
      <c r="JII128" s="57"/>
      <c r="JIJ128" s="57"/>
      <c r="JIK128" s="57"/>
      <c r="JIL128" s="57"/>
      <c r="JIM128" s="57"/>
      <c r="JIN128" s="57"/>
      <c r="JIO128" s="57"/>
      <c r="JIP128" s="57"/>
      <c r="JIQ128" s="57"/>
      <c r="JIR128" s="57"/>
      <c r="JIS128" s="57"/>
      <c r="JIT128" s="57"/>
      <c r="JIU128" s="57"/>
      <c r="JIV128" s="57"/>
      <c r="JIW128" s="57"/>
      <c r="JIX128" s="57"/>
      <c r="JIY128" s="57"/>
      <c r="JIZ128" s="57"/>
      <c r="JJA128" s="57"/>
      <c r="JJB128" s="57"/>
      <c r="JJC128" s="57"/>
      <c r="JJD128" s="57"/>
      <c r="JJE128" s="57"/>
      <c r="JJF128" s="57"/>
      <c r="JJG128" s="57"/>
      <c r="JJH128" s="57"/>
      <c r="JJI128" s="57"/>
      <c r="JJJ128" s="57"/>
      <c r="JJK128" s="57"/>
      <c r="JJL128" s="57"/>
      <c r="JJM128" s="57"/>
      <c r="JJN128" s="57"/>
      <c r="JJO128" s="57"/>
      <c r="JJP128" s="57"/>
      <c r="JJQ128" s="57"/>
      <c r="JJR128" s="57"/>
      <c r="JJS128" s="57"/>
      <c r="JJT128" s="57"/>
      <c r="JJU128" s="57"/>
      <c r="JJV128" s="57"/>
      <c r="JJW128" s="57"/>
      <c r="JJX128" s="57"/>
      <c r="JJY128" s="57"/>
      <c r="JJZ128" s="57"/>
      <c r="JKA128" s="57"/>
      <c r="JKB128" s="57"/>
      <c r="JKC128" s="57"/>
      <c r="JKD128" s="57"/>
      <c r="JKE128" s="57"/>
      <c r="JKF128" s="57"/>
      <c r="JKG128" s="57"/>
      <c r="JKH128" s="57"/>
      <c r="JKI128" s="57"/>
      <c r="JKJ128" s="57"/>
      <c r="JKK128" s="57"/>
      <c r="JKL128" s="57"/>
      <c r="JKM128" s="57"/>
      <c r="JKN128" s="57"/>
      <c r="JKO128" s="57"/>
      <c r="JKP128" s="57"/>
      <c r="JKQ128" s="57"/>
      <c r="JKR128" s="57"/>
      <c r="JKS128" s="57"/>
      <c r="JKT128" s="57"/>
      <c r="JKU128" s="57"/>
      <c r="JKV128" s="57"/>
      <c r="JKW128" s="57"/>
      <c r="JKX128" s="57"/>
      <c r="JKY128" s="57"/>
      <c r="JKZ128" s="57"/>
      <c r="JLA128" s="57"/>
      <c r="JLB128" s="57"/>
      <c r="JLC128" s="57"/>
      <c r="JLD128" s="57"/>
      <c r="JLE128" s="57"/>
      <c r="JLF128" s="57"/>
      <c r="JLG128" s="57"/>
      <c r="JLH128" s="57"/>
      <c r="JLI128" s="57"/>
      <c r="JLJ128" s="57"/>
      <c r="JLK128" s="57"/>
      <c r="JLL128" s="57"/>
      <c r="JLM128" s="57"/>
      <c r="JLN128" s="57"/>
      <c r="JLO128" s="57"/>
      <c r="JLP128" s="57"/>
      <c r="JLQ128" s="57"/>
      <c r="JLR128" s="57"/>
      <c r="JLS128" s="57"/>
      <c r="JLT128" s="57"/>
      <c r="JLU128" s="57"/>
      <c r="JLV128" s="57"/>
      <c r="JLW128" s="57"/>
      <c r="JLX128" s="57"/>
      <c r="JLY128" s="57"/>
      <c r="JLZ128" s="57"/>
      <c r="JMA128" s="57"/>
      <c r="JMB128" s="57"/>
      <c r="JMC128" s="57"/>
      <c r="JMD128" s="57"/>
      <c r="JME128" s="57"/>
      <c r="JMF128" s="57"/>
      <c r="JMG128" s="57"/>
      <c r="JMH128" s="57"/>
      <c r="JMI128" s="57"/>
      <c r="JMJ128" s="57"/>
      <c r="JMK128" s="57"/>
      <c r="JML128" s="57"/>
      <c r="JMM128" s="57"/>
      <c r="JMN128" s="57"/>
      <c r="JMO128" s="57"/>
      <c r="JMP128" s="57"/>
      <c r="JMQ128" s="57"/>
      <c r="JMR128" s="57"/>
      <c r="JMS128" s="57"/>
      <c r="JMT128" s="57"/>
      <c r="JMU128" s="57"/>
      <c r="JMV128" s="57"/>
      <c r="JMW128" s="57"/>
      <c r="JMX128" s="57"/>
      <c r="JMY128" s="57"/>
      <c r="JMZ128" s="57"/>
      <c r="JNA128" s="57"/>
      <c r="JNB128" s="57"/>
      <c r="JNC128" s="57"/>
      <c r="JND128" s="57"/>
      <c r="JNE128" s="57"/>
      <c r="JNF128" s="57"/>
      <c r="JNG128" s="57"/>
      <c r="JNH128" s="57"/>
      <c r="JNI128" s="57"/>
      <c r="JNJ128" s="57"/>
      <c r="JNK128" s="57"/>
      <c r="JNL128" s="57"/>
      <c r="JNM128" s="57"/>
      <c r="JNN128" s="57"/>
      <c r="JNO128" s="57"/>
      <c r="JNP128" s="57"/>
      <c r="JNQ128" s="57"/>
      <c r="JNR128" s="57"/>
      <c r="JNS128" s="57"/>
      <c r="JNT128" s="57"/>
      <c r="JNU128" s="57"/>
      <c r="JNV128" s="57"/>
      <c r="JNW128" s="57"/>
      <c r="JNX128" s="57"/>
      <c r="JNY128" s="57"/>
      <c r="JNZ128" s="57"/>
      <c r="JOA128" s="57"/>
      <c r="JOB128" s="57"/>
      <c r="JOC128" s="57"/>
      <c r="JOD128" s="57"/>
      <c r="JOE128" s="57"/>
      <c r="JOF128" s="57"/>
      <c r="JOG128" s="57"/>
      <c r="JOH128" s="57"/>
      <c r="JOI128" s="57"/>
      <c r="JOJ128" s="57"/>
      <c r="JOK128" s="57"/>
      <c r="JOL128" s="57"/>
      <c r="JOM128" s="57"/>
      <c r="JON128" s="57"/>
      <c r="JOO128" s="57"/>
      <c r="JOP128" s="57"/>
      <c r="JOQ128" s="57"/>
      <c r="JOR128" s="57"/>
      <c r="JOS128" s="57"/>
      <c r="JOT128" s="57"/>
      <c r="JOU128" s="57"/>
      <c r="JOV128" s="57"/>
      <c r="JOW128" s="57"/>
      <c r="JOX128" s="57"/>
      <c r="JOY128" s="57"/>
      <c r="JOZ128" s="57"/>
      <c r="JPA128" s="57"/>
      <c r="JPB128" s="57"/>
      <c r="JPC128" s="57"/>
      <c r="JPD128" s="57"/>
      <c r="JPE128" s="57"/>
      <c r="JPF128" s="57"/>
      <c r="JPG128" s="57"/>
      <c r="JPH128" s="57"/>
      <c r="JPI128" s="57"/>
      <c r="JPJ128" s="57"/>
      <c r="JPK128" s="57"/>
      <c r="JPL128" s="57"/>
      <c r="JPM128" s="57"/>
      <c r="JPN128" s="57"/>
      <c r="JPO128" s="57"/>
      <c r="JPP128" s="57"/>
      <c r="JPQ128" s="57"/>
      <c r="JPR128" s="57"/>
      <c r="JPS128" s="57"/>
      <c r="JPT128" s="57"/>
      <c r="JPU128" s="57"/>
      <c r="JPV128" s="57"/>
      <c r="JPW128" s="57"/>
      <c r="JPX128" s="57"/>
      <c r="JPY128" s="57"/>
      <c r="JPZ128" s="57"/>
      <c r="JQA128" s="57"/>
      <c r="JQB128" s="57"/>
      <c r="JQC128" s="57"/>
      <c r="JQD128" s="57"/>
      <c r="JQE128" s="57"/>
      <c r="JQF128" s="57"/>
      <c r="JQG128" s="57"/>
      <c r="JQH128" s="57"/>
      <c r="JQI128" s="57"/>
      <c r="JQJ128" s="57"/>
      <c r="JQK128" s="57"/>
      <c r="JQL128" s="57"/>
      <c r="JQM128" s="57"/>
      <c r="JQN128" s="57"/>
      <c r="JQO128" s="57"/>
      <c r="JQP128" s="57"/>
      <c r="JQQ128" s="57"/>
      <c r="JQR128" s="57"/>
      <c r="JQS128" s="57"/>
      <c r="JQT128" s="57"/>
      <c r="JQU128" s="57"/>
      <c r="JQV128" s="57"/>
      <c r="JQW128" s="57"/>
      <c r="JQX128" s="57"/>
      <c r="JQY128" s="57"/>
      <c r="JQZ128" s="57"/>
      <c r="JRA128" s="57"/>
      <c r="JRB128" s="57"/>
      <c r="JRC128" s="57"/>
      <c r="JRD128" s="57"/>
      <c r="JRE128" s="57"/>
      <c r="JRF128" s="57"/>
      <c r="JRG128" s="57"/>
      <c r="JRH128" s="57"/>
      <c r="JRI128" s="57"/>
      <c r="JRJ128" s="57"/>
      <c r="JRK128" s="57"/>
      <c r="JRL128" s="57"/>
      <c r="JRM128" s="57"/>
      <c r="JRN128" s="57"/>
      <c r="JRO128" s="57"/>
      <c r="JRP128" s="57"/>
      <c r="JRQ128" s="57"/>
      <c r="JRR128" s="57"/>
      <c r="JRS128" s="57"/>
      <c r="JRT128" s="57"/>
      <c r="JRU128" s="57"/>
      <c r="JRV128" s="57"/>
      <c r="JRW128" s="57"/>
      <c r="JRX128" s="57"/>
      <c r="JRY128" s="57"/>
      <c r="JRZ128" s="57"/>
      <c r="JSA128" s="57"/>
      <c r="JSB128" s="57"/>
      <c r="JSC128" s="57"/>
      <c r="JSD128" s="57"/>
      <c r="JSE128" s="57"/>
      <c r="JSF128" s="57"/>
      <c r="JSG128" s="57"/>
      <c r="JSH128" s="57"/>
      <c r="JSI128" s="57"/>
      <c r="JSJ128" s="57"/>
      <c r="JSK128" s="57"/>
      <c r="JSL128" s="57"/>
      <c r="JSM128" s="57"/>
      <c r="JSN128" s="57"/>
      <c r="JSO128" s="57"/>
      <c r="JSP128" s="57"/>
      <c r="JSQ128" s="57"/>
      <c r="JSR128" s="57"/>
      <c r="JSS128" s="57"/>
      <c r="JST128" s="57"/>
      <c r="JSU128" s="57"/>
      <c r="JSV128" s="57"/>
      <c r="JSW128" s="57"/>
      <c r="JSX128" s="57"/>
      <c r="JSY128" s="57"/>
      <c r="JSZ128" s="57"/>
      <c r="JTA128" s="57"/>
      <c r="JTB128" s="57"/>
      <c r="JTC128" s="57"/>
      <c r="JTD128" s="57"/>
      <c r="JTE128" s="57"/>
      <c r="JTF128" s="57"/>
      <c r="JTG128" s="57"/>
      <c r="JTH128" s="57"/>
      <c r="JTI128" s="57"/>
      <c r="JTJ128" s="57"/>
      <c r="JTK128" s="57"/>
      <c r="JTL128" s="57"/>
      <c r="JTM128" s="57"/>
      <c r="JTN128" s="57"/>
      <c r="JTO128" s="57"/>
      <c r="JTP128" s="57"/>
      <c r="JTQ128" s="57"/>
      <c r="JTR128" s="57"/>
      <c r="JTS128" s="57"/>
      <c r="JTT128" s="57"/>
      <c r="JTU128" s="57"/>
      <c r="JTV128" s="57"/>
      <c r="JTW128" s="57"/>
      <c r="JTX128" s="57"/>
      <c r="JTY128" s="57"/>
      <c r="JTZ128" s="57"/>
      <c r="JUA128" s="57"/>
      <c r="JUB128" s="57"/>
      <c r="JUC128" s="57"/>
      <c r="JUD128" s="57"/>
      <c r="JUE128" s="57"/>
      <c r="JUF128" s="57"/>
      <c r="JUG128" s="57"/>
      <c r="JUH128" s="57"/>
      <c r="JUI128" s="57"/>
      <c r="JUJ128" s="57"/>
      <c r="JUK128" s="57"/>
      <c r="JUL128" s="57"/>
      <c r="JUM128" s="57"/>
      <c r="JUN128" s="57"/>
      <c r="JUO128" s="57"/>
      <c r="JUP128" s="57"/>
      <c r="JUQ128" s="57"/>
      <c r="JUR128" s="57"/>
      <c r="JUS128" s="57"/>
      <c r="JUT128" s="57"/>
      <c r="JUU128" s="57"/>
      <c r="JUV128" s="57"/>
      <c r="JUW128" s="57"/>
      <c r="JUX128" s="57"/>
      <c r="JUY128" s="57"/>
      <c r="JUZ128" s="57"/>
      <c r="JVA128" s="57"/>
      <c r="JVB128" s="57"/>
      <c r="JVC128" s="57"/>
      <c r="JVD128" s="57"/>
      <c r="JVE128" s="57"/>
      <c r="JVF128" s="57"/>
      <c r="JVG128" s="57"/>
      <c r="JVH128" s="57"/>
      <c r="JVI128" s="57"/>
      <c r="JVJ128" s="57"/>
      <c r="JVK128" s="57"/>
      <c r="JVL128" s="57"/>
      <c r="JVM128" s="57"/>
      <c r="JVN128" s="57"/>
      <c r="JVO128" s="57"/>
      <c r="JVP128" s="57"/>
      <c r="JVQ128" s="57"/>
      <c r="JVR128" s="57"/>
      <c r="JVS128" s="57"/>
      <c r="JVT128" s="57"/>
      <c r="JVU128" s="57"/>
      <c r="JVV128" s="57"/>
      <c r="JVW128" s="57"/>
      <c r="JVX128" s="57"/>
      <c r="JVY128" s="57"/>
      <c r="JVZ128" s="57"/>
      <c r="JWA128" s="57"/>
      <c r="JWB128" s="57"/>
      <c r="JWC128" s="57"/>
      <c r="JWD128" s="57"/>
      <c r="JWE128" s="57"/>
      <c r="JWF128" s="57"/>
      <c r="JWG128" s="57"/>
      <c r="JWH128" s="57"/>
      <c r="JWI128" s="57"/>
      <c r="JWJ128" s="57"/>
      <c r="JWK128" s="57"/>
      <c r="JWL128" s="57"/>
      <c r="JWM128" s="57"/>
      <c r="JWN128" s="57"/>
      <c r="JWO128" s="57"/>
      <c r="JWP128" s="57"/>
      <c r="JWQ128" s="57"/>
      <c r="JWR128" s="57"/>
      <c r="JWS128" s="57"/>
      <c r="JWT128" s="57"/>
      <c r="JWU128" s="57"/>
      <c r="JWV128" s="57"/>
      <c r="JWW128" s="57"/>
      <c r="JWX128" s="57"/>
      <c r="JWY128" s="57"/>
      <c r="JWZ128" s="57"/>
      <c r="JXA128" s="57"/>
      <c r="JXB128" s="57"/>
      <c r="JXC128" s="57"/>
      <c r="JXD128" s="57"/>
      <c r="JXE128" s="57"/>
      <c r="JXF128" s="57"/>
      <c r="JXG128" s="57"/>
      <c r="JXH128" s="57"/>
      <c r="JXI128" s="57"/>
      <c r="JXJ128" s="57"/>
      <c r="JXK128" s="57"/>
      <c r="JXL128" s="57"/>
      <c r="JXM128" s="57"/>
      <c r="JXN128" s="57"/>
      <c r="JXO128" s="57"/>
      <c r="JXP128" s="57"/>
      <c r="JXQ128" s="57"/>
      <c r="JXR128" s="57"/>
      <c r="JXS128" s="57"/>
      <c r="JXT128" s="57"/>
      <c r="JXU128" s="57"/>
      <c r="JXV128" s="57"/>
      <c r="JXW128" s="57"/>
      <c r="JXX128" s="57"/>
      <c r="JXY128" s="57"/>
      <c r="JXZ128" s="57"/>
      <c r="JYA128" s="57"/>
      <c r="JYB128" s="57"/>
      <c r="JYC128" s="57"/>
      <c r="JYD128" s="57"/>
      <c r="JYE128" s="57"/>
      <c r="JYF128" s="57"/>
      <c r="JYG128" s="57"/>
      <c r="JYH128" s="57"/>
      <c r="JYI128" s="57"/>
      <c r="JYJ128" s="57"/>
      <c r="JYK128" s="57"/>
      <c r="JYL128" s="57"/>
      <c r="JYM128" s="57"/>
      <c r="JYN128" s="57"/>
      <c r="JYO128" s="57"/>
      <c r="JYP128" s="57"/>
      <c r="JYQ128" s="57"/>
      <c r="JYR128" s="57"/>
      <c r="JYS128" s="57"/>
      <c r="JYT128" s="57"/>
      <c r="JYU128" s="57"/>
      <c r="JYV128" s="57"/>
      <c r="JYW128" s="57"/>
      <c r="JYX128" s="57"/>
      <c r="JYY128" s="57"/>
      <c r="JYZ128" s="57"/>
      <c r="JZA128" s="57"/>
      <c r="JZB128" s="57"/>
      <c r="JZC128" s="57"/>
      <c r="JZD128" s="57"/>
      <c r="JZE128" s="57"/>
      <c r="JZF128" s="57"/>
      <c r="JZG128" s="57"/>
      <c r="JZH128" s="57"/>
      <c r="JZI128" s="57"/>
      <c r="JZJ128" s="57"/>
      <c r="JZK128" s="57"/>
      <c r="JZL128" s="57"/>
      <c r="JZM128" s="57"/>
      <c r="JZN128" s="57"/>
      <c r="JZO128" s="57"/>
      <c r="JZP128" s="57"/>
      <c r="JZQ128" s="57"/>
      <c r="JZR128" s="57"/>
      <c r="JZS128" s="57"/>
      <c r="JZT128" s="57"/>
      <c r="JZU128" s="57"/>
      <c r="JZV128" s="57"/>
      <c r="JZW128" s="57"/>
      <c r="JZX128" s="57"/>
      <c r="JZY128" s="57"/>
      <c r="JZZ128" s="57"/>
      <c r="KAA128" s="57"/>
      <c r="KAB128" s="57"/>
      <c r="KAC128" s="57"/>
      <c r="KAD128" s="57"/>
      <c r="KAE128" s="57"/>
      <c r="KAF128" s="57"/>
      <c r="KAG128" s="57"/>
      <c r="KAH128" s="57"/>
      <c r="KAI128" s="57"/>
      <c r="KAJ128" s="57"/>
      <c r="KAK128" s="57"/>
      <c r="KAL128" s="57"/>
      <c r="KAM128" s="57"/>
      <c r="KAN128" s="57"/>
      <c r="KAO128" s="57"/>
      <c r="KAP128" s="57"/>
      <c r="KAQ128" s="57"/>
      <c r="KAR128" s="57"/>
      <c r="KAS128" s="57"/>
      <c r="KAT128" s="57"/>
      <c r="KAU128" s="57"/>
      <c r="KAV128" s="57"/>
      <c r="KAW128" s="57"/>
      <c r="KAX128" s="57"/>
      <c r="KAY128" s="57"/>
      <c r="KAZ128" s="57"/>
      <c r="KBA128" s="57"/>
      <c r="KBB128" s="57"/>
      <c r="KBC128" s="57"/>
      <c r="KBD128" s="57"/>
      <c r="KBE128" s="57"/>
      <c r="KBF128" s="57"/>
      <c r="KBG128" s="57"/>
      <c r="KBH128" s="57"/>
      <c r="KBI128" s="57"/>
      <c r="KBJ128" s="57"/>
      <c r="KBK128" s="57"/>
      <c r="KBL128" s="57"/>
      <c r="KBM128" s="57"/>
      <c r="KBN128" s="57"/>
      <c r="KBO128" s="57"/>
      <c r="KBP128" s="57"/>
      <c r="KBQ128" s="57"/>
      <c r="KBR128" s="57"/>
      <c r="KBS128" s="57"/>
      <c r="KBT128" s="57"/>
      <c r="KBU128" s="57"/>
      <c r="KBV128" s="57"/>
      <c r="KBW128" s="57"/>
      <c r="KBX128" s="57"/>
      <c r="KBY128" s="57"/>
      <c r="KBZ128" s="57"/>
      <c r="KCA128" s="57"/>
      <c r="KCB128" s="57"/>
      <c r="KCC128" s="57"/>
      <c r="KCD128" s="57"/>
      <c r="KCE128" s="57"/>
      <c r="KCF128" s="57"/>
      <c r="KCG128" s="57"/>
      <c r="KCH128" s="57"/>
      <c r="KCI128" s="57"/>
      <c r="KCJ128" s="57"/>
      <c r="KCK128" s="57"/>
      <c r="KCL128" s="57"/>
      <c r="KCM128" s="57"/>
      <c r="KCN128" s="57"/>
      <c r="KCO128" s="57"/>
      <c r="KCP128" s="57"/>
      <c r="KCQ128" s="57"/>
      <c r="KCR128" s="57"/>
      <c r="KCS128" s="57"/>
      <c r="KCT128" s="57"/>
      <c r="KCU128" s="57"/>
      <c r="KCV128" s="57"/>
      <c r="KCW128" s="57"/>
      <c r="KCX128" s="57"/>
      <c r="KCY128" s="57"/>
      <c r="KCZ128" s="57"/>
      <c r="KDA128" s="57"/>
      <c r="KDB128" s="57"/>
      <c r="KDC128" s="57"/>
      <c r="KDD128" s="57"/>
      <c r="KDE128" s="57"/>
      <c r="KDF128" s="57"/>
      <c r="KDG128" s="57"/>
      <c r="KDH128" s="57"/>
      <c r="KDI128" s="57"/>
      <c r="KDJ128" s="57"/>
      <c r="KDK128" s="57"/>
      <c r="KDL128" s="57"/>
      <c r="KDM128" s="57"/>
      <c r="KDN128" s="57"/>
      <c r="KDO128" s="57"/>
      <c r="KDP128" s="57"/>
      <c r="KDQ128" s="57"/>
      <c r="KDR128" s="57"/>
      <c r="KDS128" s="57"/>
      <c r="KDT128" s="57"/>
      <c r="KDU128" s="57"/>
      <c r="KDV128" s="57"/>
      <c r="KDW128" s="57"/>
      <c r="KDX128" s="57"/>
      <c r="KDY128" s="57"/>
      <c r="KDZ128" s="57"/>
      <c r="KEA128" s="57"/>
      <c r="KEB128" s="57"/>
      <c r="KEC128" s="57"/>
      <c r="KED128" s="57"/>
      <c r="KEE128" s="57"/>
      <c r="KEF128" s="57"/>
      <c r="KEG128" s="57"/>
      <c r="KEH128" s="57"/>
      <c r="KEI128" s="57"/>
      <c r="KEJ128" s="57"/>
      <c r="KEK128" s="57"/>
      <c r="KEL128" s="57"/>
      <c r="KEM128" s="57"/>
      <c r="KEN128" s="57"/>
      <c r="KEO128" s="57"/>
      <c r="KEP128" s="57"/>
      <c r="KEQ128" s="57"/>
      <c r="KER128" s="57"/>
      <c r="KES128" s="57"/>
      <c r="KET128" s="57"/>
      <c r="KEU128" s="57"/>
      <c r="KEV128" s="57"/>
      <c r="KEW128" s="57"/>
      <c r="KEX128" s="57"/>
      <c r="KEY128" s="57"/>
      <c r="KEZ128" s="57"/>
      <c r="KFA128" s="57"/>
      <c r="KFB128" s="57"/>
      <c r="KFC128" s="57"/>
      <c r="KFD128" s="57"/>
      <c r="KFE128" s="57"/>
      <c r="KFF128" s="57"/>
      <c r="KFG128" s="57"/>
      <c r="KFH128" s="57"/>
      <c r="KFI128" s="57"/>
      <c r="KFJ128" s="57"/>
      <c r="KFK128" s="57"/>
      <c r="KFL128" s="57"/>
      <c r="KFM128" s="57"/>
      <c r="KFN128" s="57"/>
      <c r="KFO128" s="57"/>
      <c r="KFP128" s="57"/>
      <c r="KFQ128" s="57"/>
      <c r="KFR128" s="57"/>
      <c r="KFS128" s="57"/>
      <c r="KFT128" s="57"/>
      <c r="KFU128" s="57"/>
      <c r="KFV128" s="57"/>
      <c r="KFW128" s="57"/>
      <c r="KFX128" s="57"/>
      <c r="KFY128" s="57"/>
      <c r="KFZ128" s="57"/>
      <c r="KGA128" s="57"/>
      <c r="KGB128" s="57"/>
      <c r="KGC128" s="57"/>
      <c r="KGD128" s="57"/>
      <c r="KGE128" s="57"/>
      <c r="KGF128" s="57"/>
      <c r="KGG128" s="57"/>
      <c r="KGH128" s="57"/>
      <c r="KGI128" s="57"/>
      <c r="KGJ128" s="57"/>
      <c r="KGK128" s="57"/>
      <c r="KGL128" s="57"/>
      <c r="KGM128" s="57"/>
      <c r="KGN128" s="57"/>
      <c r="KGO128" s="57"/>
      <c r="KGP128" s="57"/>
      <c r="KGQ128" s="57"/>
      <c r="KGR128" s="57"/>
      <c r="KGS128" s="57"/>
      <c r="KGT128" s="57"/>
      <c r="KGU128" s="57"/>
      <c r="KGV128" s="57"/>
      <c r="KGW128" s="57"/>
      <c r="KGX128" s="57"/>
      <c r="KGY128" s="57"/>
      <c r="KGZ128" s="57"/>
      <c r="KHA128" s="57"/>
      <c r="KHB128" s="57"/>
      <c r="KHC128" s="57"/>
      <c r="KHD128" s="57"/>
      <c r="KHE128" s="57"/>
      <c r="KHF128" s="57"/>
      <c r="KHG128" s="57"/>
      <c r="KHH128" s="57"/>
      <c r="KHI128" s="57"/>
      <c r="KHJ128" s="57"/>
      <c r="KHK128" s="57"/>
      <c r="KHL128" s="57"/>
      <c r="KHM128" s="57"/>
      <c r="KHN128" s="57"/>
      <c r="KHO128" s="57"/>
      <c r="KHP128" s="57"/>
      <c r="KHQ128" s="57"/>
      <c r="KHR128" s="57"/>
      <c r="KHS128" s="57"/>
      <c r="KHT128" s="57"/>
      <c r="KHU128" s="57"/>
      <c r="KHV128" s="57"/>
      <c r="KHW128" s="57"/>
      <c r="KHX128" s="57"/>
      <c r="KHY128" s="57"/>
      <c r="KHZ128" s="57"/>
      <c r="KIA128" s="57"/>
      <c r="KIB128" s="57"/>
      <c r="KIC128" s="57"/>
      <c r="KID128" s="57"/>
      <c r="KIE128" s="57"/>
      <c r="KIF128" s="57"/>
      <c r="KIG128" s="57"/>
      <c r="KIH128" s="57"/>
      <c r="KII128" s="57"/>
      <c r="KIJ128" s="57"/>
      <c r="KIK128" s="57"/>
      <c r="KIL128" s="57"/>
      <c r="KIM128" s="57"/>
      <c r="KIN128" s="57"/>
      <c r="KIO128" s="57"/>
      <c r="KIP128" s="57"/>
      <c r="KIQ128" s="57"/>
      <c r="KIR128" s="57"/>
      <c r="KIS128" s="57"/>
      <c r="KIT128" s="57"/>
      <c r="KIU128" s="57"/>
      <c r="KIV128" s="57"/>
      <c r="KIW128" s="57"/>
      <c r="KIX128" s="57"/>
      <c r="KIY128" s="57"/>
      <c r="KIZ128" s="57"/>
      <c r="KJA128" s="57"/>
      <c r="KJB128" s="57"/>
      <c r="KJC128" s="57"/>
      <c r="KJD128" s="57"/>
      <c r="KJE128" s="57"/>
      <c r="KJF128" s="57"/>
      <c r="KJG128" s="57"/>
      <c r="KJH128" s="57"/>
      <c r="KJI128" s="57"/>
      <c r="KJJ128" s="57"/>
      <c r="KJK128" s="57"/>
      <c r="KJL128" s="57"/>
      <c r="KJM128" s="57"/>
      <c r="KJN128" s="57"/>
      <c r="KJO128" s="57"/>
      <c r="KJP128" s="57"/>
      <c r="KJQ128" s="57"/>
      <c r="KJR128" s="57"/>
      <c r="KJS128" s="57"/>
      <c r="KJT128" s="57"/>
      <c r="KJU128" s="57"/>
      <c r="KJV128" s="57"/>
      <c r="KJW128" s="57"/>
      <c r="KJX128" s="57"/>
      <c r="KJY128" s="57"/>
      <c r="KJZ128" s="57"/>
      <c r="KKA128" s="57"/>
      <c r="KKB128" s="57"/>
      <c r="KKC128" s="57"/>
      <c r="KKD128" s="57"/>
      <c r="KKE128" s="57"/>
      <c r="KKF128" s="57"/>
      <c r="KKG128" s="57"/>
      <c r="KKH128" s="57"/>
      <c r="KKI128" s="57"/>
      <c r="KKJ128" s="57"/>
      <c r="KKK128" s="57"/>
      <c r="KKL128" s="57"/>
      <c r="KKM128" s="57"/>
      <c r="KKN128" s="57"/>
      <c r="KKO128" s="57"/>
      <c r="KKP128" s="57"/>
      <c r="KKQ128" s="57"/>
      <c r="KKR128" s="57"/>
      <c r="KKS128" s="57"/>
      <c r="KKT128" s="57"/>
      <c r="KKU128" s="57"/>
      <c r="KKV128" s="57"/>
      <c r="KKW128" s="57"/>
      <c r="KKX128" s="57"/>
      <c r="KKY128" s="57"/>
      <c r="KKZ128" s="57"/>
      <c r="KLA128" s="57"/>
      <c r="KLB128" s="57"/>
      <c r="KLC128" s="57"/>
      <c r="KLD128" s="57"/>
      <c r="KLE128" s="57"/>
      <c r="KLF128" s="57"/>
      <c r="KLG128" s="57"/>
      <c r="KLH128" s="57"/>
      <c r="KLI128" s="57"/>
      <c r="KLJ128" s="57"/>
      <c r="KLK128" s="57"/>
      <c r="KLL128" s="57"/>
      <c r="KLM128" s="57"/>
      <c r="KLN128" s="57"/>
      <c r="KLO128" s="57"/>
      <c r="KLP128" s="57"/>
      <c r="KLQ128" s="57"/>
      <c r="KLR128" s="57"/>
      <c r="KLS128" s="57"/>
      <c r="KLT128" s="57"/>
      <c r="KLU128" s="57"/>
      <c r="KLV128" s="57"/>
      <c r="KLW128" s="57"/>
      <c r="KLX128" s="57"/>
      <c r="KLY128" s="57"/>
      <c r="KLZ128" s="57"/>
      <c r="KMA128" s="57"/>
      <c r="KMB128" s="57"/>
      <c r="KMC128" s="57"/>
      <c r="KMD128" s="57"/>
      <c r="KME128" s="57"/>
      <c r="KMF128" s="57"/>
      <c r="KMG128" s="57"/>
      <c r="KMH128" s="57"/>
      <c r="KMI128" s="57"/>
      <c r="KMJ128" s="57"/>
      <c r="KMK128" s="57"/>
      <c r="KML128" s="57"/>
      <c r="KMM128" s="57"/>
      <c r="KMN128" s="57"/>
      <c r="KMO128" s="57"/>
      <c r="KMP128" s="57"/>
      <c r="KMQ128" s="57"/>
      <c r="KMR128" s="57"/>
      <c r="KMS128" s="57"/>
      <c r="KMT128" s="57"/>
      <c r="KMU128" s="57"/>
      <c r="KMV128" s="57"/>
      <c r="KMW128" s="57"/>
      <c r="KMX128" s="57"/>
      <c r="KMY128" s="57"/>
      <c r="KMZ128" s="57"/>
      <c r="KNA128" s="57"/>
      <c r="KNB128" s="57"/>
      <c r="KNC128" s="57"/>
      <c r="KND128" s="57"/>
      <c r="KNE128" s="57"/>
      <c r="KNF128" s="57"/>
      <c r="KNG128" s="57"/>
      <c r="KNH128" s="57"/>
      <c r="KNI128" s="57"/>
      <c r="KNJ128" s="57"/>
      <c r="KNK128" s="57"/>
      <c r="KNL128" s="57"/>
      <c r="KNM128" s="57"/>
      <c r="KNN128" s="57"/>
      <c r="KNO128" s="57"/>
      <c r="KNP128" s="57"/>
      <c r="KNQ128" s="57"/>
      <c r="KNR128" s="57"/>
      <c r="KNS128" s="57"/>
      <c r="KNT128" s="57"/>
      <c r="KNU128" s="57"/>
      <c r="KNV128" s="57"/>
      <c r="KNW128" s="57"/>
      <c r="KNX128" s="57"/>
      <c r="KNY128" s="57"/>
      <c r="KNZ128" s="57"/>
      <c r="KOA128" s="57"/>
      <c r="KOB128" s="57"/>
      <c r="KOC128" s="57"/>
      <c r="KOD128" s="57"/>
      <c r="KOE128" s="57"/>
      <c r="KOF128" s="57"/>
      <c r="KOG128" s="57"/>
      <c r="KOH128" s="57"/>
      <c r="KOI128" s="57"/>
      <c r="KOJ128" s="57"/>
      <c r="KOK128" s="57"/>
      <c r="KOL128" s="57"/>
      <c r="KOM128" s="57"/>
      <c r="KON128" s="57"/>
      <c r="KOO128" s="57"/>
      <c r="KOP128" s="57"/>
      <c r="KOQ128" s="57"/>
      <c r="KOR128" s="57"/>
      <c r="KOS128" s="57"/>
      <c r="KOT128" s="57"/>
      <c r="KOU128" s="57"/>
      <c r="KOV128" s="57"/>
      <c r="KOW128" s="57"/>
      <c r="KOX128" s="57"/>
      <c r="KOY128" s="57"/>
      <c r="KOZ128" s="57"/>
      <c r="KPA128" s="57"/>
      <c r="KPB128" s="57"/>
      <c r="KPC128" s="57"/>
      <c r="KPD128" s="57"/>
      <c r="KPE128" s="57"/>
      <c r="KPF128" s="57"/>
      <c r="KPG128" s="57"/>
      <c r="KPH128" s="57"/>
      <c r="KPI128" s="57"/>
      <c r="KPJ128" s="57"/>
      <c r="KPK128" s="57"/>
      <c r="KPL128" s="57"/>
      <c r="KPM128" s="57"/>
      <c r="KPN128" s="57"/>
      <c r="KPO128" s="57"/>
      <c r="KPP128" s="57"/>
      <c r="KPQ128" s="57"/>
      <c r="KPR128" s="57"/>
      <c r="KPS128" s="57"/>
      <c r="KPT128" s="57"/>
      <c r="KPU128" s="57"/>
      <c r="KPV128" s="57"/>
      <c r="KPW128" s="57"/>
      <c r="KPX128" s="57"/>
      <c r="KPY128" s="57"/>
      <c r="KPZ128" s="57"/>
      <c r="KQA128" s="57"/>
      <c r="KQB128" s="57"/>
      <c r="KQC128" s="57"/>
      <c r="KQD128" s="57"/>
      <c r="KQE128" s="57"/>
      <c r="KQF128" s="57"/>
      <c r="KQG128" s="57"/>
      <c r="KQH128" s="57"/>
      <c r="KQI128" s="57"/>
      <c r="KQJ128" s="57"/>
      <c r="KQK128" s="57"/>
      <c r="KQL128" s="57"/>
      <c r="KQM128" s="57"/>
      <c r="KQN128" s="57"/>
      <c r="KQO128" s="57"/>
      <c r="KQP128" s="57"/>
      <c r="KQQ128" s="57"/>
      <c r="KQR128" s="57"/>
      <c r="KQS128" s="57"/>
      <c r="KQT128" s="57"/>
      <c r="KQU128" s="57"/>
      <c r="KQV128" s="57"/>
      <c r="KQW128" s="57"/>
      <c r="KQX128" s="57"/>
      <c r="KQY128" s="57"/>
      <c r="KQZ128" s="57"/>
      <c r="KRA128" s="57"/>
      <c r="KRB128" s="57"/>
      <c r="KRC128" s="57"/>
      <c r="KRD128" s="57"/>
      <c r="KRE128" s="57"/>
      <c r="KRF128" s="57"/>
      <c r="KRG128" s="57"/>
      <c r="KRH128" s="57"/>
      <c r="KRI128" s="57"/>
      <c r="KRJ128" s="57"/>
      <c r="KRK128" s="57"/>
      <c r="KRL128" s="57"/>
      <c r="KRM128" s="57"/>
      <c r="KRN128" s="57"/>
      <c r="KRO128" s="57"/>
      <c r="KRP128" s="57"/>
      <c r="KRQ128" s="57"/>
      <c r="KRR128" s="57"/>
      <c r="KRS128" s="57"/>
      <c r="KRT128" s="57"/>
      <c r="KRU128" s="57"/>
      <c r="KRV128" s="57"/>
      <c r="KRW128" s="57"/>
      <c r="KRX128" s="57"/>
      <c r="KRY128" s="57"/>
      <c r="KRZ128" s="57"/>
      <c r="KSA128" s="57"/>
      <c r="KSB128" s="57"/>
      <c r="KSC128" s="57"/>
      <c r="KSD128" s="57"/>
      <c r="KSE128" s="57"/>
      <c r="KSF128" s="57"/>
      <c r="KSG128" s="57"/>
      <c r="KSH128" s="57"/>
      <c r="KSI128" s="57"/>
      <c r="KSJ128" s="57"/>
      <c r="KSK128" s="57"/>
      <c r="KSL128" s="57"/>
      <c r="KSM128" s="57"/>
      <c r="KSN128" s="57"/>
      <c r="KSO128" s="57"/>
      <c r="KSP128" s="57"/>
      <c r="KSQ128" s="57"/>
      <c r="KSR128" s="57"/>
      <c r="KSS128" s="57"/>
      <c r="KST128" s="57"/>
      <c r="KSU128" s="57"/>
      <c r="KSV128" s="57"/>
      <c r="KSW128" s="57"/>
      <c r="KSX128" s="57"/>
      <c r="KSY128" s="57"/>
      <c r="KSZ128" s="57"/>
      <c r="KTA128" s="57"/>
      <c r="KTB128" s="57"/>
      <c r="KTC128" s="57"/>
      <c r="KTD128" s="57"/>
      <c r="KTE128" s="57"/>
      <c r="KTF128" s="57"/>
      <c r="KTG128" s="57"/>
      <c r="KTH128" s="57"/>
      <c r="KTI128" s="57"/>
      <c r="KTJ128" s="57"/>
      <c r="KTK128" s="57"/>
      <c r="KTL128" s="57"/>
      <c r="KTM128" s="57"/>
      <c r="KTN128" s="57"/>
      <c r="KTO128" s="57"/>
      <c r="KTP128" s="57"/>
      <c r="KTQ128" s="57"/>
      <c r="KTR128" s="57"/>
      <c r="KTS128" s="57"/>
      <c r="KTT128" s="57"/>
      <c r="KTU128" s="57"/>
      <c r="KTV128" s="57"/>
      <c r="KTW128" s="57"/>
      <c r="KTX128" s="57"/>
      <c r="KTY128" s="57"/>
      <c r="KTZ128" s="57"/>
      <c r="KUA128" s="57"/>
      <c r="KUB128" s="57"/>
      <c r="KUC128" s="57"/>
      <c r="KUD128" s="57"/>
      <c r="KUE128" s="57"/>
      <c r="KUF128" s="57"/>
      <c r="KUG128" s="57"/>
      <c r="KUH128" s="57"/>
      <c r="KUI128" s="57"/>
      <c r="KUJ128" s="57"/>
      <c r="KUK128" s="57"/>
      <c r="KUL128" s="57"/>
      <c r="KUM128" s="57"/>
      <c r="KUN128" s="57"/>
      <c r="KUO128" s="57"/>
      <c r="KUP128" s="57"/>
      <c r="KUQ128" s="57"/>
      <c r="KUR128" s="57"/>
      <c r="KUS128" s="57"/>
      <c r="KUT128" s="57"/>
      <c r="KUU128" s="57"/>
      <c r="KUV128" s="57"/>
      <c r="KUW128" s="57"/>
      <c r="KUX128" s="57"/>
      <c r="KUY128" s="57"/>
      <c r="KUZ128" s="57"/>
      <c r="KVA128" s="57"/>
      <c r="KVB128" s="57"/>
      <c r="KVC128" s="57"/>
      <c r="KVD128" s="57"/>
      <c r="KVE128" s="57"/>
      <c r="KVF128" s="57"/>
      <c r="KVG128" s="57"/>
      <c r="KVH128" s="57"/>
      <c r="KVI128" s="57"/>
      <c r="KVJ128" s="57"/>
      <c r="KVK128" s="57"/>
      <c r="KVL128" s="57"/>
      <c r="KVM128" s="57"/>
      <c r="KVN128" s="57"/>
      <c r="KVO128" s="57"/>
      <c r="KVP128" s="57"/>
      <c r="KVQ128" s="57"/>
      <c r="KVR128" s="57"/>
      <c r="KVS128" s="57"/>
      <c r="KVT128" s="57"/>
      <c r="KVU128" s="57"/>
      <c r="KVV128" s="57"/>
      <c r="KVW128" s="57"/>
      <c r="KVX128" s="57"/>
      <c r="KVY128" s="57"/>
      <c r="KVZ128" s="57"/>
      <c r="KWA128" s="57"/>
      <c r="KWB128" s="57"/>
      <c r="KWC128" s="57"/>
      <c r="KWD128" s="57"/>
      <c r="KWE128" s="57"/>
      <c r="KWF128" s="57"/>
      <c r="KWG128" s="57"/>
      <c r="KWH128" s="57"/>
      <c r="KWI128" s="57"/>
      <c r="KWJ128" s="57"/>
      <c r="KWK128" s="57"/>
      <c r="KWL128" s="57"/>
      <c r="KWM128" s="57"/>
      <c r="KWN128" s="57"/>
      <c r="KWO128" s="57"/>
      <c r="KWP128" s="57"/>
      <c r="KWQ128" s="57"/>
      <c r="KWR128" s="57"/>
      <c r="KWS128" s="57"/>
      <c r="KWT128" s="57"/>
      <c r="KWU128" s="57"/>
      <c r="KWV128" s="57"/>
      <c r="KWW128" s="57"/>
      <c r="KWX128" s="57"/>
      <c r="KWY128" s="57"/>
      <c r="KWZ128" s="57"/>
      <c r="KXA128" s="57"/>
      <c r="KXB128" s="57"/>
      <c r="KXC128" s="57"/>
      <c r="KXD128" s="57"/>
      <c r="KXE128" s="57"/>
      <c r="KXF128" s="57"/>
      <c r="KXG128" s="57"/>
      <c r="KXH128" s="57"/>
      <c r="KXI128" s="57"/>
      <c r="KXJ128" s="57"/>
      <c r="KXK128" s="57"/>
      <c r="KXL128" s="57"/>
      <c r="KXM128" s="57"/>
      <c r="KXN128" s="57"/>
      <c r="KXO128" s="57"/>
      <c r="KXP128" s="57"/>
      <c r="KXQ128" s="57"/>
      <c r="KXR128" s="57"/>
      <c r="KXS128" s="57"/>
      <c r="KXT128" s="57"/>
      <c r="KXU128" s="57"/>
      <c r="KXV128" s="57"/>
      <c r="KXW128" s="57"/>
      <c r="KXX128" s="57"/>
      <c r="KXY128" s="57"/>
      <c r="KXZ128" s="57"/>
      <c r="KYA128" s="57"/>
      <c r="KYB128" s="57"/>
      <c r="KYC128" s="57"/>
      <c r="KYD128" s="57"/>
      <c r="KYE128" s="57"/>
      <c r="KYF128" s="57"/>
      <c r="KYG128" s="57"/>
      <c r="KYH128" s="57"/>
      <c r="KYI128" s="57"/>
      <c r="KYJ128" s="57"/>
      <c r="KYK128" s="57"/>
      <c r="KYL128" s="57"/>
      <c r="KYM128" s="57"/>
      <c r="KYN128" s="57"/>
      <c r="KYO128" s="57"/>
      <c r="KYP128" s="57"/>
      <c r="KYQ128" s="57"/>
      <c r="KYR128" s="57"/>
      <c r="KYS128" s="57"/>
      <c r="KYT128" s="57"/>
      <c r="KYU128" s="57"/>
      <c r="KYV128" s="57"/>
      <c r="KYW128" s="57"/>
      <c r="KYX128" s="57"/>
      <c r="KYY128" s="57"/>
      <c r="KYZ128" s="57"/>
      <c r="KZA128" s="57"/>
      <c r="KZB128" s="57"/>
      <c r="KZC128" s="57"/>
      <c r="KZD128" s="57"/>
      <c r="KZE128" s="57"/>
      <c r="KZF128" s="57"/>
      <c r="KZG128" s="57"/>
      <c r="KZH128" s="57"/>
      <c r="KZI128" s="57"/>
      <c r="KZJ128" s="57"/>
      <c r="KZK128" s="57"/>
      <c r="KZL128" s="57"/>
      <c r="KZM128" s="57"/>
      <c r="KZN128" s="57"/>
      <c r="KZO128" s="57"/>
      <c r="KZP128" s="57"/>
      <c r="KZQ128" s="57"/>
      <c r="KZR128" s="57"/>
      <c r="KZS128" s="57"/>
      <c r="KZT128" s="57"/>
      <c r="KZU128" s="57"/>
      <c r="KZV128" s="57"/>
      <c r="KZW128" s="57"/>
      <c r="KZX128" s="57"/>
      <c r="KZY128" s="57"/>
      <c r="KZZ128" s="57"/>
      <c r="LAA128" s="57"/>
      <c r="LAB128" s="57"/>
      <c r="LAC128" s="57"/>
      <c r="LAD128" s="57"/>
      <c r="LAE128" s="57"/>
      <c r="LAF128" s="57"/>
      <c r="LAG128" s="57"/>
      <c r="LAH128" s="57"/>
      <c r="LAI128" s="57"/>
      <c r="LAJ128" s="57"/>
      <c r="LAK128" s="57"/>
      <c r="LAL128" s="57"/>
      <c r="LAM128" s="57"/>
      <c r="LAN128" s="57"/>
      <c r="LAO128" s="57"/>
      <c r="LAP128" s="57"/>
      <c r="LAQ128" s="57"/>
      <c r="LAR128" s="57"/>
      <c r="LAS128" s="57"/>
      <c r="LAT128" s="57"/>
      <c r="LAU128" s="57"/>
      <c r="LAV128" s="57"/>
      <c r="LAW128" s="57"/>
      <c r="LAX128" s="57"/>
      <c r="LAY128" s="57"/>
      <c r="LAZ128" s="57"/>
      <c r="LBA128" s="57"/>
      <c r="LBB128" s="57"/>
      <c r="LBC128" s="57"/>
      <c r="LBD128" s="57"/>
      <c r="LBE128" s="57"/>
      <c r="LBF128" s="57"/>
      <c r="LBG128" s="57"/>
      <c r="LBH128" s="57"/>
      <c r="LBI128" s="57"/>
      <c r="LBJ128" s="57"/>
      <c r="LBK128" s="57"/>
      <c r="LBL128" s="57"/>
      <c r="LBM128" s="57"/>
      <c r="LBN128" s="57"/>
      <c r="LBO128" s="57"/>
      <c r="LBP128" s="57"/>
      <c r="LBQ128" s="57"/>
      <c r="LBR128" s="57"/>
      <c r="LBS128" s="57"/>
      <c r="LBT128" s="57"/>
      <c r="LBU128" s="57"/>
      <c r="LBV128" s="57"/>
      <c r="LBW128" s="57"/>
      <c r="LBX128" s="57"/>
      <c r="LBY128" s="57"/>
      <c r="LBZ128" s="57"/>
      <c r="LCA128" s="57"/>
      <c r="LCB128" s="57"/>
      <c r="LCC128" s="57"/>
      <c r="LCD128" s="57"/>
      <c r="LCE128" s="57"/>
      <c r="LCF128" s="57"/>
      <c r="LCG128" s="57"/>
      <c r="LCH128" s="57"/>
      <c r="LCI128" s="57"/>
      <c r="LCJ128" s="57"/>
      <c r="LCK128" s="57"/>
      <c r="LCL128" s="57"/>
      <c r="LCM128" s="57"/>
      <c r="LCN128" s="57"/>
      <c r="LCO128" s="57"/>
      <c r="LCP128" s="57"/>
      <c r="LCQ128" s="57"/>
      <c r="LCR128" s="57"/>
      <c r="LCS128" s="57"/>
      <c r="LCT128" s="57"/>
      <c r="LCU128" s="57"/>
      <c r="LCV128" s="57"/>
      <c r="LCW128" s="57"/>
      <c r="LCX128" s="57"/>
      <c r="LCY128" s="57"/>
      <c r="LCZ128" s="57"/>
      <c r="LDA128" s="57"/>
      <c r="LDB128" s="57"/>
      <c r="LDC128" s="57"/>
      <c r="LDD128" s="57"/>
      <c r="LDE128" s="57"/>
      <c r="LDF128" s="57"/>
      <c r="LDG128" s="57"/>
      <c r="LDH128" s="57"/>
      <c r="LDI128" s="57"/>
      <c r="LDJ128" s="57"/>
      <c r="LDK128" s="57"/>
      <c r="LDL128" s="57"/>
      <c r="LDM128" s="57"/>
      <c r="LDN128" s="57"/>
      <c r="LDO128" s="57"/>
      <c r="LDP128" s="57"/>
      <c r="LDQ128" s="57"/>
      <c r="LDR128" s="57"/>
      <c r="LDS128" s="57"/>
      <c r="LDT128" s="57"/>
      <c r="LDU128" s="57"/>
      <c r="LDV128" s="57"/>
      <c r="LDW128" s="57"/>
      <c r="LDX128" s="57"/>
      <c r="LDY128" s="57"/>
      <c r="LDZ128" s="57"/>
      <c r="LEA128" s="57"/>
      <c r="LEB128" s="57"/>
      <c r="LEC128" s="57"/>
      <c r="LED128" s="57"/>
      <c r="LEE128" s="57"/>
      <c r="LEF128" s="57"/>
      <c r="LEG128" s="57"/>
      <c r="LEH128" s="57"/>
      <c r="LEI128" s="57"/>
      <c r="LEJ128" s="57"/>
      <c r="LEK128" s="57"/>
      <c r="LEL128" s="57"/>
      <c r="LEM128" s="57"/>
      <c r="LEN128" s="57"/>
      <c r="LEO128" s="57"/>
      <c r="LEP128" s="57"/>
      <c r="LEQ128" s="57"/>
      <c r="LER128" s="57"/>
      <c r="LES128" s="57"/>
      <c r="LET128" s="57"/>
      <c r="LEU128" s="57"/>
      <c r="LEV128" s="57"/>
      <c r="LEW128" s="57"/>
      <c r="LEX128" s="57"/>
      <c r="LEY128" s="57"/>
      <c r="LEZ128" s="57"/>
      <c r="LFA128" s="57"/>
      <c r="LFB128" s="57"/>
      <c r="LFC128" s="57"/>
      <c r="LFD128" s="57"/>
      <c r="LFE128" s="57"/>
      <c r="LFF128" s="57"/>
      <c r="LFG128" s="57"/>
      <c r="LFH128" s="57"/>
      <c r="LFI128" s="57"/>
      <c r="LFJ128" s="57"/>
      <c r="LFK128" s="57"/>
      <c r="LFL128" s="57"/>
      <c r="LFM128" s="57"/>
      <c r="LFN128" s="57"/>
      <c r="LFO128" s="57"/>
      <c r="LFP128" s="57"/>
      <c r="LFQ128" s="57"/>
      <c r="LFR128" s="57"/>
      <c r="LFS128" s="57"/>
      <c r="LFT128" s="57"/>
      <c r="LFU128" s="57"/>
      <c r="LFV128" s="57"/>
      <c r="LFW128" s="57"/>
      <c r="LFX128" s="57"/>
      <c r="LFY128" s="57"/>
      <c r="LFZ128" s="57"/>
      <c r="LGA128" s="57"/>
      <c r="LGB128" s="57"/>
      <c r="LGC128" s="57"/>
      <c r="LGD128" s="57"/>
      <c r="LGE128" s="57"/>
      <c r="LGF128" s="57"/>
      <c r="LGG128" s="57"/>
      <c r="LGH128" s="57"/>
      <c r="LGI128" s="57"/>
      <c r="LGJ128" s="57"/>
      <c r="LGK128" s="57"/>
      <c r="LGL128" s="57"/>
      <c r="LGM128" s="57"/>
      <c r="LGN128" s="57"/>
      <c r="LGO128" s="57"/>
      <c r="LGP128" s="57"/>
      <c r="LGQ128" s="57"/>
      <c r="LGR128" s="57"/>
      <c r="LGS128" s="57"/>
      <c r="LGT128" s="57"/>
      <c r="LGU128" s="57"/>
      <c r="LGV128" s="57"/>
      <c r="LGW128" s="57"/>
      <c r="LGX128" s="57"/>
      <c r="LGY128" s="57"/>
      <c r="LGZ128" s="57"/>
      <c r="LHA128" s="57"/>
      <c r="LHB128" s="57"/>
      <c r="LHC128" s="57"/>
      <c r="LHD128" s="57"/>
      <c r="LHE128" s="57"/>
      <c r="LHF128" s="57"/>
      <c r="LHG128" s="57"/>
      <c r="LHH128" s="57"/>
      <c r="LHI128" s="57"/>
      <c r="LHJ128" s="57"/>
      <c r="LHK128" s="57"/>
      <c r="LHL128" s="57"/>
      <c r="LHM128" s="57"/>
      <c r="LHN128" s="57"/>
      <c r="LHO128" s="57"/>
      <c r="LHP128" s="57"/>
      <c r="LHQ128" s="57"/>
      <c r="LHR128" s="57"/>
      <c r="LHS128" s="57"/>
      <c r="LHT128" s="57"/>
      <c r="LHU128" s="57"/>
      <c r="LHV128" s="57"/>
      <c r="LHW128" s="57"/>
      <c r="LHX128" s="57"/>
      <c r="LHY128" s="57"/>
      <c r="LHZ128" s="57"/>
      <c r="LIA128" s="57"/>
      <c r="LIB128" s="57"/>
      <c r="LIC128" s="57"/>
      <c r="LID128" s="57"/>
      <c r="LIE128" s="57"/>
      <c r="LIF128" s="57"/>
      <c r="LIG128" s="57"/>
      <c r="LIH128" s="57"/>
      <c r="LII128" s="57"/>
      <c r="LIJ128" s="57"/>
      <c r="LIK128" s="57"/>
      <c r="LIL128" s="57"/>
      <c r="LIM128" s="57"/>
      <c r="LIN128" s="57"/>
      <c r="LIO128" s="57"/>
      <c r="LIP128" s="57"/>
      <c r="LIQ128" s="57"/>
      <c r="LIR128" s="57"/>
      <c r="LIS128" s="57"/>
      <c r="LIT128" s="57"/>
      <c r="LIU128" s="57"/>
      <c r="LIV128" s="57"/>
      <c r="LIW128" s="57"/>
      <c r="LIX128" s="57"/>
      <c r="LIY128" s="57"/>
      <c r="LIZ128" s="57"/>
      <c r="LJA128" s="57"/>
      <c r="LJB128" s="57"/>
      <c r="LJC128" s="57"/>
      <c r="LJD128" s="57"/>
      <c r="LJE128" s="57"/>
      <c r="LJF128" s="57"/>
      <c r="LJG128" s="57"/>
      <c r="LJH128" s="57"/>
      <c r="LJI128" s="57"/>
      <c r="LJJ128" s="57"/>
      <c r="LJK128" s="57"/>
      <c r="LJL128" s="57"/>
      <c r="LJM128" s="57"/>
      <c r="LJN128" s="57"/>
      <c r="LJO128" s="57"/>
      <c r="LJP128" s="57"/>
      <c r="LJQ128" s="57"/>
      <c r="LJR128" s="57"/>
      <c r="LJS128" s="57"/>
      <c r="LJT128" s="57"/>
      <c r="LJU128" s="57"/>
      <c r="LJV128" s="57"/>
      <c r="LJW128" s="57"/>
      <c r="LJX128" s="57"/>
      <c r="LJY128" s="57"/>
      <c r="LJZ128" s="57"/>
      <c r="LKA128" s="57"/>
      <c r="LKB128" s="57"/>
      <c r="LKC128" s="57"/>
      <c r="LKD128" s="57"/>
      <c r="LKE128" s="57"/>
      <c r="LKF128" s="57"/>
      <c r="LKG128" s="57"/>
      <c r="LKH128" s="57"/>
      <c r="LKI128" s="57"/>
      <c r="LKJ128" s="57"/>
      <c r="LKK128" s="57"/>
      <c r="LKL128" s="57"/>
      <c r="LKM128" s="57"/>
      <c r="LKN128" s="57"/>
      <c r="LKO128" s="57"/>
      <c r="LKP128" s="57"/>
      <c r="LKQ128" s="57"/>
      <c r="LKR128" s="57"/>
      <c r="LKS128" s="57"/>
      <c r="LKT128" s="57"/>
      <c r="LKU128" s="57"/>
      <c r="LKV128" s="57"/>
      <c r="LKW128" s="57"/>
      <c r="LKX128" s="57"/>
      <c r="LKY128" s="57"/>
      <c r="LKZ128" s="57"/>
      <c r="LLA128" s="57"/>
      <c r="LLB128" s="57"/>
      <c r="LLC128" s="57"/>
      <c r="LLD128" s="57"/>
      <c r="LLE128" s="57"/>
      <c r="LLF128" s="57"/>
      <c r="LLG128" s="57"/>
      <c r="LLH128" s="57"/>
      <c r="LLI128" s="57"/>
      <c r="LLJ128" s="57"/>
      <c r="LLK128" s="57"/>
      <c r="LLL128" s="57"/>
      <c r="LLM128" s="57"/>
      <c r="LLN128" s="57"/>
      <c r="LLO128" s="57"/>
      <c r="LLP128" s="57"/>
      <c r="LLQ128" s="57"/>
      <c r="LLR128" s="57"/>
      <c r="LLS128" s="57"/>
      <c r="LLT128" s="57"/>
      <c r="LLU128" s="57"/>
      <c r="LLV128" s="57"/>
      <c r="LLW128" s="57"/>
      <c r="LLX128" s="57"/>
      <c r="LLY128" s="57"/>
      <c r="LLZ128" s="57"/>
      <c r="LMA128" s="57"/>
      <c r="LMB128" s="57"/>
      <c r="LMC128" s="57"/>
      <c r="LMD128" s="57"/>
      <c r="LME128" s="57"/>
      <c r="LMF128" s="57"/>
      <c r="LMG128" s="57"/>
      <c r="LMH128" s="57"/>
      <c r="LMI128" s="57"/>
      <c r="LMJ128" s="57"/>
      <c r="LMK128" s="57"/>
      <c r="LML128" s="57"/>
      <c r="LMM128" s="57"/>
      <c r="LMN128" s="57"/>
      <c r="LMO128" s="57"/>
      <c r="LMP128" s="57"/>
      <c r="LMQ128" s="57"/>
      <c r="LMR128" s="57"/>
      <c r="LMS128" s="57"/>
      <c r="LMT128" s="57"/>
      <c r="LMU128" s="57"/>
      <c r="LMV128" s="57"/>
      <c r="LMW128" s="57"/>
      <c r="LMX128" s="57"/>
      <c r="LMY128" s="57"/>
      <c r="LMZ128" s="57"/>
      <c r="LNA128" s="57"/>
      <c r="LNB128" s="57"/>
      <c r="LNC128" s="57"/>
      <c r="LND128" s="57"/>
      <c r="LNE128" s="57"/>
      <c r="LNF128" s="57"/>
      <c r="LNG128" s="57"/>
      <c r="LNH128" s="57"/>
      <c r="LNI128" s="57"/>
      <c r="LNJ128" s="57"/>
      <c r="LNK128" s="57"/>
      <c r="LNL128" s="57"/>
      <c r="LNM128" s="57"/>
      <c r="LNN128" s="57"/>
      <c r="LNO128" s="57"/>
      <c r="LNP128" s="57"/>
      <c r="LNQ128" s="57"/>
      <c r="LNR128" s="57"/>
      <c r="LNS128" s="57"/>
      <c r="LNT128" s="57"/>
      <c r="LNU128" s="57"/>
      <c r="LNV128" s="57"/>
      <c r="LNW128" s="57"/>
      <c r="LNX128" s="57"/>
      <c r="LNY128" s="57"/>
      <c r="LNZ128" s="57"/>
      <c r="LOA128" s="57"/>
      <c r="LOB128" s="57"/>
      <c r="LOC128" s="57"/>
      <c r="LOD128" s="57"/>
      <c r="LOE128" s="57"/>
      <c r="LOF128" s="57"/>
      <c r="LOG128" s="57"/>
      <c r="LOH128" s="57"/>
      <c r="LOI128" s="57"/>
      <c r="LOJ128" s="57"/>
      <c r="LOK128" s="57"/>
      <c r="LOL128" s="57"/>
      <c r="LOM128" s="57"/>
      <c r="LON128" s="57"/>
      <c r="LOO128" s="57"/>
      <c r="LOP128" s="57"/>
      <c r="LOQ128" s="57"/>
      <c r="LOR128" s="57"/>
      <c r="LOS128" s="57"/>
      <c r="LOT128" s="57"/>
      <c r="LOU128" s="57"/>
      <c r="LOV128" s="57"/>
      <c r="LOW128" s="57"/>
      <c r="LOX128" s="57"/>
      <c r="LOY128" s="57"/>
      <c r="LOZ128" s="57"/>
      <c r="LPA128" s="57"/>
      <c r="LPB128" s="57"/>
      <c r="LPC128" s="57"/>
      <c r="LPD128" s="57"/>
      <c r="LPE128" s="57"/>
      <c r="LPF128" s="57"/>
      <c r="LPG128" s="57"/>
      <c r="LPH128" s="57"/>
      <c r="LPI128" s="57"/>
      <c r="LPJ128" s="57"/>
      <c r="LPK128" s="57"/>
      <c r="LPL128" s="57"/>
      <c r="LPM128" s="57"/>
      <c r="LPN128" s="57"/>
      <c r="LPO128" s="57"/>
      <c r="LPP128" s="57"/>
      <c r="LPQ128" s="57"/>
      <c r="LPR128" s="57"/>
      <c r="LPS128" s="57"/>
      <c r="LPT128" s="57"/>
      <c r="LPU128" s="57"/>
      <c r="LPV128" s="57"/>
      <c r="LPW128" s="57"/>
      <c r="LPX128" s="57"/>
      <c r="LPY128" s="57"/>
      <c r="LPZ128" s="57"/>
      <c r="LQA128" s="57"/>
      <c r="LQB128" s="57"/>
      <c r="LQC128" s="57"/>
      <c r="LQD128" s="57"/>
      <c r="LQE128" s="57"/>
      <c r="LQF128" s="57"/>
      <c r="LQG128" s="57"/>
      <c r="LQH128" s="57"/>
      <c r="LQI128" s="57"/>
      <c r="LQJ128" s="57"/>
      <c r="LQK128" s="57"/>
      <c r="LQL128" s="57"/>
      <c r="LQM128" s="57"/>
      <c r="LQN128" s="57"/>
      <c r="LQO128" s="57"/>
      <c r="LQP128" s="57"/>
      <c r="LQQ128" s="57"/>
      <c r="LQR128" s="57"/>
      <c r="LQS128" s="57"/>
      <c r="LQT128" s="57"/>
      <c r="LQU128" s="57"/>
      <c r="LQV128" s="57"/>
      <c r="LQW128" s="57"/>
      <c r="LQX128" s="57"/>
      <c r="LQY128" s="57"/>
      <c r="LQZ128" s="57"/>
      <c r="LRA128" s="57"/>
      <c r="LRB128" s="57"/>
      <c r="LRC128" s="57"/>
      <c r="LRD128" s="57"/>
      <c r="LRE128" s="57"/>
      <c r="LRF128" s="57"/>
      <c r="LRG128" s="57"/>
      <c r="LRH128" s="57"/>
      <c r="LRI128" s="57"/>
      <c r="LRJ128" s="57"/>
      <c r="LRK128" s="57"/>
      <c r="LRL128" s="57"/>
      <c r="LRM128" s="57"/>
      <c r="LRN128" s="57"/>
      <c r="LRO128" s="57"/>
      <c r="LRP128" s="57"/>
      <c r="LRQ128" s="57"/>
      <c r="LRR128" s="57"/>
      <c r="LRS128" s="57"/>
      <c r="LRT128" s="57"/>
      <c r="LRU128" s="57"/>
      <c r="LRV128" s="57"/>
      <c r="LRW128" s="57"/>
      <c r="LRX128" s="57"/>
      <c r="LRY128" s="57"/>
      <c r="LRZ128" s="57"/>
      <c r="LSA128" s="57"/>
      <c r="LSB128" s="57"/>
      <c r="LSC128" s="57"/>
      <c r="LSD128" s="57"/>
      <c r="LSE128" s="57"/>
      <c r="LSF128" s="57"/>
      <c r="LSG128" s="57"/>
      <c r="LSH128" s="57"/>
      <c r="LSI128" s="57"/>
      <c r="LSJ128" s="57"/>
      <c r="LSK128" s="57"/>
      <c r="LSL128" s="57"/>
      <c r="LSM128" s="57"/>
      <c r="LSN128" s="57"/>
      <c r="LSO128" s="57"/>
      <c r="LSP128" s="57"/>
      <c r="LSQ128" s="57"/>
      <c r="LSR128" s="57"/>
      <c r="LSS128" s="57"/>
      <c r="LST128" s="57"/>
      <c r="LSU128" s="57"/>
      <c r="LSV128" s="57"/>
      <c r="LSW128" s="57"/>
      <c r="LSX128" s="57"/>
      <c r="LSY128" s="57"/>
      <c r="LSZ128" s="57"/>
      <c r="LTA128" s="57"/>
      <c r="LTB128" s="57"/>
      <c r="LTC128" s="57"/>
      <c r="LTD128" s="57"/>
      <c r="LTE128" s="57"/>
      <c r="LTF128" s="57"/>
      <c r="LTG128" s="57"/>
      <c r="LTH128" s="57"/>
      <c r="LTI128" s="57"/>
      <c r="LTJ128" s="57"/>
      <c r="LTK128" s="57"/>
      <c r="LTL128" s="57"/>
      <c r="LTM128" s="57"/>
      <c r="LTN128" s="57"/>
      <c r="LTO128" s="57"/>
      <c r="LTP128" s="57"/>
      <c r="LTQ128" s="57"/>
      <c r="LTR128" s="57"/>
      <c r="LTS128" s="57"/>
      <c r="LTT128" s="57"/>
      <c r="LTU128" s="57"/>
      <c r="LTV128" s="57"/>
      <c r="LTW128" s="57"/>
      <c r="LTX128" s="57"/>
      <c r="LTY128" s="57"/>
      <c r="LTZ128" s="57"/>
      <c r="LUA128" s="57"/>
      <c r="LUB128" s="57"/>
      <c r="LUC128" s="57"/>
      <c r="LUD128" s="57"/>
      <c r="LUE128" s="57"/>
      <c r="LUF128" s="57"/>
      <c r="LUG128" s="57"/>
      <c r="LUH128" s="57"/>
      <c r="LUI128" s="57"/>
      <c r="LUJ128" s="57"/>
      <c r="LUK128" s="57"/>
      <c r="LUL128" s="57"/>
      <c r="LUM128" s="57"/>
      <c r="LUN128" s="57"/>
      <c r="LUO128" s="57"/>
      <c r="LUP128" s="57"/>
      <c r="LUQ128" s="57"/>
      <c r="LUR128" s="57"/>
      <c r="LUS128" s="57"/>
      <c r="LUT128" s="57"/>
      <c r="LUU128" s="57"/>
      <c r="LUV128" s="57"/>
      <c r="LUW128" s="57"/>
      <c r="LUX128" s="57"/>
      <c r="LUY128" s="57"/>
      <c r="LUZ128" s="57"/>
      <c r="LVA128" s="57"/>
      <c r="LVB128" s="57"/>
      <c r="LVC128" s="57"/>
      <c r="LVD128" s="57"/>
      <c r="LVE128" s="57"/>
      <c r="LVF128" s="57"/>
      <c r="LVG128" s="57"/>
      <c r="LVH128" s="57"/>
      <c r="LVI128" s="57"/>
      <c r="LVJ128" s="57"/>
      <c r="LVK128" s="57"/>
      <c r="LVL128" s="57"/>
      <c r="LVM128" s="57"/>
      <c r="LVN128" s="57"/>
      <c r="LVO128" s="57"/>
      <c r="LVP128" s="57"/>
      <c r="LVQ128" s="57"/>
      <c r="LVR128" s="57"/>
      <c r="LVS128" s="57"/>
      <c r="LVT128" s="57"/>
      <c r="LVU128" s="57"/>
      <c r="LVV128" s="57"/>
      <c r="LVW128" s="57"/>
      <c r="LVX128" s="57"/>
      <c r="LVY128" s="57"/>
      <c r="LVZ128" s="57"/>
      <c r="LWA128" s="57"/>
      <c r="LWB128" s="57"/>
      <c r="LWC128" s="57"/>
      <c r="LWD128" s="57"/>
      <c r="LWE128" s="57"/>
      <c r="LWF128" s="57"/>
      <c r="LWG128" s="57"/>
      <c r="LWH128" s="57"/>
      <c r="LWI128" s="57"/>
      <c r="LWJ128" s="57"/>
      <c r="LWK128" s="57"/>
      <c r="LWL128" s="57"/>
      <c r="LWM128" s="57"/>
      <c r="LWN128" s="57"/>
      <c r="LWO128" s="57"/>
      <c r="LWP128" s="57"/>
      <c r="LWQ128" s="57"/>
      <c r="LWR128" s="57"/>
      <c r="LWS128" s="57"/>
      <c r="LWT128" s="57"/>
      <c r="LWU128" s="57"/>
      <c r="LWV128" s="57"/>
      <c r="LWW128" s="57"/>
      <c r="LWX128" s="57"/>
      <c r="LWY128" s="57"/>
      <c r="LWZ128" s="57"/>
      <c r="LXA128" s="57"/>
      <c r="LXB128" s="57"/>
      <c r="LXC128" s="57"/>
      <c r="LXD128" s="57"/>
      <c r="LXE128" s="57"/>
      <c r="LXF128" s="57"/>
      <c r="LXG128" s="57"/>
      <c r="LXH128" s="57"/>
      <c r="LXI128" s="57"/>
      <c r="LXJ128" s="57"/>
      <c r="LXK128" s="57"/>
      <c r="LXL128" s="57"/>
      <c r="LXM128" s="57"/>
      <c r="LXN128" s="57"/>
      <c r="LXO128" s="57"/>
      <c r="LXP128" s="57"/>
      <c r="LXQ128" s="57"/>
      <c r="LXR128" s="57"/>
      <c r="LXS128" s="57"/>
      <c r="LXT128" s="57"/>
      <c r="LXU128" s="57"/>
      <c r="LXV128" s="57"/>
      <c r="LXW128" s="57"/>
      <c r="LXX128" s="57"/>
      <c r="LXY128" s="57"/>
      <c r="LXZ128" s="57"/>
      <c r="LYA128" s="57"/>
      <c r="LYB128" s="57"/>
      <c r="LYC128" s="57"/>
      <c r="LYD128" s="57"/>
      <c r="LYE128" s="57"/>
      <c r="LYF128" s="57"/>
      <c r="LYG128" s="57"/>
      <c r="LYH128" s="57"/>
      <c r="LYI128" s="57"/>
      <c r="LYJ128" s="57"/>
      <c r="LYK128" s="57"/>
      <c r="LYL128" s="57"/>
      <c r="LYM128" s="57"/>
      <c r="LYN128" s="57"/>
      <c r="LYO128" s="57"/>
      <c r="LYP128" s="57"/>
      <c r="LYQ128" s="57"/>
      <c r="LYR128" s="57"/>
      <c r="LYS128" s="57"/>
      <c r="LYT128" s="57"/>
      <c r="LYU128" s="57"/>
      <c r="LYV128" s="57"/>
      <c r="LYW128" s="57"/>
      <c r="LYX128" s="57"/>
      <c r="LYY128" s="57"/>
      <c r="LYZ128" s="57"/>
      <c r="LZA128" s="57"/>
      <c r="LZB128" s="57"/>
      <c r="LZC128" s="57"/>
      <c r="LZD128" s="57"/>
      <c r="LZE128" s="57"/>
      <c r="LZF128" s="57"/>
      <c r="LZG128" s="57"/>
      <c r="LZH128" s="57"/>
      <c r="LZI128" s="57"/>
      <c r="LZJ128" s="57"/>
      <c r="LZK128" s="57"/>
      <c r="LZL128" s="57"/>
      <c r="LZM128" s="57"/>
      <c r="LZN128" s="57"/>
      <c r="LZO128" s="57"/>
      <c r="LZP128" s="57"/>
      <c r="LZQ128" s="57"/>
      <c r="LZR128" s="57"/>
      <c r="LZS128" s="57"/>
      <c r="LZT128" s="57"/>
      <c r="LZU128" s="57"/>
      <c r="LZV128" s="57"/>
      <c r="LZW128" s="57"/>
      <c r="LZX128" s="57"/>
      <c r="LZY128" s="57"/>
      <c r="LZZ128" s="57"/>
      <c r="MAA128" s="57"/>
      <c r="MAB128" s="57"/>
      <c r="MAC128" s="57"/>
      <c r="MAD128" s="57"/>
      <c r="MAE128" s="57"/>
      <c r="MAF128" s="57"/>
      <c r="MAG128" s="57"/>
      <c r="MAH128" s="57"/>
      <c r="MAI128" s="57"/>
      <c r="MAJ128" s="57"/>
      <c r="MAK128" s="57"/>
      <c r="MAL128" s="57"/>
      <c r="MAM128" s="57"/>
      <c r="MAN128" s="57"/>
      <c r="MAO128" s="57"/>
      <c r="MAP128" s="57"/>
      <c r="MAQ128" s="57"/>
      <c r="MAR128" s="57"/>
      <c r="MAS128" s="57"/>
      <c r="MAT128" s="57"/>
      <c r="MAU128" s="57"/>
      <c r="MAV128" s="57"/>
      <c r="MAW128" s="57"/>
      <c r="MAX128" s="57"/>
      <c r="MAY128" s="57"/>
      <c r="MAZ128" s="57"/>
      <c r="MBA128" s="57"/>
      <c r="MBB128" s="57"/>
      <c r="MBC128" s="57"/>
      <c r="MBD128" s="57"/>
      <c r="MBE128" s="57"/>
      <c r="MBF128" s="57"/>
      <c r="MBG128" s="57"/>
      <c r="MBH128" s="57"/>
      <c r="MBI128" s="57"/>
      <c r="MBJ128" s="57"/>
      <c r="MBK128" s="57"/>
      <c r="MBL128" s="57"/>
      <c r="MBM128" s="57"/>
      <c r="MBN128" s="57"/>
      <c r="MBO128" s="57"/>
      <c r="MBP128" s="57"/>
      <c r="MBQ128" s="57"/>
      <c r="MBR128" s="57"/>
      <c r="MBS128" s="57"/>
      <c r="MBT128" s="57"/>
      <c r="MBU128" s="57"/>
      <c r="MBV128" s="57"/>
      <c r="MBW128" s="57"/>
      <c r="MBX128" s="57"/>
      <c r="MBY128" s="57"/>
      <c r="MBZ128" s="57"/>
      <c r="MCA128" s="57"/>
      <c r="MCB128" s="57"/>
      <c r="MCC128" s="57"/>
      <c r="MCD128" s="57"/>
      <c r="MCE128" s="57"/>
      <c r="MCF128" s="57"/>
      <c r="MCG128" s="57"/>
      <c r="MCH128" s="57"/>
      <c r="MCI128" s="57"/>
      <c r="MCJ128" s="57"/>
      <c r="MCK128" s="57"/>
      <c r="MCL128" s="57"/>
      <c r="MCM128" s="57"/>
      <c r="MCN128" s="57"/>
      <c r="MCO128" s="57"/>
      <c r="MCP128" s="57"/>
      <c r="MCQ128" s="57"/>
      <c r="MCR128" s="57"/>
      <c r="MCS128" s="57"/>
      <c r="MCT128" s="57"/>
      <c r="MCU128" s="57"/>
      <c r="MCV128" s="57"/>
      <c r="MCW128" s="57"/>
      <c r="MCX128" s="57"/>
      <c r="MCY128" s="57"/>
      <c r="MCZ128" s="57"/>
      <c r="MDA128" s="57"/>
      <c r="MDB128" s="57"/>
      <c r="MDC128" s="57"/>
      <c r="MDD128" s="57"/>
      <c r="MDE128" s="57"/>
      <c r="MDF128" s="57"/>
      <c r="MDG128" s="57"/>
      <c r="MDH128" s="57"/>
      <c r="MDI128" s="57"/>
      <c r="MDJ128" s="57"/>
      <c r="MDK128" s="57"/>
      <c r="MDL128" s="57"/>
      <c r="MDM128" s="57"/>
      <c r="MDN128" s="57"/>
      <c r="MDO128" s="57"/>
      <c r="MDP128" s="57"/>
      <c r="MDQ128" s="57"/>
      <c r="MDR128" s="57"/>
      <c r="MDS128" s="57"/>
      <c r="MDT128" s="57"/>
      <c r="MDU128" s="57"/>
      <c r="MDV128" s="57"/>
      <c r="MDW128" s="57"/>
      <c r="MDX128" s="57"/>
      <c r="MDY128" s="57"/>
      <c r="MDZ128" s="57"/>
      <c r="MEA128" s="57"/>
      <c r="MEB128" s="57"/>
      <c r="MEC128" s="57"/>
      <c r="MED128" s="57"/>
      <c r="MEE128" s="57"/>
      <c r="MEF128" s="57"/>
      <c r="MEG128" s="57"/>
      <c r="MEH128" s="57"/>
      <c r="MEI128" s="57"/>
      <c r="MEJ128" s="57"/>
      <c r="MEK128" s="57"/>
      <c r="MEL128" s="57"/>
      <c r="MEM128" s="57"/>
      <c r="MEN128" s="57"/>
      <c r="MEO128" s="57"/>
      <c r="MEP128" s="57"/>
      <c r="MEQ128" s="57"/>
      <c r="MER128" s="57"/>
      <c r="MES128" s="57"/>
      <c r="MET128" s="57"/>
      <c r="MEU128" s="57"/>
      <c r="MEV128" s="57"/>
      <c r="MEW128" s="57"/>
      <c r="MEX128" s="57"/>
      <c r="MEY128" s="57"/>
      <c r="MEZ128" s="57"/>
      <c r="MFA128" s="57"/>
      <c r="MFB128" s="57"/>
      <c r="MFC128" s="57"/>
      <c r="MFD128" s="57"/>
      <c r="MFE128" s="57"/>
      <c r="MFF128" s="57"/>
      <c r="MFG128" s="57"/>
      <c r="MFH128" s="57"/>
      <c r="MFI128" s="57"/>
      <c r="MFJ128" s="57"/>
      <c r="MFK128" s="57"/>
      <c r="MFL128" s="57"/>
      <c r="MFM128" s="57"/>
      <c r="MFN128" s="57"/>
      <c r="MFO128" s="57"/>
      <c r="MFP128" s="57"/>
      <c r="MFQ128" s="57"/>
      <c r="MFR128" s="57"/>
      <c r="MFS128" s="57"/>
      <c r="MFT128" s="57"/>
      <c r="MFU128" s="57"/>
      <c r="MFV128" s="57"/>
      <c r="MFW128" s="57"/>
      <c r="MFX128" s="57"/>
      <c r="MFY128" s="57"/>
      <c r="MFZ128" s="57"/>
      <c r="MGA128" s="57"/>
      <c r="MGB128" s="57"/>
      <c r="MGC128" s="57"/>
      <c r="MGD128" s="57"/>
      <c r="MGE128" s="57"/>
      <c r="MGF128" s="57"/>
      <c r="MGG128" s="57"/>
      <c r="MGH128" s="57"/>
      <c r="MGI128" s="57"/>
      <c r="MGJ128" s="57"/>
      <c r="MGK128" s="57"/>
      <c r="MGL128" s="57"/>
      <c r="MGM128" s="57"/>
      <c r="MGN128" s="57"/>
      <c r="MGO128" s="57"/>
      <c r="MGP128" s="57"/>
      <c r="MGQ128" s="57"/>
      <c r="MGR128" s="57"/>
      <c r="MGS128" s="57"/>
      <c r="MGT128" s="57"/>
      <c r="MGU128" s="57"/>
      <c r="MGV128" s="57"/>
      <c r="MGW128" s="57"/>
      <c r="MGX128" s="57"/>
      <c r="MGY128" s="57"/>
      <c r="MGZ128" s="57"/>
      <c r="MHA128" s="57"/>
      <c r="MHB128" s="57"/>
      <c r="MHC128" s="57"/>
      <c r="MHD128" s="57"/>
      <c r="MHE128" s="57"/>
      <c r="MHF128" s="57"/>
      <c r="MHG128" s="57"/>
      <c r="MHH128" s="57"/>
      <c r="MHI128" s="57"/>
      <c r="MHJ128" s="57"/>
      <c r="MHK128" s="57"/>
      <c r="MHL128" s="57"/>
      <c r="MHM128" s="57"/>
      <c r="MHN128" s="57"/>
      <c r="MHO128" s="57"/>
      <c r="MHP128" s="57"/>
      <c r="MHQ128" s="57"/>
      <c r="MHR128" s="57"/>
      <c r="MHS128" s="57"/>
      <c r="MHT128" s="57"/>
      <c r="MHU128" s="57"/>
      <c r="MHV128" s="57"/>
      <c r="MHW128" s="57"/>
      <c r="MHX128" s="57"/>
      <c r="MHY128" s="57"/>
      <c r="MHZ128" s="57"/>
      <c r="MIA128" s="57"/>
      <c r="MIB128" s="57"/>
      <c r="MIC128" s="57"/>
      <c r="MID128" s="57"/>
      <c r="MIE128" s="57"/>
      <c r="MIF128" s="57"/>
      <c r="MIG128" s="57"/>
      <c r="MIH128" s="57"/>
      <c r="MII128" s="57"/>
      <c r="MIJ128" s="57"/>
      <c r="MIK128" s="57"/>
      <c r="MIL128" s="57"/>
      <c r="MIM128" s="57"/>
      <c r="MIN128" s="57"/>
      <c r="MIO128" s="57"/>
      <c r="MIP128" s="57"/>
      <c r="MIQ128" s="57"/>
      <c r="MIR128" s="57"/>
      <c r="MIS128" s="57"/>
      <c r="MIT128" s="57"/>
      <c r="MIU128" s="57"/>
      <c r="MIV128" s="57"/>
      <c r="MIW128" s="57"/>
      <c r="MIX128" s="57"/>
      <c r="MIY128" s="57"/>
      <c r="MIZ128" s="57"/>
      <c r="MJA128" s="57"/>
      <c r="MJB128" s="57"/>
      <c r="MJC128" s="57"/>
      <c r="MJD128" s="57"/>
      <c r="MJE128" s="57"/>
      <c r="MJF128" s="57"/>
      <c r="MJG128" s="57"/>
      <c r="MJH128" s="57"/>
      <c r="MJI128" s="57"/>
      <c r="MJJ128" s="57"/>
      <c r="MJK128" s="57"/>
      <c r="MJL128" s="57"/>
      <c r="MJM128" s="57"/>
      <c r="MJN128" s="57"/>
      <c r="MJO128" s="57"/>
      <c r="MJP128" s="57"/>
      <c r="MJQ128" s="57"/>
      <c r="MJR128" s="57"/>
      <c r="MJS128" s="57"/>
      <c r="MJT128" s="57"/>
      <c r="MJU128" s="57"/>
      <c r="MJV128" s="57"/>
      <c r="MJW128" s="57"/>
      <c r="MJX128" s="57"/>
      <c r="MJY128" s="57"/>
      <c r="MJZ128" s="57"/>
      <c r="MKA128" s="57"/>
      <c r="MKB128" s="57"/>
      <c r="MKC128" s="57"/>
      <c r="MKD128" s="57"/>
      <c r="MKE128" s="57"/>
      <c r="MKF128" s="57"/>
      <c r="MKG128" s="57"/>
      <c r="MKH128" s="57"/>
      <c r="MKI128" s="57"/>
      <c r="MKJ128" s="57"/>
      <c r="MKK128" s="57"/>
      <c r="MKL128" s="57"/>
      <c r="MKM128" s="57"/>
      <c r="MKN128" s="57"/>
      <c r="MKO128" s="57"/>
      <c r="MKP128" s="57"/>
      <c r="MKQ128" s="57"/>
      <c r="MKR128" s="57"/>
      <c r="MKS128" s="57"/>
      <c r="MKT128" s="57"/>
      <c r="MKU128" s="57"/>
      <c r="MKV128" s="57"/>
      <c r="MKW128" s="57"/>
      <c r="MKX128" s="57"/>
      <c r="MKY128" s="57"/>
      <c r="MKZ128" s="57"/>
      <c r="MLA128" s="57"/>
      <c r="MLB128" s="57"/>
      <c r="MLC128" s="57"/>
      <c r="MLD128" s="57"/>
      <c r="MLE128" s="57"/>
      <c r="MLF128" s="57"/>
      <c r="MLG128" s="57"/>
      <c r="MLH128" s="57"/>
      <c r="MLI128" s="57"/>
      <c r="MLJ128" s="57"/>
      <c r="MLK128" s="57"/>
      <c r="MLL128" s="57"/>
      <c r="MLM128" s="57"/>
      <c r="MLN128" s="57"/>
      <c r="MLO128" s="57"/>
      <c r="MLP128" s="57"/>
      <c r="MLQ128" s="57"/>
      <c r="MLR128" s="57"/>
      <c r="MLS128" s="57"/>
      <c r="MLT128" s="57"/>
      <c r="MLU128" s="57"/>
      <c r="MLV128" s="57"/>
      <c r="MLW128" s="57"/>
      <c r="MLX128" s="57"/>
      <c r="MLY128" s="57"/>
      <c r="MLZ128" s="57"/>
      <c r="MMA128" s="57"/>
      <c r="MMB128" s="57"/>
      <c r="MMC128" s="57"/>
      <c r="MMD128" s="57"/>
      <c r="MME128" s="57"/>
      <c r="MMF128" s="57"/>
      <c r="MMG128" s="57"/>
      <c r="MMH128" s="57"/>
      <c r="MMI128" s="57"/>
      <c r="MMJ128" s="57"/>
      <c r="MMK128" s="57"/>
      <c r="MML128" s="57"/>
      <c r="MMM128" s="57"/>
      <c r="MMN128" s="57"/>
      <c r="MMO128" s="57"/>
      <c r="MMP128" s="57"/>
      <c r="MMQ128" s="57"/>
      <c r="MMR128" s="57"/>
      <c r="MMS128" s="57"/>
      <c r="MMT128" s="57"/>
      <c r="MMU128" s="57"/>
      <c r="MMV128" s="57"/>
      <c r="MMW128" s="57"/>
      <c r="MMX128" s="57"/>
      <c r="MMY128" s="57"/>
      <c r="MMZ128" s="57"/>
      <c r="MNA128" s="57"/>
      <c r="MNB128" s="57"/>
      <c r="MNC128" s="57"/>
      <c r="MND128" s="57"/>
      <c r="MNE128" s="57"/>
      <c r="MNF128" s="57"/>
      <c r="MNG128" s="57"/>
      <c r="MNH128" s="57"/>
      <c r="MNI128" s="57"/>
      <c r="MNJ128" s="57"/>
      <c r="MNK128" s="57"/>
      <c r="MNL128" s="57"/>
      <c r="MNM128" s="57"/>
      <c r="MNN128" s="57"/>
      <c r="MNO128" s="57"/>
      <c r="MNP128" s="57"/>
      <c r="MNQ128" s="57"/>
      <c r="MNR128" s="57"/>
      <c r="MNS128" s="57"/>
      <c r="MNT128" s="57"/>
      <c r="MNU128" s="57"/>
      <c r="MNV128" s="57"/>
      <c r="MNW128" s="57"/>
      <c r="MNX128" s="57"/>
      <c r="MNY128" s="57"/>
      <c r="MNZ128" s="57"/>
      <c r="MOA128" s="57"/>
      <c r="MOB128" s="57"/>
      <c r="MOC128" s="57"/>
      <c r="MOD128" s="57"/>
      <c r="MOE128" s="57"/>
      <c r="MOF128" s="57"/>
      <c r="MOG128" s="57"/>
      <c r="MOH128" s="57"/>
      <c r="MOI128" s="57"/>
      <c r="MOJ128" s="57"/>
      <c r="MOK128" s="57"/>
      <c r="MOL128" s="57"/>
      <c r="MOM128" s="57"/>
      <c r="MON128" s="57"/>
      <c r="MOO128" s="57"/>
      <c r="MOP128" s="57"/>
      <c r="MOQ128" s="57"/>
      <c r="MOR128" s="57"/>
      <c r="MOS128" s="57"/>
      <c r="MOT128" s="57"/>
      <c r="MOU128" s="57"/>
      <c r="MOV128" s="57"/>
      <c r="MOW128" s="57"/>
      <c r="MOX128" s="57"/>
      <c r="MOY128" s="57"/>
      <c r="MOZ128" s="57"/>
      <c r="MPA128" s="57"/>
      <c r="MPB128" s="57"/>
      <c r="MPC128" s="57"/>
      <c r="MPD128" s="57"/>
      <c r="MPE128" s="57"/>
      <c r="MPF128" s="57"/>
      <c r="MPG128" s="57"/>
      <c r="MPH128" s="57"/>
      <c r="MPI128" s="57"/>
      <c r="MPJ128" s="57"/>
      <c r="MPK128" s="57"/>
      <c r="MPL128" s="57"/>
      <c r="MPM128" s="57"/>
      <c r="MPN128" s="57"/>
      <c r="MPO128" s="57"/>
      <c r="MPP128" s="57"/>
      <c r="MPQ128" s="57"/>
      <c r="MPR128" s="57"/>
      <c r="MPS128" s="57"/>
      <c r="MPT128" s="57"/>
      <c r="MPU128" s="57"/>
      <c r="MPV128" s="57"/>
      <c r="MPW128" s="57"/>
      <c r="MPX128" s="57"/>
      <c r="MPY128" s="57"/>
      <c r="MPZ128" s="57"/>
      <c r="MQA128" s="57"/>
      <c r="MQB128" s="57"/>
      <c r="MQC128" s="57"/>
      <c r="MQD128" s="57"/>
      <c r="MQE128" s="57"/>
      <c r="MQF128" s="57"/>
      <c r="MQG128" s="57"/>
      <c r="MQH128" s="57"/>
      <c r="MQI128" s="57"/>
      <c r="MQJ128" s="57"/>
      <c r="MQK128" s="57"/>
      <c r="MQL128" s="57"/>
      <c r="MQM128" s="57"/>
      <c r="MQN128" s="57"/>
      <c r="MQO128" s="57"/>
      <c r="MQP128" s="57"/>
      <c r="MQQ128" s="57"/>
      <c r="MQR128" s="57"/>
      <c r="MQS128" s="57"/>
      <c r="MQT128" s="57"/>
      <c r="MQU128" s="57"/>
      <c r="MQV128" s="57"/>
      <c r="MQW128" s="57"/>
      <c r="MQX128" s="57"/>
      <c r="MQY128" s="57"/>
      <c r="MQZ128" s="57"/>
      <c r="MRA128" s="57"/>
      <c r="MRB128" s="57"/>
      <c r="MRC128" s="57"/>
      <c r="MRD128" s="57"/>
      <c r="MRE128" s="57"/>
      <c r="MRF128" s="57"/>
      <c r="MRG128" s="57"/>
      <c r="MRH128" s="57"/>
      <c r="MRI128" s="57"/>
      <c r="MRJ128" s="57"/>
      <c r="MRK128" s="57"/>
      <c r="MRL128" s="57"/>
      <c r="MRM128" s="57"/>
      <c r="MRN128" s="57"/>
      <c r="MRO128" s="57"/>
      <c r="MRP128" s="57"/>
      <c r="MRQ128" s="57"/>
      <c r="MRR128" s="57"/>
      <c r="MRS128" s="57"/>
      <c r="MRT128" s="57"/>
      <c r="MRU128" s="57"/>
      <c r="MRV128" s="57"/>
      <c r="MRW128" s="57"/>
      <c r="MRX128" s="57"/>
      <c r="MRY128" s="57"/>
      <c r="MRZ128" s="57"/>
      <c r="MSA128" s="57"/>
      <c r="MSB128" s="57"/>
      <c r="MSC128" s="57"/>
      <c r="MSD128" s="57"/>
      <c r="MSE128" s="57"/>
      <c r="MSF128" s="57"/>
      <c r="MSG128" s="57"/>
      <c r="MSH128" s="57"/>
      <c r="MSI128" s="57"/>
      <c r="MSJ128" s="57"/>
      <c r="MSK128" s="57"/>
      <c r="MSL128" s="57"/>
      <c r="MSM128" s="57"/>
      <c r="MSN128" s="57"/>
      <c r="MSO128" s="57"/>
      <c r="MSP128" s="57"/>
      <c r="MSQ128" s="57"/>
      <c r="MSR128" s="57"/>
      <c r="MSS128" s="57"/>
      <c r="MST128" s="57"/>
      <c r="MSU128" s="57"/>
      <c r="MSV128" s="57"/>
      <c r="MSW128" s="57"/>
      <c r="MSX128" s="57"/>
      <c r="MSY128" s="57"/>
      <c r="MSZ128" s="57"/>
      <c r="MTA128" s="57"/>
      <c r="MTB128" s="57"/>
      <c r="MTC128" s="57"/>
      <c r="MTD128" s="57"/>
      <c r="MTE128" s="57"/>
      <c r="MTF128" s="57"/>
      <c r="MTG128" s="57"/>
      <c r="MTH128" s="57"/>
      <c r="MTI128" s="57"/>
      <c r="MTJ128" s="57"/>
      <c r="MTK128" s="57"/>
      <c r="MTL128" s="57"/>
      <c r="MTM128" s="57"/>
      <c r="MTN128" s="57"/>
      <c r="MTO128" s="57"/>
      <c r="MTP128" s="57"/>
      <c r="MTQ128" s="57"/>
      <c r="MTR128" s="57"/>
      <c r="MTS128" s="57"/>
      <c r="MTT128" s="57"/>
      <c r="MTU128" s="57"/>
      <c r="MTV128" s="57"/>
      <c r="MTW128" s="57"/>
      <c r="MTX128" s="57"/>
      <c r="MTY128" s="57"/>
      <c r="MTZ128" s="57"/>
      <c r="MUA128" s="57"/>
      <c r="MUB128" s="57"/>
      <c r="MUC128" s="57"/>
      <c r="MUD128" s="57"/>
      <c r="MUE128" s="57"/>
      <c r="MUF128" s="57"/>
      <c r="MUG128" s="57"/>
      <c r="MUH128" s="57"/>
      <c r="MUI128" s="57"/>
      <c r="MUJ128" s="57"/>
      <c r="MUK128" s="57"/>
      <c r="MUL128" s="57"/>
      <c r="MUM128" s="57"/>
      <c r="MUN128" s="57"/>
      <c r="MUO128" s="57"/>
      <c r="MUP128" s="57"/>
      <c r="MUQ128" s="57"/>
      <c r="MUR128" s="57"/>
      <c r="MUS128" s="57"/>
      <c r="MUT128" s="57"/>
      <c r="MUU128" s="57"/>
      <c r="MUV128" s="57"/>
      <c r="MUW128" s="57"/>
      <c r="MUX128" s="57"/>
      <c r="MUY128" s="57"/>
      <c r="MUZ128" s="57"/>
      <c r="MVA128" s="57"/>
      <c r="MVB128" s="57"/>
      <c r="MVC128" s="57"/>
      <c r="MVD128" s="57"/>
      <c r="MVE128" s="57"/>
      <c r="MVF128" s="57"/>
      <c r="MVG128" s="57"/>
      <c r="MVH128" s="57"/>
      <c r="MVI128" s="57"/>
      <c r="MVJ128" s="57"/>
      <c r="MVK128" s="57"/>
      <c r="MVL128" s="57"/>
      <c r="MVM128" s="57"/>
      <c r="MVN128" s="57"/>
      <c r="MVO128" s="57"/>
      <c r="MVP128" s="57"/>
      <c r="MVQ128" s="57"/>
      <c r="MVR128" s="57"/>
      <c r="MVS128" s="57"/>
      <c r="MVT128" s="57"/>
      <c r="MVU128" s="57"/>
      <c r="MVV128" s="57"/>
      <c r="MVW128" s="57"/>
      <c r="MVX128" s="57"/>
      <c r="MVY128" s="57"/>
      <c r="MVZ128" s="57"/>
      <c r="MWA128" s="57"/>
      <c r="MWB128" s="57"/>
      <c r="MWC128" s="57"/>
      <c r="MWD128" s="57"/>
      <c r="MWE128" s="57"/>
      <c r="MWF128" s="57"/>
      <c r="MWG128" s="57"/>
      <c r="MWH128" s="57"/>
      <c r="MWI128" s="57"/>
      <c r="MWJ128" s="57"/>
      <c r="MWK128" s="57"/>
      <c r="MWL128" s="57"/>
      <c r="MWM128" s="57"/>
      <c r="MWN128" s="57"/>
      <c r="MWO128" s="57"/>
      <c r="MWP128" s="57"/>
      <c r="MWQ128" s="57"/>
      <c r="MWR128" s="57"/>
      <c r="MWS128" s="57"/>
      <c r="MWT128" s="57"/>
      <c r="MWU128" s="57"/>
      <c r="MWV128" s="57"/>
      <c r="MWW128" s="57"/>
      <c r="MWX128" s="57"/>
      <c r="MWY128" s="57"/>
      <c r="MWZ128" s="57"/>
      <c r="MXA128" s="57"/>
      <c r="MXB128" s="57"/>
      <c r="MXC128" s="57"/>
      <c r="MXD128" s="57"/>
      <c r="MXE128" s="57"/>
      <c r="MXF128" s="57"/>
      <c r="MXG128" s="57"/>
      <c r="MXH128" s="57"/>
      <c r="MXI128" s="57"/>
      <c r="MXJ128" s="57"/>
      <c r="MXK128" s="57"/>
      <c r="MXL128" s="57"/>
      <c r="MXM128" s="57"/>
      <c r="MXN128" s="57"/>
      <c r="MXO128" s="57"/>
      <c r="MXP128" s="57"/>
      <c r="MXQ128" s="57"/>
      <c r="MXR128" s="57"/>
      <c r="MXS128" s="57"/>
      <c r="MXT128" s="57"/>
      <c r="MXU128" s="57"/>
      <c r="MXV128" s="57"/>
      <c r="MXW128" s="57"/>
      <c r="MXX128" s="57"/>
      <c r="MXY128" s="57"/>
      <c r="MXZ128" s="57"/>
      <c r="MYA128" s="57"/>
      <c r="MYB128" s="57"/>
      <c r="MYC128" s="57"/>
      <c r="MYD128" s="57"/>
      <c r="MYE128" s="57"/>
      <c r="MYF128" s="57"/>
      <c r="MYG128" s="57"/>
      <c r="MYH128" s="57"/>
      <c r="MYI128" s="57"/>
      <c r="MYJ128" s="57"/>
      <c r="MYK128" s="57"/>
      <c r="MYL128" s="57"/>
      <c r="MYM128" s="57"/>
      <c r="MYN128" s="57"/>
      <c r="MYO128" s="57"/>
      <c r="MYP128" s="57"/>
      <c r="MYQ128" s="57"/>
      <c r="MYR128" s="57"/>
      <c r="MYS128" s="57"/>
      <c r="MYT128" s="57"/>
      <c r="MYU128" s="57"/>
      <c r="MYV128" s="57"/>
      <c r="MYW128" s="57"/>
      <c r="MYX128" s="57"/>
      <c r="MYY128" s="57"/>
      <c r="MYZ128" s="57"/>
      <c r="MZA128" s="57"/>
      <c r="MZB128" s="57"/>
      <c r="MZC128" s="57"/>
      <c r="MZD128" s="57"/>
      <c r="MZE128" s="57"/>
      <c r="MZF128" s="57"/>
      <c r="MZG128" s="57"/>
      <c r="MZH128" s="57"/>
      <c r="MZI128" s="57"/>
      <c r="MZJ128" s="57"/>
      <c r="MZK128" s="57"/>
      <c r="MZL128" s="57"/>
      <c r="MZM128" s="57"/>
      <c r="MZN128" s="57"/>
      <c r="MZO128" s="57"/>
      <c r="MZP128" s="57"/>
      <c r="MZQ128" s="57"/>
      <c r="MZR128" s="57"/>
      <c r="MZS128" s="57"/>
      <c r="MZT128" s="57"/>
      <c r="MZU128" s="57"/>
      <c r="MZV128" s="57"/>
      <c r="MZW128" s="57"/>
      <c r="MZX128" s="57"/>
      <c r="MZY128" s="57"/>
      <c r="MZZ128" s="57"/>
      <c r="NAA128" s="57"/>
      <c r="NAB128" s="57"/>
      <c r="NAC128" s="57"/>
      <c r="NAD128" s="57"/>
      <c r="NAE128" s="57"/>
      <c r="NAF128" s="57"/>
      <c r="NAG128" s="57"/>
      <c r="NAH128" s="57"/>
      <c r="NAI128" s="57"/>
      <c r="NAJ128" s="57"/>
      <c r="NAK128" s="57"/>
      <c r="NAL128" s="57"/>
      <c r="NAM128" s="57"/>
      <c r="NAN128" s="57"/>
      <c r="NAO128" s="57"/>
      <c r="NAP128" s="57"/>
      <c r="NAQ128" s="57"/>
      <c r="NAR128" s="57"/>
      <c r="NAS128" s="57"/>
      <c r="NAT128" s="57"/>
      <c r="NAU128" s="57"/>
      <c r="NAV128" s="57"/>
      <c r="NAW128" s="57"/>
      <c r="NAX128" s="57"/>
      <c r="NAY128" s="57"/>
      <c r="NAZ128" s="57"/>
      <c r="NBA128" s="57"/>
      <c r="NBB128" s="57"/>
      <c r="NBC128" s="57"/>
      <c r="NBD128" s="57"/>
      <c r="NBE128" s="57"/>
      <c r="NBF128" s="57"/>
      <c r="NBG128" s="57"/>
      <c r="NBH128" s="57"/>
      <c r="NBI128" s="57"/>
      <c r="NBJ128" s="57"/>
      <c r="NBK128" s="57"/>
      <c r="NBL128" s="57"/>
      <c r="NBM128" s="57"/>
      <c r="NBN128" s="57"/>
      <c r="NBO128" s="57"/>
      <c r="NBP128" s="57"/>
      <c r="NBQ128" s="57"/>
      <c r="NBR128" s="57"/>
      <c r="NBS128" s="57"/>
      <c r="NBT128" s="57"/>
      <c r="NBU128" s="57"/>
      <c r="NBV128" s="57"/>
      <c r="NBW128" s="57"/>
      <c r="NBX128" s="57"/>
      <c r="NBY128" s="57"/>
      <c r="NBZ128" s="57"/>
      <c r="NCA128" s="57"/>
      <c r="NCB128" s="57"/>
      <c r="NCC128" s="57"/>
      <c r="NCD128" s="57"/>
      <c r="NCE128" s="57"/>
      <c r="NCF128" s="57"/>
      <c r="NCG128" s="57"/>
      <c r="NCH128" s="57"/>
      <c r="NCI128" s="57"/>
      <c r="NCJ128" s="57"/>
      <c r="NCK128" s="57"/>
      <c r="NCL128" s="57"/>
      <c r="NCM128" s="57"/>
      <c r="NCN128" s="57"/>
      <c r="NCO128" s="57"/>
      <c r="NCP128" s="57"/>
      <c r="NCQ128" s="57"/>
      <c r="NCR128" s="57"/>
      <c r="NCS128" s="57"/>
      <c r="NCT128" s="57"/>
      <c r="NCU128" s="57"/>
      <c r="NCV128" s="57"/>
      <c r="NCW128" s="57"/>
      <c r="NCX128" s="57"/>
      <c r="NCY128" s="57"/>
      <c r="NCZ128" s="57"/>
      <c r="NDA128" s="57"/>
      <c r="NDB128" s="57"/>
      <c r="NDC128" s="57"/>
      <c r="NDD128" s="57"/>
      <c r="NDE128" s="57"/>
      <c r="NDF128" s="57"/>
      <c r="NDG128" s="57"/>
      <c r="NDH128" s="57"/>
      <c r="NDI128" s="57"/>
      <c r="NDJ128" s="57"/>
      <c r="NDK128" s="57"/>
      <c r="NDL128" s="57"/>
      <c r="NDM128" s="57"/>
      <c r="NDN128" s="57"/>
      <c r="NDO128" s="57"/>
      <c r="NDP128" s="57"/>
      <c r="NDQ128" s="57"/>
      <c r="NDR128" s="57"/>
      <c r="NDS128" s="57"/>
      <c r="NDT128" s="57"/>
      <c r="NDU128" s="57"/>
      <c r="NDV128" s="57"/>
      <c r="NDW128" s="57"/>
      <c r="NDX128" s="57"/>
      <c r="NDY128" s="57"/>
      <c r="NDZ128" s="57"/>
      <c r="NEA128" s="57"/>
      <c r="NEB128" s="57"/>
      <c r="NEC128" s="57"/>
      <c r="NED128" s="57"/>
      <c r="NEE128" s="57"/>
      <c r="NEF128" s="57"/>
      <c r="NEG128" s="57"/>
      <c r="NEH128" s="57"/>
      <c r="NEI128" s="57"/>
      <c r="NEJ128" s="57"/>
      <c r="NEK128" s="57"/>
      <c r="NEL128" s="57"/>
      <c r="NEM128" s="57"/>
      <c r="NEN128" s="57"/>
      <c r="NEO128" s="57"/>
      <c r="NEP128" s="57"/>
      <c r="NEQ128" s="57"/>
      <c r="NER128" s="57"/>
      <c r="NES128" s="57"/>
      <c r="NET128" s="57"/>
      <c r="NEU128" s="57"/>
      <c r="NEV128" s="57"/>
      <c r="NEW128" s="57"/>
      <c r="NEX128" s="57"/>
      <c r="NEY128" s="57"/>
      <c r="NEZ128" s="57"/>
      <c r="NFA128" s="57"/>
      <c r="NFB128" s="57"/>
      <c r="NFC128" s="57"/>
      <c r="NFD128" s="57"/>
      <c r="NFE128" s="57"/>
      <c r="NFF128" s="57"/>
      <c r="NFG128" s="57"/>
      <c r="NFH128" s="57"/>
      <c r="NFI128" s="57"/>
      <c r="NFJ128" s="57"/>
      <c r="NFK128" s="57"/>
      <c r="NFL128" s="57"/>
      <c r="NFM128" s="57"/>
      <c r="NFN128" s="57"/>
      <c r="NFO128" s="57"/>
      <c r="NFP128" s="57"/>
      <c r="NFQ128" s="57"/>
      <c r="NFR128" s="57"/>
      <c r="NFS128" s="57"/>
      <c r="NFT128" s="57"/>
      <c r="NFU128" s="57"/>
      <c r="NFV128" s="57"/>
      <c r="NFW128" s="57"/>
      <c r="NFX128" s="57"/>
      <c r="NFY128" s="57"/>
      <c r="NFZ128" s="57"/>
      <c r="NGA128" s="57"/>
      <c r="NGB128" s="57"/>
      <c r="NGC128" s="57"/>
      <c r="NGD128" s="57"/>
      <c r="NGE128" s="57"/>
      <c r="NGF128" s="57"/>
      <c r="NGG128" s="57"/>
      <c r="NGH128" s="57"/>
      <c r="NGI128" s="57"/>
      <c r="NGJ128" s="57"/>
      <c r="NGK128" s="57"/>
      <c r="NGL128" s="57"/>
      <c r="NGM128" s="57"/>
      <c r="NGN128" s="57"/>
      <c r="NGO128" s="57"/>
      <c r="NGP128" s="57"/>
      <c r="NGQ128" s="57"/>
      <c r="NGR128" s="57"/>
      <c r="NGS128" s="57"/>
      <c r="NGT128" s="57"/>
      <c r="NGU128" s="57"/>
      <c r="NGV128" s="57"/>
      <c r="NGW128" s="57"/>
      <c r="NGX128" s="57"/>
      <c r="NGY128" s="57"/>
      <c r="NGZ128" s="57"/>
      <c r="NHA128" s="57"/>
      <c r="NHB128" s="57"/>
      <c r="NHC128" s="57"/>
      <c r="NHD128" s="57"/>
      <c r="NHE128" s="57"/>
      <c r="NHF128" s="57"/>
      <c r="NHG128" s="57"/>
      <c r="NHH128" s="57"/>
      <c r="NHI128" s="57"/>
      <c r="NHJ128" s="57"/>
      <c r="NHK128" s="57"/>
      <c r="NHL128" s="57"/>
      <c r="NHM128" s="57"/>
      <c r="NHN128" s="57"/>
      <c r="NHO128" s="57"/>
      <c r="NHP128" s="57"/>
      <c r="NHQ128" s="57"/>
      <c r="NHR128" s="57"/>
      <c r="NHS128" s="57"/>
      <c r="NHT128" s="57"/>
      <c r="NHU128" s="57"/>
      <c r="NHV128" s="57"/>
      <c r="NHW128" s="57"/>
      <c r="NHX128" s="57"/>
      <c r="NHY128" s="57"/>
      <c r="NHZ128" s="57"/>
      <c r="NIA128" s="57"/>
      <c r="NIB128" s="57"/>
      <c r="NIC128" s="57"/>
      <c r="NID128" s="57"/>
      <c r="NIE128" s="57"/>
      <c r="NIF128" s="57"/>
      <c r="NIG128" s="57"/>
      <c r="NIH128" s="57"/>
      <c r="NII128" s="57"/>
      <c r="NIJ128" s="57"/>
      <c r="NIK128" s="57"/>
      <c r="NIL128" s="57"/>
      <c r="NIM128" s="57"/>
      <c r="NIN128" s="57"/>
      <c r="NIO128" s="57"/>
      <c r="NIP128" s="57"/>
      <c r="NIQ128" s="57"/>
      <c r="NIR128" s="57"/>
      <c r="NIS128" s="57"/>
      <c r="NIT128" s="57"/>
      <c r="NIU128" s="57"/>
      <c r="NIV128" s="57"/>
      <c r="NIW128" s="57"/>
      <c r="NIX128" s="57"/>
      <c r="NIY128" s="57"/>
      <c r="NIZ128" s="57"/>
      <c r="NJA128" s="57"/>
      <c r="NJB128" s="57"/>
      <c r="NJC128" s="57"/>
      <c r="NJD128" s="57"/>
      <c r="NJE128" s="57"/>
      <c r="NJF128" s="57"/>
      <c r="NJG128" s="57"/>
      <c r="NJH128" s="57"/>
      <c r="NJI128" s="57"/>
      <c r="NJJ128" s="57"/>
      <c r="NJK128" s="57"/>
      <c r="NJL128" s="57"/>
      <c r="NJM128" s="57"/>
      <c r="NJN128" s="57"/>
      <c r="NJO128" s="57"/>
      <c r="NJP128" s="57"/>
      <c r="NJQ128" s="57"/>
      <c r="NJR128" s="57"/>
      <c r="NJS128" s="57"/>
      <c r="NJT128" s="57"/>
      <c r="NJU128" s="57"/>
      <c r="NJV128" s="57"/>
      <c r="NJW128" s="57"/>
      <c r="NJX128" s="57"/>
      <c r="NJY128" s="57"/>
      <c r="NJZ128" s="57"/>
      <c r="NKA128" s="57"/>
      <c r="NKB128" s="57"/>
      <c r="NKC128" s="57"/>
      <c r="NKD128" s="57"/>
      <c r="NKE128" s="57"/>
      <c r="NKF128" s="57"/>
      <c r="NKG128" s="57"/>
      <c r="NKH128" s="57"/>
      <c r="NKI128" s="57"/>
      <c r="NKJ128" s="57"/>
      <c r="NKK128" s="57"/>
      <c r="NKL128" s="57"/>
      <c r="NKM128" s="57"/>
      <c r="NKN128" s="57"/>
      <c r="NKO128" s="57"/>
      <c r="NKP128" s="57"/>
      <c r="NKQ128" s="57"/>
      <c r="NKR128" s="57"/>
      <c r="NKS128" s="57"/>
      <c r="NKT128" s="57"/>
      <c r="NKU128" s="57"/>
      <c r="NKV128" s="57"/>
      <c r="NKW128" s="57"/>
      <c r="NKX128" s="57"/>
      <c r="NKY128" s="57"/>
      <c r="NKZ128" s="57"/>
      <c r="NLA128" s="57"/>
      <c r="NLB128" s="57"/>
      <c r="NLC128" s="57"/>
      <c r="NLD128" s="57"/>
      <c r="NLE128" s="57"/>
      <c r="NLF128" s="57"/>
      <c r="NLG128" s="57"/>
      <c r="NLH128" s="57"/>
      <c r="NLI128" s="57"/>
      <c r="NLJ128" s="57"/>
      <c r="NLK128" s="57"/>
      <c r="NLL128" s="57"/>
      <c r="NLM128" s="57"/>
      <c r="NLN128" s="57"/>
      <c r="NLO128" s="57"/>
      <c r="NLP128" s="57"/>
      <c r="NLQ128" s="57"/>
      <c r="NLR128" s="57"/>
      <c r="NLS128" s="57"/>
      <c r="NLT128" s="57"/>
      <c r="NLU128" s="57"/>
      <c r="NLV128" s="57"/>
      <c r="NLW128" s="57"/>
      <c r="NLX128" s="57"/>
      <c r="NLY128" s="57"/>
      <c r="NLZ128" s="57"/>
      <c r="NMA128" s="57"/>
      <c r="NMB128" s="57"/>
      <c r="NMC128" s="57"/>
      <c r="NMD128" s="57"/>
      <c r="NME128" s="57"/>
      <c r="NMF128" s="57"/>
      <c r="NMG128" s="57"/>
      <c r="NMH128" s="57"/>
      <c r="NMI128" s="57"/>
      <c r="NMJ128" s="57"/>
      <c r="NMK128" s="57"/>
      <c r="NML128" s="57"/>
      <c r="NMM128" s="57"/>
      <c r="NMN128" s="57"/>
      <c r="NMO128" s="57"/>
      <c r="NMP128" s="57"/>
      <c r="NMQ128" s="57"/>
      <c r="NMR128" s="57"/>
      <c r="NMS128" s="57"/>
      <c r="NMT128" s="57"/>
      <c r="NMU128" s="57"/>
      <c r="NMV128" s="57"/>
      <c r="NMW128" s="57"/>
      <c r="NMX128" s="57"/>
      <c r="NMY128" s="57"/>
      <c r="NMZ128" s="57"/>
      <c r="NNA128" s="57"/>
      <c r="NNB128" s="57"/>
      <c r="NNC128" s="57"/>
      <c r="NND128" s="57"/>
      <c r="NNE128" s="57"/>
      <c r="NNF128" s="57"/>
      <c r="NNG128" s="57"/>
      <c r="NNH128" s="57"/>
      <c r="NNI128" s="57"/>
      <c r="NNJ128" s="57"/>
      <c r="NNK128" s="57"/>
      <c r="NNL128" s="57"/>
      <c r="NNM128" s="57"/>
      <c r="NNN128" s="57"/>
      <c r="NNO128" s="57"/>
      <c r="NNP128" s="57"/>
      <c r="NNQ128" s="57"/>
      <c r="NNR128" s="57"/>
      <c r="NNS128" s="57"/>
      <c r="NNT128" s="57"/>
      <c r="NNU128" s="57"/>
      <c r="NNV128" s="57"/>
      <c r="NNW128" s="57"/>
      <c r="NNX128" s="57"/>
      <c r="NNY128" s="57"/>
      <c r="NNZ128" s="57"/>
      <c r="NOA128" s="57"/>
      <c r="NOB128" s="57"/>
      <c r="NOC128" s="57"/>
      <c r="NOD128" s="57"/>
      <c r="NOE128" s="57"/>
      <c r="NOF128" s="57"/>
      <c r="NOG128" s="57"/>
      <c r="NOH128" s="57"/>
      <c r="NOI128" s="57"/>
      <c r="NOJ128" s="57"/>
      <c r="NOK128" s="57"/>
      <c r="NOL128" s="57"/>
      <c r="NOM128" s="57"/>
      <c r="NON128" s="57"/>
      <c r="NOO128" s="57"/>
      <c r="NOP128" s="57"/>
      <c r="NOQ128" s="57"/>
      <c r="NOR128" s="57"/>
      <c r="NOS128" s="57"/>
      <c r="NOT128" s="57"/>
      <c r="NOU128" s="57"/>
      <c r="NOV128" s="57"/>
      <c r="NOW128" s="57"/>
      <c r="NOX128" s="57"/>
      <c r="NOY128" s="57"/>
      <c r="NOZ128" s="57"/>
      <c r="NPA128" s="57"/>
      <c r="NPB128" s="57"/>
      <c r="NPC128" s="57"/>
      <c r="NPD128" s="57"/>
      <c r="NPE128" s="57"/>
      <c r="NPF128" s="57"/>
      <c r="NPG128" s="57"/>
      <c r="NPH128" s="57"/>
      <c r="NPI128" s="57"/>
      <c r="NPJ128" s="57"/>
      <c r="NPK128" s="57"/>
      <c r="NPL128" s="57"/>
      <c r="NPM128" s="57"/>
      <c r="NPN128" s="57"/>
      <c r="NPO128" s="57"/>
      <c r="NPP128" s="57"/>
      <c r="NPQ128" s="57"/>
      <c r="NPR128" s="57"/>
      <c r="NPS128" s="57"/>
      <c r="NPT128" s="57"/>
      <c r="NPU128" s="57"/>
      <c r="NPV128" s="57"/>
      <c r="NPW128" s="57"/>
      <c r="NPX128" s="57"/>
      <c r="NPY128" s="57"/>
      <c r="NPZ128" s="57"/>
      <c r="NQA128" s="57"/>
      <c r="NQB128" s="57"/>
      <c r="NQC128" s="57"/>
      <c r="NQD128" s="57"/>
      <c r="NQE128" s="57"/>
      <c r="NQF128" s="57"/>
      <c r="NQG128" s="57"/>
      <c r="NQH128" s="57"/>
      <c r="NQI128" s="57"/>
      <c r="NQJ128" s="57"/>
      <c r="NQK128" s="57"/>
      <c r="NQL128" s="57"/>
      <c r="NQM128" s="57"/>
      <c r="NQN128" s="57"/>
      <c r="NQO128" s="57"/>
      <c r="NQP128" s="57"/>
      <c r="NQQ128" s="57"/>
      <c r="NQR128" s="57"/>
      <c r="NQS128" s="57"/>
      <c r="NQT128" s="57"/>
      <c r="NQU128" s="57"/>
      <c r="NQV128" s="57"/>
      <c r="NQW128" s="57"/>
      <c r="NQX128" s="57"/>
      <c r="NQY128" s="57"/>
      <c r="NQZ128" s="57"/>
      <c r="NRA128" s="57"/>
      <c r="NRB128" s="57"/>
      <c r="NRC128" s="57"/>
      <c r="NRD128" s="57"/>
      <c r="NRE128" s="57"/>
      <c r="NRF128" s="57"/>
      <c r="NRG128" s="57"/>
      <c r="NRH128" s="57"/>
      <c r="NRI128" s="57"/>
      <c r="NRJ128" s="57"/>
      <c r="NRK128" s="57"/>
      <c r="NRL128" s="57"/>
      <c r="NRM128" s="57"/>
      <c r="NRN128" s="57"/>
      <c r="NRO128" s="57"/>
      <c r="NRP128" s="57"/>
      <c r="NRQ128" s="57"/>
      <c r="NRR128" s="57"/>
      <c r="NRS128" s="57"/>
      <c r="NRT128" s="57"/>
      <c r="NRU128" s="57"/>
      <c r="NRV128" s="57"/>
      <c r="NRW128" s="57"/>
      <c r="NRX128" s="57"/>
      <c r="NRY128" s="57"/>
      <c r="NRZ128" s="57"/>
      <c r="NSA128" s="57"/>
      <c r="NSB128" s="57"/>
      <c r="NSC128" s="57"/>
      <c r="NSD128" s="57"/>
      <c r="NSE128" s="57"/>
      <c r="NSF128" s="57"/>
      <c r="NSG128" s="57"/>
      <c r="NSH128" s="57"/>
      <c r="NSI128" s="57"/>
      <c r="NSJ128" s="57"/>
      <c r="NSK128" s="57"/>
      <c r="NSL128" s="57"/>
      <c r="NSM128" s="57"/>
      <c r="NSN128" s="57"/>
      <c r="NSO128" s="57"/>
      <c r="NSP128" s="57"/>
      <c r="NSQ128" s="57"/>
      <c r="NSR128" s="57"/>
      <c r="NSS128" s="57"/>
      <c r="NST128" s="57"/>
      <c r="NSU128" s="57"/>
      <c r="NSV128" s="57"/>
      <c r="NSW128" s="57"/>
      <c r="NSX128" s="57"/>
      <c r="NSY128" s="57"/>
      <c r="NSZ128" s="57"/>
      <c r="NTA128" s="57"/>
      <c r="NTB128" s="57"/>
      <c r="NTC128" s="57"/>
      <c r="NTD128" s="57"/>
      <c r="NTE128" s="57"/>
      <c r="NTF128" s="57"/>
      <c r="NTG128" s="57"/>
      <c r="NTH128" s="57"/>
      <c r="NTI128" s="57"/>
      <c r="NTJ128" s="57"/>
      <c r="NTK128" s="57"/>
      <c r="NTL128" s="57"/>
      <c r="NTM128" s="57"/>
      <c r="NTN128" s="57"/>
      <c r="NTO128" s="57"/>
      <c r="NTP128" s="57"/>
      <c r="NTQ128" s="57"/>
      <c r="NTR128" s="57"/>
      <c r="NTS128" s="57"/>
      <c r="NTT128" s="57"/>
      <c r="NTU128" s="57"/>
      <c r="NTV128" s="57"/>
      <c r="NTW128" s="57"/>
      <c r="NTX128" s="57"/>
      <c r="NTY128" s="57"/>
      <c r="NTZ128" s="57"/>
      <c r="NUA128" s="57"/>
      <c r="NUB128" s="57"/>
      <c r="NUC128" s="57"/>
      <c r="NUD128" s="57"/>
      <c r="NUE128" s="57"/>
      <c r="NUF128" s="57"/>
      <c r="NUG128" s="57"/>
      <c r="NUH128" s="57"/>
      <c r="NUI128" s="57"/>
      <c r="NUJ128" s="57"/>
      <c r="NUK128" s="57"/>
      <c r="NUL128" s="57"/>
      <c r="NUM128" s="57"/>
      <c r="NUN128" s="57"/>
      <c r="NUO128" s="57"/>
      <c r="NUP128" s="57"/>
      <c r="NUQ128" s="57"/>
      <c r="NUR128" s="57"/>
      <c r="NUS128" s="57"/>
      <c r="NUT128" s="57"/>
      <c r="NUU128" s="57"/>
      <c r="NUV128" s="57"/>
      <c r="NUW128" s="57"/>
      <c r="NUX128" s="57"/>
      <c r="NUY128" s="57"/>
      <c r="NUZ128" s="57"/>
      <c r="NVA128" s="57"/>
      <c r="NVB128" s="57"/>
      <c r="NVC128" s="57"/>
      <c r="NVD128" s="57"/>
      <c r="NVE128" s="57"/>
      <c r="NVF128" s="57"/>
      <c r="NVG128" s="57"/>
      <c r="NVH128" s="57"/>
      <c r="NVI128" s="57"/>
      <c r="NVJ128" s="57"/>
      <c r="NVK128" s="57"/>
      <c r="NVL128" s="57"/>
      <c r="NVM128" s="57"/>
      <c r="NVN128" s="57"/>
      <c r="NVO128" s="57"/>
      <c r="NVP128" s="57"/>
      <c r="NVQ128" s="57"/>
      <c r="NVR128" s="57"/>
      <c r="NVS128" s="57"/>
      <c r="NVT128" s="57"/>
      <c r="NVU128" s="57"/>
      <c r="NVV128" s="57"/>
      <c r="NVW128" s="57"/>
      <c r="NVX128" s="57"/>
      <c r="NVY128" s="57"/>
      <c r="NVZ128" s="57"/>
      <c r="NWA128" s="57"/>
      <c r="NWB128" s="57"/>
      <c r="NWC128" s="57"/>
      <c r="NWD128" s="57"/>
      <c r="NWE128" s="57"/>
      <c r="NWF128" s="57"/>
      <c r="NWG128" s="57"/>
      <c r="NWH128" s="57"/>
      <c r="NWI128" s="57"/>
      <c r="NWJ128" s="57"/>
      <c r="NWK128" s="57"/>
      <c r="NWL128" s="57"/>
      <c r="NWM128" s="57"/>
      <c r="NWN128" s="57"/>
      <c r="NWO128" s="57"/>
      <c r="NWP128" s="57"/>
      <c r="NWQ128" s="57"/>
      <c r="NWR128" s="57"/>
      <c r="NWS128" s="57"/>
      <c r="NWT128" s="57"/>
      <c r="NWU128" s="57"/>
      <c r="NWV128" s="57"/>
      <c r="NWW128" s="57"/>
      <c r="NWX128" s="57"/>
      <c r="NWY128" s="57"/>
      <c r="NWZ128" s="57"/>
      <c r="NXA128" s="57"/>
      <c r="NXB128" s="57"/>
      <c r="NXC128" s="57"/>
      <c r="NXD128" s="57"/>
      <c r="NXE128" s="57"/>
      <c r="NXF128" s="57"/>
      <c r="NXG128" s="57"/>
      <c r="NXH128" s="57"/>
      <c r="NXI128" s="57"/>
      <c r="NXJ128" s="57"/>
      <c r="NXK128" s="57"/>
      <c r="NXL128" s="57"/>
      <c r="NXM128" s="57"/>
      <c r="NXN128" s="57"/>
      <c r="NXO128" s="57"/>
      <c r="NXP128" s="57"/>
      <c r="NXQ128" s="57"/>
      <c r="NXR128" s="57"/>
      <c r="NXS128" s="57"/>
      <c r="NXT128" s="57"/>
      <c r="NXU128" s="57"/>
      <c r="NXV128" s="57"/>
      <c r="NXW128" s="57"/>
      <c r="NXX128" s="57"/>
      <c r="NXY128" s="57"/>
      <c r="NXZ128" s="57"/>
      <c r="NYA128" s="57"/>
      <c r="NYB128" s="57"/>
      <c r="NYC128" s="57"/>
      <c r="NYD128" s="57"/>
      <c r="NYE128" s="57"/>
      <c r="NYF128" s="57"/>
      <c r="NYG128" s="57"/>
      <c r="NYH128" s="57"/>
      <c r="NYI128" s="57"/>
      <c r="NYJ128" s="57"/>
      <c r="NYK128" s="57"/>
      <c r="NYL128" s="57"/>
      <c r="NYM128" s="57"/>
      <c r="NYN128" s="57"/>
      <c r="NYO128" s="57"/>
      <c r="NYP128" s="57"/>
      <c r="NYQ128" s="57"/>
      <c r="NYR128" s="57"/>
      <c r="NYS128" s="57"/>
      <c r="NYT128" s="57"/>
      <c r="NYU128" s="57"/>
      <c r="NYV128" s="57"/>
      <c r="NYW128" s="57"/>
      <c r="NYX128" s="57"/>
      <c r="NYY128" s="57"/>
      <c r="NYZ128" s="57"/>
      <c r="NZA128" s="57"/>
      <c r="NZB128" s="57"/>
      <c r="NZC128" s="57"/>
      <c r="NZD128" s="57"/>
      <c r="NZE128" s="57"/>
      <c r="NZF128" s="57"/>
      <c r="NZG128" s="57"/>
      <c r="NZH128" s="57"/>
      <c r="NZI128" s="57"/>
      <c r="NZJ128" s="57"/>
      <c r="NZK128" s="57"/>
      <c r="NZL128" s="57"/>
      <c r="NZM128" s="57"/>
      <c r="NZN128" s="57"/>
      <c r="NZO128" s="57"/>
      <c r="NZP128" s="57"/>
      <c r="NZQ128" s="57"/>
      <c r="NZR128" s="57"/>
      <c r="NZS128" s="57"/>
      <c r="NZT128" s="57"/>
      <c r="NZU128" s="57"/>
      <c r="NZV128" s="57"/>
      <c r="NZW128" s="57"/>
      <c r="NZX128" s="57"/>
      <c r="NZY128" s="57"/>
      <c r="NZZ128" s="57"/>
      <c r="OAA128" s="57"/>
      <c r="OAB128" s="57"/>
      <c r="OAC128" s="57"/>
      <c r="OAD128" s="57"/>
      <c r="OAE128" s="57"/>
      <c r="OAF128" s="57"/>
      <c r="OAG128" s="57"/>
      <c r="OAH128" s="57"/>
      <c r="OAI128" s="57"/>
      <c r="OAJ128" s="57"/>
      <c r="OAK128" s="57"/>
      <c r="OAL128" s="57"/>
      <c r="OAM128" s="57"/>
      <c r="OAN128" s="57"/>
      <c r="OAO128" s="57"/>
      <c r="OAP128" s="57"/>
      <c r="OAQ128" s="57"/>
      <c r="OAR128" s="57"/>
      <c r="OAS128" s="57"/>
      <c r="OAT128" s="57"/>
      <c r="OAU128" s="57"/>
      <c r="OAV128" s="57"/>
      <c r="OAW128" s="57"/>
      <c r="OAX128" s="57"/>
      <c r="OAY128" s="57"/>
      <c r="OAZ128" s="57"/>
      <c r="OBA128" s="57"/>
      <c r="OBB128" s="57"/>
      <c r="OBC128" s="57"/>
      <c r="OBD128" s="57"/>
      <c r="OBE128" s="57"/>
      <c r="OBF128" s="57"/>
      <c r="OBG128" s="57"/>
      <c r="OBH128" s="57"/>
      <c r="OBI128" s="57"/>
      <c r="OBJ128" s="57"/>
      <c r="OBK128" s="57"/>
      <c r="OBL128" s="57"/>
      <c r="OBM128" s="57"/>
      <c r="OBN128" s="57"/>
      <c r="OBO128" s="57"/>
      <c r="OBP128" s="57"/>
      <c r="OBQ128" s="57"/>
      <c r="OBR128" s="57"/>
      <c r="OBS128" s="57"/>
      <c r="OBT128" s="57"/>
      <c r="OBU128" s="57"/>
      <c r="OBV128" s="57"/>
      <c r="OBW128" s="57"/>
      <c r="OBX128" s="57"/>
      <c r="OBY128" s="57"/>
      <c r="OBZ128" s="57"/>
      <c r="OCA128" s="57"/>
      <c r="OCB128" s="57"/>
      <c r="OCC128" s="57"/>
      <c r="OCD128" s="57"/>
      <c r="OCE128" s="57"/>
      <c r="OCF128" s="57"/>
      <c r="OCG128" s="57"/>
      <c r="OCH128" s="57"/>
      <c r="OCI128" s="57"/>
      <c r="OCJ128" s="57"/>
      <c r="OCK128" s="57"/>
      <c r="OCL128" s="57"/>
      <c r="OCM128" s="57"/>
      <c r="OCN128" s="57"/>
      <c r="OCO128" s="57"/>
      <c r="OCP128" s="57"/>
      <c r="OCQ128" s="57"/>
      <c r="OCR128" s="57"/>
      <c r="OCS128" s="57"/>
      <c r="OCT128" s="57"/>
      <c r="OCU128" s="57"/>
      <c r="OCV128" s="57"/>
      <c r="OCW128" s="57"/>
      <c r="OCX128" s="57"/>
      <c r="OCY128" s="57"/>
      <c r="OCZ128" s="57"/>
      <c r="ODA128" s="57"/>
      <c r="ODB128" s="57"/>
      <c r="ODC128" s="57"/>
      <c r="ODD128" s="57"/>
      <c r="ODE128" s="57"/>
      <c r="ODF128" s="57"/>
      <c r="ODG128" s="57"/>
      <c r="ODH128" s="57"/>
      <c r="ODI128" s="57"/>
      <c r="ODJ128" s="57"/>
      <c r="ODK128" s="57"/>
      <c r="ODL128" s="57"/>
      <c r="ODM128" s="57"/>
      <c r="ODN128" s="57"/>
      <c r="ODO128" s="57"/>
      <c r="ODP128" s="57"/>
      <c r="ODQ128" s="57"/>
      <c r="ODR128" s="57"/>
      <c r="ODS128" s="57"/>
      <c r="ODT128" s="57"/>
      <c r="ODU128" s="57"/>
      <c r="ODV128" s="57"/>
      <c r="ODW128" s="57"/>
      <c r="ODX128" s="57"/>
      <c r="ODY128" s="57"/>
      <c r="ODZ128" s="57"/>
      <c r="OEA128" s="57"/>
      <c r="OEB128" s="57"/>
      <c r="OEC128" s="57"/>
      <c r="OED128" s="57"/>
      <c r="OEE128" s="57"/>
      <c r="OEF128" s="57"/>
      <c r="OEG128" s="57"/>
      <c r="OEH128" s="57"/>
      <c r="OEI128" s="57"/>
      <c r="OEJ128" s="57"/>
      <c r="OEK128" s="57"/>
      <c r="OEL128" s="57"/>
      <c r="OEM128" s="57"/>
      <c r="OEN128" s="57"/>
      <c r="OEO128" s="57"/>
      <c r="OEP128" s="57"/>
      <c r="OEQ128" s="57"/>
      <c r="OER128" s="57"/>
      <c r="OES128" s="57"/>
      <c r="OET128" s="57"/>
      <c r="OEU128" s="57"/>
      <c r="OEV128" s="57"/>
      <c r="OEW128" s="57"/>
      <c r="OEX128" s="57"/>
      <c r="OEY128" s="57"/>
      <c r="OEZ128" s="57"/>
      <c r="OFA128" s="57"/>
      <c r="OFB128" s="57"/>
      <c r="OFC128" s="57"/>
      <c r="OFD128" s="57"/>
      <c r="OFE128" s="57"/>
      <c r="OFF128" s="57"/>
      <c r="OFG128" s="57"/>
      <c r="OFH128" s="57"/>
      <c r="OFI128" s="57"/>
      <c r="OFJ128" s="57"/>
      <c r="OFK128" s="57"/>
      <c r="OFL128" s="57"/>
      <c r="OFM128" s="57"/>
      <c r="OFN128" s="57"/>
      <c r="OFO128" s="57"/>
      <c r="OFP128" s="57"/>
      <c r="OFQ128" s="57"/>
      <c r="OFR128" s="57"/>
      <c r="OFS128" s="57"/>
      <c r="OFT128" s="57"/>
      <c r="OFU128" s="57"/>
      <c r="OFV128" s="57"/>
      <c r="OFW128" s="57"/>
      <c r="OFX128" s="57"/>
      <c r="OFY128" s="57"/>
      <c r="OFZ128" s="57"/>
      <c r="OGA128" s="57"/>
      <c r="OGB128" s="57"/>
      <c r="OGC128" s="57"/>
      <c r="OGD128" s="57"/>
      <c r="OGE128" s="57"/>
      <c r="OGF128" s="57"/>
      <c r="OGG128" s="57"/>
      <c r="OGH128" s="57"/>
      <c r="OGI128" s="57"/>
      <c r="OGJ128" s="57"/>
      <c r="OGK128" s="57"/>
      <c r="OGL128" s="57"/>
      <c r="OGM128" s="57"/>
      <c r="OGN128" s="57"/>
      <c r="OGO128" s="57"/>
      <c r="OGP128" s="57"/>
      <c r="OGQ128" s="57"/>
      <c r="OGR128" s="57"/>
      <c r="OGS128" s="57"/>
      <c r="OGT128" s="57"/>
      <c r="OGU128" s="57"/>
      <c r="OGV128" s="57"/>
      <c r="OGW128" s="57"/>
      <c r="OGX128" s="57"/>
      <c r="OGY128" s="57"/>
      <c r="OGZ128" s="57"/>
      <c r="OHA128" s="57"/>
      <c r="OHB128" s="57"/>
      <c r="OHC128" s="57"/>
      <c r="OHD128" s="57"/>
      <c r="OHE128" s="57"/>
      <c r="OHF128" s="57"/>
      <c r="OHG128" s="57"/>
      <c r="OHH128" s="57"/>
      <c r="OHI128" s="57"/>
      <c r="OHJ128" s="57"/>
      <c r="OHK128" s="57"/>
      <c r="OHL128" s="57"/>
      <c r="OHM128" s="57"/>
      <c r="OHN128" s="57"/>
      <c r="OHO128" s="57"/>
      <c r="OHP128" s="57"/>
      <c r="OHQ128" s="57"/>
      <c r="OHR128" s="57"/>
      <c r="OHS128" s="57"/>
      <c r="OHT128" s="57"/>
      <c r="OHU128" s="57"/>
      <c r="OHV128" s="57"/>
      <c r="OHW128" s="57"/>
      <c r="OHX128" s="57"/>
      <c r="OHY128" s="57"/>
      <c r="OHZ128" s="57"/>
      <c r="OIA128" s="57"/>
      <c r="OIB128" s="57"/>
      <c r="OIC128" s="57"/>
      <c r="OID128" s="57"/>
      <c r="OIE128" s="57"/>
      <c r="OIF128" s="57"/>
      <c r="OIG128" s="57"/>
      <c r="OIH128" s="57"/>
      <c r="OII128" s="57"/>
      <c r="OIJ128" s="57"/>
      <c r="OIK128" s="57"/>
      <c r="OIL128" s="57"/>
      <c r="OIM128" s="57"/>
      <c r="OIN128" s="57"/>
      <c r="OIO128" s="57"/>
      <c r="OIP128" s="57"/>
      <c r="OIQ128" s="57"/>
      <c r="OIR128" s="57"/>
      <c r="OIS128" s="57"/>
      <c r="OIT128" s="57"/>
      <c r="OIU128" s="57"/>
      <c r="OIV128" s="57"/>
      <c r="OIW128" s="57"/>
      <c r="OIX128" s="57"/>
      <c r="OIY128" s="57"/>
      <c r="OIZ128" s="57"/>
      <c r="OJA128" s="57"/>
      <c r="OJB128" s="57"/>
      <c r="OJC128" s="57"/>
      <c r="OJD128" s="57"/>
      <c r="OJE128" s="57"/>
      <c r="OJF128" s="57"/>
      <c r="OJG128" s="57"/>
      <c r="OJH128" s="57"/>
      <c r="OJI128" s="57"/>
      <c r="OJJ128" s="57"/>
      <c r="OJK128" s="57"/>
      <c r="OJL128" s="57"/>
      <c r="OJM128" s="57"/>
      <c r="OJN128" s="57"/>
      <c r="OJO128" s="57"/>
      <c r="OJP128" s="57"/>
      <c r="OJQ128" s="57"/>
      <c r="OJR128" s="57"/>
      <c r="OJS128" s="57"/>
      <c r="OJT128" s="57"/>
      <c r="OJU128" s="57"/>
      <c r="OJV128" s="57"/>
      <c r="OJW128" s="57"/>
      <c r="OJX128" s="57"/>
      <c r="OJY128" s="57"/>
      <c r="OJZ128" s="57"/>
      <c r="OKA128" s="57"/>
      <c r="OKB128" s="57"/>
      <c r="OKC128" s="57"/>
      <c r="OKD128" s="57"/>
      <c r="OKE128" s="57"/>
      <c r="OKF128" s="57"/>
      <c r="OKG128" s="57"/>
      <c r="OKH128" s="57"/>
      <c r="OKI128" s="57"/>
      <c r="OKJ128" s="57"/>
      <c r="OKK128" s="57"/>
      <c r="OKL128" s="57"/>
      <c r="OKM128" s="57"/>
      <c r="OKN128" s="57"/>
      <c r="OKO128" s="57"/>
      <c r="OKP128" s="57"/>
      <c r="OKQ128" s="57"/>
      <c r="OKR128" s="57"/>
      <c r="OKS128" s="57"/>
      <c r="OKT128" s="57"/>
      <c r="OKU128" s="57"/>
      <c r="OKV128" s="57"/>
      <c r="OKW128" s="57"/>
      <c r="OKX128" s="57"/>
      <c r="OKY128" s="57"/>
      <c r="OKZ128" s="57"/>
      <c r="OLA128" s="57"/>
      <c r="OLB128" s="57"/>
      <c r="OLC128" s="57"/>
      <c r="OLD128" s="57"/>
      <c r="OLE128" s="57"/>
      <c r="OLF128" s="57"/>
      <c r="OLG128" s="57"/>
      <c r="OLH128" s="57"/>
      <c r="OLI128" s="57"/>
      <c r="OLJ128" s="57"/>
      <c r="OLK128" s="57"/>
      <c r="OLL128" s="57"/>
      <c r="OLM128" s="57"/>
      <c r="OLN128" s="57"/>
      <c r="OLO128" s="57"/>
      <c r="OLP128" s="57"/>
      <c r="OLQ128" s="57"/>
      <c r="OLR128" s="57"/>
      <c r="OLS128" s="57"/>
      <c r="OLT128" s="57"/>
      <c r="OLU128" s="57"/>
      <c r="OLV128" s="57"/>
      <c r="OLW128" s="57"/>
      <c r="OLX128" s="57"/>
      <c r="OLY128" s="57"/>
      <c r="OLZ128" s="57"/>
      <c r="OMA128" s="57"/>
      <c r="OMB128" s="57"/>
      <c r="OMC128" s="57"/>
      <c r="OMD128" s="57"/>
      <c r="OME128" s="57"/>
      <c r="OMF128" s="57"/>
      <c r="OMG128" s="57"/>
      <c r="OMH128" s="57"/>
      <c r="OMI128" s="57"/>
      <c r="OMJ128" s="57"/>
      <c r="OMK128" s="57"/>
      <c r="OML128" s="57"/>
      <c r="OMM128" s="57"/>
      <c r="OMN128" s="57"/>
      <c r="OMO128" s="57"/>
      <c r="OMP128" s="57"/>
      <c r="OMQ128" s="57"/>
      <c r="OMR128" s="57"/>
      <c r="OMS128" s="57"/>
      <c r="OMT128" s="57"/>
      <c r="OMU128" s="57"/>
      <c r="OMV128" s="57"/>
      <c r="OMW128" s="57"/>
      <c r="OMX128" s="57"/>
      <c r="OMY128" s="57"/>
      <c r="OMZ128" s="57"/>
      <c r="ONA128" s="57"/>
      <c r="ONB128" s="57"/>
      <c r="ONC128" s="57"/>
      <c r="OND128" s="57"/>
      <c r="ONE128" s="57"/>
      <c r="ONF128" s="57"/>
      <c r="ONG128" s="57"/>
      <c r="ONH128" s="57"/>
      <c r="ONI128" s="57"/>
      <c r="ONJ128" s="57"/>
      <c r="ONK128" s="57"/>
      <c r="ONL128" s="57"/>
      <c r="ONM128" s="57"/>
      <c r="ONN128" s="57"/>
      <c r="ONO128" s="57"/>
      <c r="ONP128" s="57"/>
      <c r="ONQ128" s="57"/>
      <c r="ONR128" s="57"/>
      <c r="ONS128" s="57"/>
      <c r="ONT128" s="57"/>
      <c r="ONU128" s="57"/>
      <c r="ONV128" s="57"/>
      <c r="ONW128" s="57"/>
      <c r="ONX128" s="57"/>
      <c r="ONY128" s="57"/>
      <c r="ONZ128" s="57"/>
      <c r="OOA128" s="57"/>
      <c r="OOB128" s="57"/>
      <c r="OOC128" s="57"/>
      <c r="OOD128" s="57"/>
      <c r="OOE128" s="57"/>
      <c r="OOF128" s="57"/>
      <c r="OOG128" s="57"/>
      <c r="OOH128" s="57"/>
      <c r="OOI128" s="57"/>
      <c r="OOJ128" s="57"/>
      <c r="OOK128" s="57"/>
      <c r="OOL128" s="57"/>
      <c r="OOM128" s="57"/>
      <c r="OON128" s="57"/>
      <c r="OOO128" s="57"/>
      <c r="OOP128" s="57"/>
      <c r="OOQ128" s="57"/>
      <c r="OOR128" s="57"/>
      <c r="OOS128" s="57"/>
      <c r="OOT128" s="57"/>
      <c r="OOU128" s="57"/>
      <c r="OOV128" s="57"/>
      <c r="OOW128" s="57"/>
      <c r="OOX128" s="57"/>
      <c r="OOY128" s="57"/>
      <c r="OOZ128" s="57"/>
      <c r="OPA128" s="57"/>
      <c r="OPB128" s="57"/>
      <c r="OPC128" s="57"/>
      <c r="OPD128" s="57"/>
      <c r="OPE128" s="57"/>
      <c r="OPF128" s="57"/>
      <c r="OPG128" s="57"/>
      <c r="OPH128" s="57"/>
      <c r="OPI128" s="57"/>
      <c r="OPJ128" s="57"/>
      <c r="OPK128" s="57"/>
      <c r="OPL128" s="57"/>
      <c r="OPM128" s="57"/>
      <c r="OPN128" s="57"/>
      <c r="OPO128" s="57"/>
      <c r="OPP128" s="57"/>
      <c r="OPQ128" s="57"/>
      <c r="OPR128" s="57"/>
      <c r="OPS128" s="57"/>
      <c r="OPT128" s="57"/>
      <c r="OPU128" s="57"/>
      <c r="OPV128" s="57"/>
      <c r="OPW128" s="57"/>
      <c r="OPX128" s="57"/>
      <c r="OPY128" s="57"/>
      <c r="OPZ128" s="57"/>
      <c r="OQA128" s="57"/>
      <c r="OQB128" s="57"/>
      <c r="OQC128" s="57"/>
      <c r="OQD128" s="57"/>
      <c r="OQE128" s="57"/>
      <c r="OQF128" s="57"/>
      <c r="OQG128" s="57"/>
      <c r="OQH128" s="57"/>
      <c r="OQI128" s="57"/>
      <c r="OQJ128" s="57"/>
      <c r="OQK128" s="57"/>
      <c r="OQL128" s="57"/>
      <c r="OQM128" s="57"/>
      <c r="OQN128" s="57"/>
      <c r="OQO128" s="57"/>
      <c r="OQP128" s="57"/>
      <c r="OQQ128" s="57"/>
      <c r="OQR128" s="57"/>
      <c r="OQS128" s="57"/>
      <c r="OQT128" s="57"/>
      <c r="OQU128" s="57"/>
      <c r="OQV128" s="57"/>
      <c r="OQW128" s="57"/>
      <c r="OQX128" s="57"/>
      <c r="OQY128" s="57"/>
      <c r="OQZ128" s="57"/>
      <c r="ORA128" s="57"/>
      <c r="ORB128" s="57"/>
      <c r="ORC128" s="57"/>
      <c r="ORD128" s="57"/>
      <c r="ORE128" s="57"/>
      <c r="ORF128" s="57"/>
      <c r="ORG128" s="57"/>
      <c r="ORH128" s="57"/>
      <c r="ORI128" s="57"/>
      <c r="ORJ128" s="57"/>
      <c r="ORK128" s="57"/>
      <c r="ORL128" s="57"/>
      <c r="ORM128" s="57"/>
      <c r="ORN128" s="57"/>
      <c r="ORO128" s="57"/>
      <c r="ORP128" s="57"/>
      <c r="ORQ128" s="57"/>
      <c r="ORR128" s="57"/>
      <c r="ORS128" s="57"/>
      <c r="ORT128" s="57"/>
      <c r="ORU128" s="57"/>
      <c r="ORV128" s="57"/>
      <c r="ORW128" s="57"/>
      <c r="ORX128" s="57"/>
      <c r="ORY128" s="57"/>
      <c r="ORZ128" s="57"/>
      <c r="OSA128" s="57"/>
      <c r="OSB128" s="57"/>
      <c r="OSC128" s="57"/>
      <c r="OSD128" s="57"/>
      <c r="OSE128" s="57"/>
      <c r="OSF128" s="57"/>
      <c r="OSG128" s="57"/>
      <c r="OSH128" s="57"/>
      <c r="OSI128" s="57"/>
      <c r="OSJ128" s="57"/>
      <c r="OSK128" s="57"/>
      <c r="OSL128" s="57"/>
      <c r="OSM128" s="57"/>
      <c r="OSN128" s="57"/>
      <c r="OSO128" s="57"/>
      <c r="OSP128" s="57"/>
      <c r="OSQ128" s="57"/>
      <c r="OSR128" s="57"/>
      <c r="OSS128" s="57"/>
      <c r="OST128" s="57"/>
      <c r="OSU128" s="57"/>
      <c r="OSV128" s="57"/>
      <c r="OSW128" s="57"/>
      <c r="OSX128" s="57"/>
      <c r="OSY128" s="57"/>
      <c r="OSZ128" s="57"/>
      <c r="OTA128" s="57"/>
      <c r="OTB128" s="57"/>
      <c r="OTC128" s="57"/>
      <c r="OTD128" s="57"/>
      <c r="OTE128" s="57"/>
      <c r="OTF128" s="57"/>
      <c r="OTG128" s="57"/>
      <c r="OTH128" s="57"/>
      <c r="OTI128" s="57"/>
      <c r="OTJ128" s="57"/>
      <c r="OTK128" s="57"/>
      <c r="OTL128" s="57"/>
      <c r="OTM128" s="57"/>
      <c r="OTN128" s="57"/>
      <c r="OTO128" s="57"/>
      <c r="OTP128" s="57"/>
      <c r="OTQ128" s="57"/>
      <c r="OTR128" s="57"/>
      <c r="OTS128" s="57"/>
      <c r="OTT128" s="57"/>
      <c r="OTU128" s="57"/>
      <c r="OTV128" s="57"/>
      <c r="OTW128" s="57"/>
      <c r="OTX128" s="57"/>
      <c r="OTY128" s="57"/>
      <c r="OTZ128" s="57"/>
      <c r="OUA128" s="57"/>
      <c r="OUB128" s="57"/>
      <c r="OUC128" s="57"/>
      <c r="OUD128" s="57"/>
      <c r="OUE128" s="57"/>
      <c r="OUF128" s="57"/>
      <c r="OUG128" s="57"/>
      <c r="OUH128" s="57"/>
      <c r="OUI128" s="57"/>
      <c r="OUJ128" s="57"/>
      <c r="OUK128" s="57"/>
      <c r="OUL128" s="57"/>
      <c r="OUM128" s="57"/>
      <c r="OUN128" s="57"/>
      <c r="OUO128" s="57"/>
      <c r="OUP128" s="57"/>
      <c r="OUQ128" s="57"/>
      <c r="OUR128" s="57"/>
      <c r="OUS128" s="57"/>
      <c r="OUT128" s="57"/>
      <c r="OUU128" s="57"/>
      <c r="OUV128" s="57"/>
      <c r="OUW128" s="57"/>
      <c r="OUX128" s="57"/>
      <c r="OUY128" s="57"/>
      <c r="OUZ128" s="57"/>
      <c r="OVA128" s="57"/>
      <c r="OVB128" s="57"/>
      <c r="OVC128" s="57"/>
      <c r="OVD128" s="57"/>
      <c r="OVE128" s="57"/>
      <c r="OVF128" s="57"/>
      <c r="OVG128" s="57"/>
      <c r="OVH128" s="57"/>
      <c r="OVI128" s="57"/>
      <c r="OVJ128" s="57"/>
      <c r="OVK128" s="57"/>
      <c r="OVL128" s="57"/>
      <c r="OVM128" s="57"/>
      <c r="OVN128" s="57"/>
      <c r="OVO128" s="57"/>
      <c r="OVP128" s="57"/>
      <c r="OVQ128" s="57"/>
      <c r="OVR128" s="57"/>
      <c r="OVS128" s="57"/>
      <c r="OVT128" s="57"/>
      <c r="OVU128" s="57"/>
      <c r="OVV128" s="57"/>
      <c r="OVW128" s="57"/>
      <c r="OVX128" s="57"/>
      <c r="OVY128" s="57"/>
      <c r="OVZ128" s="57"/>
      <c r="OWA128" s="57"/>
      <c r="OWB128" s="57"/>
      <c r="OWC128" s="57"/>
      <c r="OWD128" s="57"/>
      <c r="OWE128" s="57"/>
      <c r="OWF128" s="57"/>
      <c r="OWG128" s="57"/>
      <c r="OWH128" s="57"/>
      <c r="OWI128" s="57"/>
      <c r="OWJ128" s="57"/>
      <c r="OWK128" s="57"/>
      <c r="OWL128" s="57"/>
      <c r="OWM128" s="57"/>
      <c r="OWN128" s="57"/>
      <c r="OWO128" s="57"/>
      <c r="OWP128" s="57"/>
      <c r="OWQ128" s="57"/>
      <c r="OWR128" s="57"/>
      <c r="OWS128" s="57"/>
      <c r="OWT128" s="57"/>
      <c r="OWU128" s="57"/>
      <c r="OWV128" s="57"/>
      <c r="OWW128" s="57"/>
      <c r="OWX128" s="57"/>
      <c r="OWY128" s="57"/>
      <c r="OWZ128" s="57"/>
      <c r="OXA128" s="57"/>
      <c r="OXB128" s="57"/>
      <c r="OXC128" s="57"/>
      <c r="OXD128" s="57"/>
      <c r="OXE128" s="57"/>
      <c r="OXF128" s="57"/>
      <c r="OXG128" s="57"/>
      <c r="OXH128" s="57"/>
      <c r="OXI128" s="57"/>
      <c r="OXJ128" s="57"/>
      <c r="OXK128" s="57"/>
      <c r="OXL128" s="57"/>
      <c r="OXM128" s="57"/>
      <c r="OXN128" s="57"/>
      <c r="OXO128" s="57"/>
      <c r="OXP128" s="57"/>
      <c r="OXQ128" s="57"/>
      <c r="OXR128" s="57"/>
      <c r="OXS128" s="57"/>
      <c r="OXT128" s="57"/>
      <c r="OXU128" s="57"/>
      <c r="OXV128" s="57"/>
      <c r="OXW128" s="57"/>
      <c r="OXX128" s="57"/>
      <c r="OXY128" s="57"/>
      <c r="OXZ128" s="57"/>
      <c r="OYA128" s="57"/>
      <c r="OYB128" s="57"/>
      <c r="OYC128" s="57"/>
      <c r="OYD128" s="57"/>
      <c r="OYE128" s="57"/>
      <c r="OYF128" s="57"/>
      <c r="OYG128" s="57"/>
      <c r="OYH128" s="57"/>
      <c r="OYI128" s="57"/>
      <c r="OYJ128" s="57"/>
      <c r="OYK128" s="57"/>
      <c r="OYL128" s="57"/>
      <c r="OYM128" s="57"/>
      <c r="OYN128" s="57"/>
      <c r="OYO128" s="57"/>
      <c r="OYP128" s="57"/>
      <c r="OYQ128" s="57"/>
      <c r="OYR128" s="57"/>
      <c r="OYS128" s="57"/>
      <c r="OYT128" s="57"/>
      <c r="OYU128" s="57"/>
      <c r="OYV128" s="57"/>
      <c r="OYW128" s="57"/>
      <c r="OYX128" s="57"/>
      <c r="OYY128" s="57"/>
      <c r="OYZ128" s="57"/>
      <c r="OZA128" s="57"/>
      <c r="OZB128" s="57"/>
      <c r="OZC128" s="57"/>
      <c r="OZD128" s="57"/>
      <c r="OZE128" s="57"/>
      <c r="OZF128" s="57"/>
      <c r="OZG128" s="57"/>
      <c r="OZH128" s="57"/>
      <c r="OZI128" s="57"/>
      <c r="OZJ128" s="57"/>
      <c r="OZK128" s="57"/>
      <c r="OZL128" s="57"/>
      <c r="OZM128" s="57"/>
      <c r="OZN128" s="57"/>
      <c r="OZO128" s="57"/>
      <c r="OZP128" s="57"/>
      <c r="OZQ128" s="57"/>
      <c r="OZR128" s="57"/>
      <c r="OZS128" s="57"/>
      <c r="OZT128" s="57"/>
      <c r="OZU128" s="57"/>
      <c r="OZV128" s="57"/>
      <c r="OZW128" s="57"/>
      <c r="OZX128" s="57"/>
      <c r="OZY128" s="57"/>
      <c r="OZZ128" s="57"/>
      <c r="PAA128" s="57"/>
      <c r="PAB128" s="57"/>
      <c r="PAC128" s="57"/>
      <c r="PAD128" s="57"/>
      <c r="PAE128" s="57"/>
      <c r="PAF128" s="57"/>
      <c r="PAG128" s="57"/>
      <c r="PAH128" s="57"/>
      <c r="PAI128" s="57"/>
      <c r="PAJ128" s="57"/>
      <c r="PAK128" s="57"/>
      <c r="PAL128" s="57"/>
      <c r="PAM128" s="57"/>
      <c r="PAN128" s="57"/>
      <c r="PAO128" s="57"/>
      <c r="PAP128" s="57"/>
      <c r="PAQ128" s="57"/>
      <c r="PAR128" s="57"/>
      <c r="PAS128" s="57"/>
      <c r="PAT128" s="57"/>
      <c r="PAU128" s="57"/>
      <c r="PAV128" s="57"/>
      <c r="PAW128" s="57"/>
      <c r="PAX128" s="57"/>
      <c r="PAY128" s="57"/>
      <c r="PAZ128" s="57"/>
      <c r="PBA128" s="57"/>
      <c r="PBB128" s="57"/>
      <c r="PBC128" s="57"/>
      <c r="PBD128" s="57"/>
      <c r="PBE128" s="57"/>
      <c r="PBF128" s="57"/>
      <c r="PBG128" s="57"/>
      <c r="PBH128" s="57"/>
      <c r="PBI128" s="57"/>
      <c r="PBJ128" s="57"/>
      <c r="PBK128" s="57"/>
      <c r="PBL128" s="57"/>
      <c r="PBM128" s="57"/>
      <c r="PBN128" s="57"/>
      <c r="PBO128" s="57"/>
      <c r="PBP128" s="57"/>
      <c r="PBQ128" s="57"/>
      <c r="PBR128" s="57"/>
      <c r="PBS128" s="57"/>
      <c r="PBT128" s="57"/>
      <c r="PBU128" s="57"/>
      <c r="PBV128" s="57"/>
      <c r="PBW128" s="57"/>
      <c r="PBX128" s="57"/>
      <c r="PBY128" s="57"/>
      <c r="PBZ128" s="57"/>
      <c r="PCA128" s="57"/>
      <c r="PCB128" s="57"/>
      <c r="PCC128" s="57"/>
      <c r="PCD128" s="57"/>
      <c r="PCE128" s="57"/>
      <c r="PCF128" s="57"/>
      <c r="PCG128" s="57"/>
      <c r="PCH128" s="57"/>
      <c r="PCI128" s="57"/>
      <c r="PCJ128" s="57"/>
      <c r="PCK128" s="57"/>
      <c r="PCL128" s="57"/>
      <c r="PCM128" s="57"/>
      <c r="PCN128" s="57"/>
      <c r="PCO128" s="57"/>
      <c r="PCP128" s="57"/>
      <c r="PCQ128" s="57"/>
      <c r="PCR128" s="57"/>
      <c r="PCS128" s="57"/>
      <c r="PCT128" s="57"/>
      <c r="PCU128" s="57"/>
      <c r="PCV128" s="57"/>
      <c r="PCW128" s="57"/>
      <c r="PCX128" s="57"/>
      <c r="PCY128" s="57"/>
      <c r="PCZ128" s="57"/>
      <c r="PDA128" s="57"/>
      <c r="PDB128" s="57"/>
      <c r="PDC128" s="57"/>
      <c r="PDD128" s="57"/>
      <c r="PDE128" s="57"/>
      <c r="PDF128" s="57"/>
      <c r="PDG128" s="57"/>
      <c r="PDH128" s="57"/>
      <c r="PDI128" s="57"/>
      <c r="PDJ128" s="57"/>
      <c r="PDK128" s="57"/>
      <c r="PDL128" s="57"/>
      <c r="PDM128" s="57"/>
      <c r="PDN128" s="57"/>
      <c r="PDO128" s="57"/>
      <c r="PDP128" s="57"/>
      <c r="PDQ128" s="57"/>
      <c r="PDR128" s="57"/>
      <c r="PDS128" s="57"/>
      <c r="PDT128" s="57"/>
      <c r="PDU128" s="57"/>
      <c r="PDV128" s="57"/>
      <c r="PDW128" s="57"/>
      <c r="PDX128" s="57"/>
      <c r="PDY128" s="57"/>
      <c r="PDZ128" s="57"/>
      <c r="PEA128" s="57"/>
      <c r="PEB128" s="57"/>
      <c r="PEC128" s="57"/>
      <c r="PED128" s="57"/>
      <c r="PEE128" s="57"/>
      <c r="PEF128" s="57"/>
      <c r="PEG128" s="57"/>
      <c r="PEH128" s="57"/>
      <c r="PEI128" s="57"/>
      <c r="PEJ128" s="57"/>
      <c r="PEK128" s="57"/>
      <c r="PEL128" s="57"/>
      <c r="PEM128" s="57"/>
      <c r="PEN128" s="57"/>
      <c r="PEO128" s="57"/>
      <c r="PEP128" s="57"/>
      <c r="PEQ128" s="57"/>
      <c r="PER128" s="57"/>
      <c r="PES128" s="57"/>
      <c r="PET128" s="57"/>
      <c r="PEU128" s="57"/>
      <c r="PEV128" s="57"/>
      <c r="PEW128" s="57"/>
      <c r="PEX128" s="57"/>
      <c r="PEY128" s="57"/>
      <c r="PEZ128" s="57"/>
      <c r="PFA128" s="57"/>
      <c r="PFB128" s="57"/>
      <c r="PFC128" s="57"/>
      <c r="PFD128" s="57"/>
      <c r="PFE128" s="57"/>
      <c r="PFF128" s="57"/>
      <c r="PFG128" s="57"/>
      <c r="PFH128" s="57"/>
      <c r="PFI128" s="57"/>
      <c r="PFJ128" s="57"/>
      <c r="PFK128" s="57"/>
      <c r="PFL128" s="57"/>
      <c r="PFM128" s="57"/>
      <c r="PFN128" s="57"/>
      <c r="PFO128" s="57"/>
      <c r="PFP128" s="57"/>
      <c r="PFQ128" s="57"/>
      <c r="PFR128" s="57"/>
      <c r="PFS128" s="57"/>
      <c r="PFT128" s="57"/>
      <c r="PFU128" s="57"/>
      <c r="PFV128" s="57"/>
      <c r="PFW128" s="57"/>
      <c r="PFX128" s="57"/>
      <c r="PFY128" s="57"/>
      <c r="PFZ128" s="57"/>
      <c r="PGA128" s="57"/>
      <c r="PGB128" s="57"/>
      <c r="PGC128" s="57"/>
      <c r="PGD128" s="57"/>
      <c r="PGE128" s="57"/>
      <c r="PGF128" s="57"/>
      <c r="PGG128" s="57"/>
      <c r="PGH128" s="57"/>
      <c r="PGI128" s="57"/>
      <c r="PGJ128" s="57"/>
      <c r="PGK128" s="57"/>
      <c r="PGL128" s="57"/>
      <c r="PGM128" s="57"/>
      <c r="PGN128" s="57"/>
      <c r="PGO128" s="57"/>
      <c r="PGP128" s="57"/>
      <c r="PGQ128" s="57"/>
      <c r="PGR128" s="57"/>
      <c r="PGS128" s="57"/>
      <c r="PGT128" s="57"/>
      <c r="PGU128" s="57"/>
      <c r="PGV128" s="57"/>
      <c r="PGW128" s="57"/>
      <c r="PGX128" s="57"/>
      <c r="PGY128" s="57"/>
      <c r="PGZ128" s="57"/>
      <c r="PHA128" s="57"/>
      <c r="PHB128" s="57"/>
      <c r="PHC128" s="57"/>
      <c r="PHD128" s="57"/>
      <c r="PHE128" s="57"/>
      <c r="PHF128" s="57"/>
      <c r="PHG128" s="57"/>
      <c r="PHH128" s="57"/>
      <c r="PHI128" s="57"/>
      <c r="PHJ128" s="57"/>
      <c r="PHK128" s="57"/>
      <c r="PHL128" s="57"/>
      <c r="PHM128" s="57"/>
      <c r="PHN128" s="57"/>
      <c r="PHO128" s="57"/>
      <c r="PHP128" s="57"/>
      <c r="PHQ128" s="57"/>
      <c r="PHR128" s="57"/>
      <c r="PHS128" s="57"/>
      <c r="PHT128" s="57"/>
      <c r="PHU128" s="57"/>
      <c r="PHV128" s="57"/>
      <c r="PHW128" s="57"/>
      <c r="PHX128" s="57"/>
      <c r="PHY128" s="57"/>
      <c r="PHZ128" s="57"/>
      <c r="PIA128" s="57"/>
      <c r="PIB128" s="57"/>
      <c r="PIC128" s="57"/>
      <c r="PID128" s="57"/>
      <c r="PIE128" s="57"/>
      <c r="PIF128" s="57"/>
      <c r="PIG128" s="57"/>
      <c r="PIH128" s="57"/>
      <c r="PII128" s="57"/>
      <c r="PIJ128" s="57"/>
      <c r="PIK128" s="57"/>
      <c r="PIL128" s="57"/>
      <c r="PIM128" s="57"/>
      <c r="PIN128" s="57"/>
      <c r="PIO128" s="57"/>
      <c r="PIP128" s="57"/>
      <c r="PIQ128" s="57"/>
      <c r="PIR128" s="57"/>
      <c r="PIS128" s="57"/>
      <c r="PIT128" s="57"/>
      <c r="PIU128" s="57"/>
      <c r="PIV128" s="57"/>
      <c r="PIW128" s="57"/>
      <c r="PIX128" s="57"/>
      <c r="PIY128" s="57"/>
      <c r="PIZ128" s="57"/>
      <c r="PJA128" s="57"/>
      <c r="PJB128" s="57"/>
      <c r="PJC128" s="57"/>
      <c r="PJD128" s="57"/>
      <c r="PJE128" s="57"/>
      <c r="PJF128" s="57"/>
      <c r="PJG128" s="57"/>
      <c r="PJH128" s="57"/>
      <c r="PJI128" s="57"/>
      <c r="PJJ128" s="57"/>
      <c r="PJK128" s="57"/>
      <c r="PJL128" s="57"/>
      <c r="PJM128" s="57"/>
      <c r="PJN128" s="57"/>
      <c r="PJO128" s="57"/>
      <c r="PJP128" s="57"/>
      <c r="PJQ128" s="57"/>
      <c r="PJR128" s="57"/>
      <c r="PJS128" s="57"/>
      <c r="PJT128" s="57"/>
      <c r="PJU128" s="57"/>
      <c r="PJV128" s="57"/>
      <c r="PJW128" s="57"/>
      <c r="PJX128" s="57"/>
      <c r="PJY128" s="57"/>
      <c r="PJZ128" s="57"/>
      <c r="PKA128" s="57"/>
      <c r="PKB128" s="57"/>
      <c r="PKC128" s="57"/>
      <c r="PKD128" s="57"/>
      <c r="PKE128" s="57"/>
      <c r="PKF128" s="57"/>
      <c r="PKG128" s="57"/>
      <c r="PKH128" s="57"/>
      <c r="PKI128" s="57"/>
      <c r="PKJ128" s="57"/>
      <c r="PKK128" s="57"/>
      <c r="PKL128" s="57"/>
      <c r="PKM128" s="57"/>
      <c r="PKN128" s="57"/>
      <c r="PKO128" s="57"/>
      <c r="PKP128" s="57"/>
      <c r="PKQ128" s="57"/>
      <c r="PKR128" s="57"/>
      <c r="PKS128" s="57"/>
      <c r="PKT128" s="57"/>
      <c r="PKU128" s="57"/>
      <c r="PKV128" s="57"/>
      <c r="PKW128" s="57"/>
      <c r="PKX128" s="57"/>
      <c r="PKY128" s="57"/>
      <c r="PKZ128" s="57"/>
      <c r="PLA128" s="57"/>
      <c r="PLB128" s="57"/>
      <c r="PLC128" s="57"/>
      <c r="PLD128" s="57"/>
      <c r="PLE128" s="57"/>
      <c r="PLF128" s="57"/>
      <c r="PLG128" s="57"/>
      <c r="PLH128" s="57"/>
      <c r="PLI128" s="57"/>
      <c r="PLJ128" s="57"/>
      <c r="PLK128" s="57"/>
      <c r="PLL128" s="57"/>
      <c r="PLM128" s="57"/>
      <c r="PLN128" s="57"/>
      <c r="PLO128" s="57"/>
      <c r="PLP128" s="57"/>
      <c r="PLQ128" s="57"/>
      <c r="PLR128" s="57"/>
      <c r="PLS128" s="57"/>
      <c r="PLT128" s="57"/>
      <c r="PLU128" s="57"/>
      <c r="PLV128" s="57"/>
      <c r="PLW128" s="57"/>
      <c r="PLX128" s="57"/>
      <c r="PLY128" s="57"/>
      <c r="PLZ128" s="57"/>
      <c r="PMA128" s="57"/>
      <c r="PMB128" s="57"/>
      <c r="PMC128" s="57"/>
      <c r="PMD128" s="57"/>
      <c r="PME128" s="57"/>
      <c r="PMF128" s="57"/>
      <c r="PMG128" s="57"/>
      <c r="PMH128" s="57"/>
      <c r="PMI128" s="57"/>
      <c r="PMJ128" s="57"/>
      <c r="PMK128" s="57"/>
      <c r="PML128" s="57"/>
      <c r="PMM128" s="57"/>
      <c r="PMN128" s="57"/>
      <c r="PMO128" s="57"/>
      <c r="PMP128" s="57"/>
      <c r="PMQ128" s="57"/>
      <c r="PMR128" s="57"/>
      <c r="PMS128" s="57"/>
      <c r="PMT128" s="57"/>
      <c r="PMU128" s="57"/>
      <c r="PMV128" s="57"/>
      <c r="PMW128" s="57"/>
      <c r="PMX128" s="57"/>
      <c r="PMY128" s="57"/>
      <c r="PMZ128" s="57"/>
      <c r="PNA128" s="57"/>
      <c r="PNB128" s="57"/>
      <c r="PNC128" s="57"/>
      <c r="PND128" s="57"/>
      <c r="PNE128" s="57"/>
      <c r="PNF128" s="57"/>
      <c r="PNG128" s="57"/>
      <c r="PNH128" s="57"/>
      <c r="PNI128" s="57"/>
      <c r="PNJ128" s="57"/>
      <c r="PNK128" s="57"/>
      <c r="PNL128" s="57"/>
      <c r="PNM128" s="57"/>
      <c r="PNN128" s="57"/>
      <c r="PNO128" s="57"/>
      <c r="PNP128" s="57"/>
      <c r="PNQ128" s="57"/>
      <c r="PNR128" s="57"/>
      <c r="PNS128" s="57"/>
      <c r="PNT128" s="57"/>
      <c r="PNU128" s="57"/>
      <c r="PNV128" s="57"/>
      <c r="PNW128" s="57"/>
      <c r="PNX128" s="57"/>
      <c r="PNY128" s="57"/>
      <c r="PNZ128" s="57"/>
      <c r="POA128" s="57"/>
      <c r="POB128" s="57"/>
      <c r="POC128" s="57"/>
      <c r="POD128" s="57"/>
      <c r="POE128" s="57"/>
      <c r="POF128" s="57"/>
      <c r="POG128" s="57"/>
      <c r="POH128" s="57"/>
      <c r="POI128" s="57"/>
      <c r="POJ128" s="57"/>
      <c r="POK128" s="57"/>
      <c r="POL128" s="57"/>
      <c r="POM128" s="57"/>
      <c r="PON128" s="57"/>
      <c r="POO128" s="57"/>
      <c r="POP128" s="57"/>
      <c r="POQ128" s="57"/>
      <c r="POR128" s="57"/>
      <c r="POS128" s="57"/>
      <c r="POT128" s="57"/>
      <c r="POU128" s="57"/>
      <c r="POV128" s="57"/>
      <c r="POW128" s="57"/>
      <c r="POX128" s="57"/>
      <c r="POY128" s="57"/>
      <c r="POZ128" s="57"/>
      <c r="PPA128" s="57"/>
      <c r="PPB128" s="57"/>
      <c r="PPC128" s="57"/>
      <c r="PPD128" s="57"/>
      <c r="PPE128" s="57"/>
      <c r="PPF128" s="57"/>
      <c r="PPG128" s="57"/>
      <c r="PPH128" s="57"/>
      <c r="PPI128" s="57"/>
      <c r="PPJ128" s="57"/>
      <c r="PPK128" s="57"/>
      <c r="PPL128" s="57"/>
      <c r="PPM128" s="57"/>
      <c r="PPN128" s="57"/>
      <c r="PPO128" s="57"/>
      <c r="PPP128" s="57"/>
      <c r="PPQ128" s="57"/>
      <c r="PPR128" s="57"/>
      <c r="PPS128" s="57"/>
      <c r="PPT128" s="57"/>
      <c r="PPU128" s="57"/>
      <c r="PPV128" s="57"/>
      <c r="PPW128" s="57"/>
      <c r="PPX128" s="57"/>
      <c r="PPY128" s="57"/>
      <c r="PPZ128" s="57"/>
      <c r="PQA128" s="57"/>
      <c r="PQB128" s="57"/>
      <c r="PQC128" s="57"/>
      <c r="PQD128" s="57"/>
      <c r="PQE128" s="57"/>
      <c r="PQF128" s="57"/>
      <c r="PQG128" s="57"/>
      <c r="PQH128" s="57"/>
      <c r="PQI128" s="57"/>
      <c r="PQJ128" s="57"/>
      <c r="PQK128" s="57"/>
      <c r="PQL128" s="57"/>
      <c r="PQM128" s="57"/>
      <c r="PQN128" s="57"/>
      <c r="PQO128" s="57"/>
      <c r="PQP128" s="57"/>
      <c r="PQQ128" s="57"/>
      <c r="PQR128" s="57"/>
      <c r="PQS128" s="57"/>
      <c r="PQT128" s="57"/>
      <c r="PQU128" s="57"/>
      <c r="PQV128" s="57"/>
      <c r="PQW128" s="57"/>
      <c r="PQX128" s="57"/>
      <c r="PQY128" s="57"/>
      <c r="PQZ128" s="57"/>
      <c r="PRA128" s="57"/>
      <c r="PRB128" s="57"/>
      <c r="PRC128" s="57"/>
      <c r="PRD128" s="57"/>
      <c r="PRE128" s="57"/>
      <c r="PRF128" s="57"/>
      <c r="PRG128" s="57"/>
      <c r="PRH128" s="57"/>
      <c r="PRI128" s="57"/>
      <c r="PRJ128" s="57"/>
      <c r="PRK128" s="57"/>
      <c r="PRL128" s="57"/>
      <c r="PRM128" s="57"/>
      <c r="PRN128" s="57"/>
      <c r="PRO128" s="57"/>
      <c r="PRP128" s="57"/>
      <c r="PRQ128" s="57"/>
      <c r="PRR128" s="57"/>
      <c r="PRS128" s="57"/>
      <c r="PRT128" s="57"/>
      <c r="PRU128" s="57"/>
      <c r="PRV128" s="57"/>
      <c r="PRW128" s="57"/>
      <c r="PRX128" s="57"/>
      <c r="PRY128" s="57"/>
      <c r="PRZ128" s="57"/>
      <c r="PSA128" s="57"/>
      <c r="PSB128" s="57"/>
      <c r="PSC128" s="57"/>
      <c r="PSD128" s="57"/>
      <c r="PSE128" s="57"/>
      <c r="PSF128" s="57"/>
      <c r="PSG128" s="57"/>
      <c r="PSH128" s="57"/>
      <c r="PSI128" s="57"/>
      <c r="PSJ128" s="57"/>
      <c r="PSK128" s="57"/>
      <c r="PSL128" s="57"/>
      <c r="PSM128" s="57"/>
      <c r="PSN128" s="57"/>
      <c r="PSO128" s="57"/>
      <c r="PSP128" s="57"/>
      <c r="PSQ128" s="57"/>
      <c r="PSR128" s="57"/>
      <c r="PSS128" s="57"/>
      <c r="PST128" s="57"/>
      <c r="PSU128" s="57"/>
      <c r="PSV128" s="57"/>
      <c r="PSW128" s="57"/>
      <c r="PSX128" s="57"/>
      <c r="PSY128" s="57"/>
      <c r="PSZ128" s="57"/>
      <c r="PTA128" s="57"/>
      <c r="PTB128" s="57"/>
      <c r="PTC128" s="57"/>
      <c r="PTD128" s="57"/>
      <c r="PTE128" s="57"/>
      <c r="PTF128" s="57"/>
      <c r="PTG128" s="57"/>
      <c r="PTH128" s="57"/>
      <c r="PTI128" s="57"/>
      <c r="PTJ128" s="57"/>
      <c r="PTK128" s="57"/>
      <c r="PTL128" s="57"/>
      <c r="PTM128" s="57"/>
      <c r="PTN128" s="57"/>
      <c r="PTO128" s="57"/>
      <c r="PTP128" s="57"/>
      <c r="PTQ128" s="57"/>
      <c r="PTR128" s="57"/>
      <c r="PTS128" s="57"/>
      <c r="PTT128" s="57"/>
      <c r="PTU128" s="57"/>
      <c r="PTV128" s="57"/>
      <c r="PTW128" s="57"/>
      <c r="PTX128" s="57"/>
      <c r="PTY128" s="57"/>
      <c r="PTZ128" s="57"/>
      <c r="PUA128" s="57"/>
      <c r="PUB128" s="57"/>
      <c r="PUC128" s="57"/>
      <c r="PUD128" s="57"/>
      <c r="PUE128" s="57"/>
      <c r="PUF128" s="57"/>
      <c r="PUG128" s="57"/>
      <c r="PUH128" s="57"/>
      <c r="PUI128" s="57"/>
      <c r="PUJ128" s="57"/>
      <c r="PUK128" s="57"/>
      <c r="PUL128" s="57"/>
      <c r="PUM128" s="57"/>
      <c r="PUN128" s="57"/>
      <c r="PUO128" s="57"/>
      <c r="PUP128" s="57"/>
      <c r="PUQ128" s="57"/>
      <c r="PUR128" s="57"/>
      <c r="PUS128" s="57"/>
      <c r="PUT128" s="57"/>
      <c r="PUU128" s="57"/>
      <c r="PUV128" s="57"/>
      <c r="PUW128" s="57"/>
      <c r="PUX128" s="57"/>
      <c r="PUY128" s="57"/>
      <c r="PUZ128" s="57"/>
      <c r="PVA128" s="57"/>
      <c r="PVB128" s="57"/>
      <c r="PVC128" s="57"/>
      <c r="PVD128" s="57"/>
      <c r="PVE128" s="57"/>
      <c r="PVF128" s="57"/>
      <c r="PVG128" s="57"/>
      <c r="PVH128" s="57"/>
      <c r="PVI128" s="57"/>
      <c r="PVJ128" s="57"/>
      <c r="PVK128" s="57"/>
      <c r="PVL128" s="57"/>
      <c r="PVM128" s="57"/>
      <c r="PVN128" s="57"/>
      <c r="PVO128" s="57"/>
      <c r="PVP128" s="57"/>
      <c r="PVQ128" s="57"/>
      <c r="PVR128" s="57"/>
      <c r="PVS128" s="57"/>
      <c r="PVT128" s="57"/>
      <c r="PVU128" s="57"/>
      <c r="PVV128" s="57"/>
      <c r="PVW128" s="57"/>
      <c r="PVX128" s="57"/>
      <c r="PVY128" s="57"/>
      <c r="PVZ128" s="57"/>
      <c r="PWA128" s="57"/>
      <c r="PWB128" s="57"/>
      <c r="PWC128" s="57"/>
      <c r="PWD128" s="57"/>
      <c r="PWE128" s="57"/>
      <c r="PWF128" s="57"/>
      <c r="PWG128" s="57"/>
      <c r="PWH128" s="57"/>
      <c r="PWI128" s="57"/>
      <c r="PWJ128" s="57"/>
      <c r="PWK128" s="57"/>
      <c r="PWL128" s="57"/>
      <c r="PWM128" s="57"/>
      <c r="PWN128" s="57"/>
      <c r="PWO128" s="57"/>
      <c r="PWP128" s="57"/>
      <c r="PWQ128" s="57"/>
      <c r="PWR128" s="57"/>
      <c r="PWS128" s="57"/>
      <c r="PWT128" s="57"/>
      <c r="PWU128" s="57"/>
      <c r="PWV128" s="57"/>
      <c r="PWW128" s="57"/>
      <c r="PWX128" s="57"/>
      <c r="PWY128" s="57"/>
      <c r="PWZ128" s="57"/>
      <c r="PXA128" s="57"/>
      <c r="PXB128" s="57"/>
      <c r="PXC128" s="57"/>
      <c r="PXD128" s="57"/>
      <c r="PXE128" s="57"/>
      <c r="PXF128" s="57"/>
      <c r="PXG128" s="57"/>
      <c r="PXH128" s="57"/>
      <c r="PXI128" s="57"/>
      <c r="PXJ128" s="57"/>
      <c r="PXK128" s="57"/>
      <c r="PXL128" s="57"/>
      <c r="PXM128" s="57"/>
      <c r="PXN128" s="57"/>
      <c r="PXO128" s="57"/>
      <c r="PXP128" s="57"/>
      <c r="PXQ128" s="57"/>
      <c r="PXR128" s="57"/>
      <c r="PXS128" s="57"/>
      <c r="PXT128" s="57"/>
      <c r="PXU128" s="57"/>
      <c r="PXV128" s="57"/>
      <c r="PXW128" s="57"/>
      <c r="PXX128" s="57"/>
      <c r="PXY128" s="57"/>
      <c r="PXZ128" s="57"/>
      <c r="PYA128" s="57"/>
      <c r="PYB128" s="57"/>
      <c r="PYC128" s="57"/>
      <c r="PYD128" s="57"/>
      <c r="PYE128" s="57"/>
      <c r="PYF128" s="57"/>
      <c r="PYG128" s="57"/>
      <c r="PYH128" s="57"/>
      <c r="PYI128" s="57"/>
      <c r="PYJ128" s="57"/>
      <c r="PYK128" s="57"/>
      <c r="PYL128" s="57"/>
      <c r="PYM128" s="57"/>
      <c r="PYN128" s="57"/>
      <c r="PYO128" s="57"/>
      <c r="PYP128" s="57"/>
      <c r="PYQ128" s="57"/>
      <c r="PYR128" s="57"/>
      <c r="PYS128" s="57"/>
      <c r="PYT128" s="57"/>
      <c r="PYU128" s="57"/>
      <c r="PYV128" s="57"/>
      <c r="PYW128" s="57"/>
      <c r="PYX128" s="57"/>
      <c r="PYY128" s="57"/>
      <c r="PYZ128" s="57"/>
      <c r="PZA128" s="57"/>
      <c r="PZB128" s="57"/>
      <c r="PZC128" s="57"/>
      <c r="PZD128" s="57"/>
      <c r="PZE128" s="57"/>
      <c r="PZF128" s="57"/>
      <c r="PZG128" s="57"/>
      <c r="PZH128" s="57"/>
      <c r="PZI128" s="57"/>
      <c r="PZJ128" s="57"/>
      <c r="PZK128" s="57"/>
      <c r="PZL128" s="57"/>
      <c r="PZM128" s="57"/>
      <c r="PZN128" s="57"/>
      <c r="PZO128" s="57"/>
      <c r="PZP128" s="57"/>
      <c r="PZQ128" s="57"/>
      <c r="PZR128" s="57"/>
      <c r="PZS128" s="57"/>
      <c r="PZT128" s="57"/>
      <c r="PZU128" s="57"/>
      <c r="PZV128" s="57"/>
      <c r="PZW128" s="57"/>
      <c r="PZX128" s="57"/>
      <c r="PZY128" s="57"/>
      <c r="PZZ128" s="57"/>
      <c r="QAA128" s="57"/>
      <c r="QAB128" s="57"/>
      <c r="QAC128" s="57"/>
      <c r="QAD128" s="57"/>
      <c r="QAE128" s="57"/>
      <c r="QAF128" s="57"/>
      <c r="QAG128" s="57"/>
      <c r="QAH128" s="57"/>
      <c r="QAI128" s="57"/>
      <c r="QAJ128" s="57"/>
      <c r="QAK128" s="57"/>
      <c r="QAL128" s="57"/>
      <c r="QAM128" s="57"/>
      <c r="QAN128" s="57"/>
      <c r="QAO128" s="57"/>
      <c r="QAP128" s="57"/>
      <c r="QAQ128" s="57"/>
      <c r="QAR128" s="57"/>
      <c r="QAS128" s="57"/>
      <c r="QAT128" s="57"/>
      <c r="QAU128" s="57"/>
      <c r="QAV128" s="57"/>
      <c r="QAW128" s="57"/>
      <c r="QAX128" s="57"/>
      <c r="QAY128" s="57"/>
      <c r="QAZ128" s="57"/>
      <c r="QBA128" s="57"/>
      <c r="QBB128" s="57"/>
      <c r="QBC128" s="57"/>
      <c r="QBD128" s="57"/>
      <c r="QBE128" s="57"/>
      <c r="QBF128" s="57"/>
      <c r="QBG128" s="57"/>
      <c r="QBH128" s="57"/>
      <c r="QBI128" s="57"/>
      <c r="QBJ128" s="57"/>
      <c r="QBK128" s="57"/>
      <c r="QBL128" s="57"/>
      <c r="QBM128" s="57"/>
      <c r="QBN128" s="57"/>
      <c r="QBO128" s="57"/>
      <c r="QBP128" s="57"/>
      <c r="QBQ128" s="57"/>
      <c r="QBR128" s="57"/>
      <c r="QBS128" s="57"/>
      <c r="QBT128" s="57"/>
      <c r="QBU128" s="57"/>
      <c r="QBV128" s="57"/>
      <c r="QBW128" s="57"/>
      <c r="QBX128" s="57"/>
      <c r="QBY128" s="57"/>
      <c r="QBZ128" s="57"/>
      <c r="QCA128" s="57"/>
      <c r="QCB128" s="57"/>
      <c r="QCC128" s="57"/>
      <c r="QCD128" s="57"/>
      <c r="QCE128" s="57"/>
      <c r="QCF128" s="57"/>
      <c r="QCG128" s="57"/>
      <c r="QCH128" s="57"/>
      <c r="QCI128" s="57"/>
      <c r="QCJ128" s="57"/>
      <c r="QCK128" s="57"/>
      <c r="QCL128" s="57"/>
      <c r="QCM128" s="57"/>
      <c r="QCN128" s="57"/>
      <c r="QCO128" s="57"/>
      <c r="QCP128" s="57"/>
      <c r="QCQ128" s="57"/>
      <c r="QCR128" s="57"/>
      <c r="QCS128" s="57"/>
      <c r="QCT128" s="57"/>
      <c r="QCU128" s="57"/>
      <c r="QCV128" s="57"/>
      <c r="QCW128" s="57"/>
      <c r="QCX128" s="57"/>
      <c r="QCY128" s="57"/>
      <c r="QCZ128" s="57"/>
      <c r="QDA128" s="57"/>
      <c r="QDB128" s="57"/>
      <c r="QDC128" s="57"/>
      <c r="QDD128" s="57"/>
      <c r="QDE128" s="57"/>
      <c r="QDF128" s="57"/>
      <c r="QDG128" s="57"/>
      <c r="QDH128" s="57"/>
      <c r="QDI128" s="57"/>
      <c r="QDJ128" s="57"/>
      <c r="QDK128" s="57"/>
      <c r="QDL128" s="57"/>
      <c r="QDM128" s="57"/>
      <c r="QDN128" s="57"/>
      <c r="QDO128" s="57"/>
      <c r="QDP128" s="57"/>
      <c r="QDQ128" s="57"/>
      <c r="QDR128" s="57"/>
      <c r="QDS128" s="57"/>
      <c r="QDT128" s="57"/>
      <c r="QDU128" s="57"/>
      <c r="QDV128" s="57"/>
      <c r="QDW128" s="57"/>
      <c r="QDX128" s="57"/>
      <c r="QDY128" s="57"/>
      <c r="QDZ128" s="57"/>
      <c r="QEA128" s="57"/>
      <c r="QEB128" s="57"/>
      <c r="QEC128" s="57"/>
      <c r="QED128" s="57"/>
      <c r="QEE128" s="57"/>
      <c r="QEF128" s="57"/>
      <c r="QEG128" s="57"/>
      <c r="QEH128" s="57"/>
      <c r="QEI128" s="57"/>
      <c r="QEJ128" s="57"/>
      <c r="QEK128" s="57"/>
      <c r="QEL128" s="57"/>
      <c r="QEM128" s="57"/>
      <c r="QEN128" s="57"/>
      <c r="QEO128" s="57"/>
      <c r="QEP128" s="57"/>
      <c r="QEQ128" s="57"/>
      <c r="QER128" s="57"/>
      <c r="QES128" s="57"/>
      <c r="QET128" s="57"/>
      <c r="QEU128" s="57"/>
      <c r="QEV128" s="57"/>
      <c r="QEW128" s="57"/>
      <c r="QEX128" s="57"/>
      <c r="QEY128" s="57"/>
      <c r="QEZ128" s="57"/>
      <c r="QFA128" s="57"/>
      <c r="QFB128" s="57"/>
      <c r="QFC128" s="57"/>
      <c r="QFD128" s="57"/>
      <c r="QFE128" s="57"/>
      <c r="QFF128" s="57"/>
      <c r="QFG128" s="57"/>
      <c r="QFH128" s="57"/>
      <c r="QFI128" s="57"/>
      <c r="QFJ128" s="57"/>
      <c r="QFK128" s="57"/>
      <c r="QFL128" s="57"/>
      <c r="QFM128" s="57"/>
      <c r="QFN128" s="57"/>
      <c r="QFO128" s="57"/>
      <c r="QFP128" s="57"/>
      <c r="QFQ128" s="57"/>
      <c r="QFR128" s="57"/>
      <c r="QFS128" s="57"/>
      <c r="QFT128" s="57"/>
      <c r="QFU128" s="57"/>
      <c r="QFV128" s="57"/>
      <c r="QFW128" s="57"/>
      <c r="QFX128" s="57"/>
      <c r="QFY128" s="57"/>
      <c r="QFZ128" s="57"/>
      <c r="QGA128" s="57"/>
      <c r="QGB128" s="57"/>
      <c r="QGC128" s="57"/>
      <c r="QGD128" s="57"/>
      <c r="QGE128" s="57"/>
      <c r="QGF128" s="57"/>
      <c r="QGG128" s="57"/>
      <c r="QGH128" s="57"/>
      <c r="QGI128" s="57"/>
      <c r="QGJ128" s="57"/>
      <c r="QGK128" s="57"/>
      <c r="QGL128" s="57"/>
      <c r="QGM128" s="57"/>
      <c r="QGN128" s="57"/>
      <c r="QGO128" s="57"/>
      <c r="QGP128" s="57"/>
      <c r="QGQ128" s="57"/>
      <c r="QGR128" s="57"/>
      <c r="QGS128" s="57"/>
      <c r="QGT128" s="57"/>
      <c r="QGU128" s="57"/>
      <c r="QGV128" s="57"/>
      <c r="QGW128" s="57"/>
      <c r="QGX128" s="57"/>
      <c r="QGY128" s="57"/>
      <c r="QGZ128" s="57"/>
      <c r="QHA128" s="57"/>
      <c r="QHB128" s="57"/>
      <c r="QHC128" s="57"/>
      <c r="QHD128" s="57"/>
      <c r="QHE128" s="57"/>
      <c r="QHF128" s="57"/>
      <c r="QHG128" s="57"/>
      <c r="QHH128" s="57"/>
      <c r="QHI128" s="57"/>
      <c r="QHJ128" s="57"/>
      <c r="QHK128" s="57"/>
      <c r="QHL128" s="57"/>
      <c r="QHM128" s="57"/>
      <c r="QHN128" s="57"/>
      <c r="QHO128" s="57"/>
      <c r="QHP128" s="57"/>
      <c r="QHQ128" s="57"/>
      <c r="QHR128" s="57"/>
      <c r="QHS128" s="57"/>
      <c r="QHT128" s="57"/>
      <c r="QHU128" s="57"/>
      <c r="QHV128" s="57"/>
      <c r="QHW128" s="57"/>
      <c r="QHX128" s="57"/>
      <c r="QHY128" s="57"/>
      <c r="QHZ128" s="57"/>
      <c r="QIA128" s="57"/>
      <c r="QIB128" s="57"/>
      <c r="QIC128" s="57"/>
      <c r="QID128" s="57"/>
      <c r="QIE128" s="57"/>
      <c r="QIF128" s="57"/>
      <c r="QIG128" s="57"/>
      <c r="QIH128" s="57"/>
      <c r="QII128" s="57"/>
      <c r="QIJ128" s="57"/>
      <c r="QIK128" s="57"/>
      <c r="QIL128" s="57"/>
      <c r="QIM128" s="57"/>
      <c r="QIN128" s="57"/>
      <c r="QIO128" s="57"/>
      <c r="QIP128" s="57"/>
      <c r="QIQ128" s="57"/>
      <c r="QIR128" s="57"/>
      <c r="QIS128" s="57"/>
      <c r="QIT128" s="57"/>
      <c r="QIU128" s="57"/>
      <c r="QIV128" s="57"/>
      <c r="QIW128" s="57"/>
      <c r="QIX128" s="57"/>
      <c r="QIY128" s="57"/>
      <c r="QIZ128" s="57"/>
      <c r="QJA128" s="57"/>
      <c r="QJB128" s="57"/>
      <c r="QJC128" s="57"/>
      <c r="QJD128" s="57"/>
      <c r="QJE128" s="57"/>
      <c r="QJF128" s="57"/>
      <c r="QJG128" s="57"/>
      <c r="QJH128" s="57"/>
      <c r="QJI128" s="57"/>
      <c r="QJJ128" s="57"/>
      <c r="QJK128" s="57"/>
      <c r="QJL128" s="57"/>
      <c r="QJM128" s="57"/>
      <c r="QJN128" s="57"/>
      <c r="QJO128" s="57"/>
      <c r="QJP128" s="57"/>
      <c r="QJQ128" s="57"/>
      <c r="QJR128" s="57"/>
      <c r="QJS128" s="57"/>
      <c r="QJT128" s="57"/>
      <c r="QJU128" s="57"/>
      <c r="QJV128" s="57"/>
      <c r="QJW128" s="57"/>
      <c r="QJX128" s="57"/>
      <c r="QJY128" s="57"/>
      <c r="QJZ128" s="57"/>
      <c r="QKA128" s="57"/>
      <c r="QKB128" s="57"/>
      <c r="QKC128" s="57"/>
      <c r="QKD128" s="57"/>
      <c r="QKE128" s="57"/>
      <c r="QKF128" s="57"/>
      <c r="QKG128" s="57"/>
      <c r="QKH128" s="57"/>
      <c r="QKI128" s="57"/>
      <c r="QKJ128" s="57"/>
      <c r="QKK128" s="57"/>
      <c r="QKL128" s="57"/>
      <c r="QKM128" s="57"/>
      <c r="QKN128" s="57"/>
      <c r="QKO128" s="57"/>
      <c r="QKP128" s="57"/>
      <c r="QKQ128" s="57"/>
      <c r="QKR128" s="57"/>
      <c r="QKS128" s="57"/>
      <c r="QKT128" s="57"/>
      <c r="QKU128" s="57"/>
      <c r="QKV128" s="57"/>
      <c r="QKW128" s="57"/>
      <c r="QKX128" s="57"/>
      <c r="QKY128" s="57"/>
      <c r="QKZ128" s="57"/>
      <c r="QLA128" s="57"/>
      <c r="QLB128" s="57"/>
      <c r="QLC128" s="57"/>
      <c r="QLD128" s="57"/>
      <c r="QLE128" s="57"/>
      <c r="QLF128" s="57"/>
      <c r="QLG128" s="57"/>
      <c r="QLH128" s="57"/>
      <c r="QLI128" s="57"/>
      <c r="QLJ128" s="57"/>
      <c r="QLK128" s="57"/>
      <c r="QLL128" s="57"/>
      <c r="QLM128" s="57"/>
      <c r="QLN128" s="57"/>
      <c r="QLO128" s="57"/>
      <c r="QLP128" s="57"/>
      <c r="QLQ128" s="57"/>
      <c r="QLR128" s="57"/>
      <c r="QLS128" s="57"/>
      <c r="QLT128" s="57"/>
      <c r="QLU128" s="57"/>
      <c r="QLV128" s="57"/>
      <c r="QLW128" s="57"/>
      <c r="QLX128" s="57"/>
      <c r="QLY128" s="57"/>
      <c r="QLZ128" s="57"/>
      <c r="QMA128" s="57"/>
      <c r="QMB128" s="57"/>
      <c r="QMC128" s="57"/>
      <c r="QMD128" s="57"/>
      <c r="QME128" s="57"/>
      <c r="QMF128" s="57"/>
      <c r="QMG128" s="57"/>
      <c r="QMH128" s="57"/>
      <c r="QMI128" s="57"/>
      <c r="QMJ128" s="57"/>
      <c r="QMK128" s="57"/>
      <c r="QML128" s="57"/>
      <c r="QMM128" s="57"/>
      <c r="QMN128" s="57"/>
      <c r="QMO128" s="57"/>
      <c r="QMP128" s="57"/>
      <c r="QMQ128" s="57"/>
      <c r="QMR128" s="57"/>
      <c r="QMS128" s="57"/>
      <c r="QMT128" s="57"/>
      <c r="QMU128" s="57"/>
      <c r="QMV128" s="57"/>
      <c r="QMW128" s="57"/>
      <c r="QMX128" s="57"/>
      <c r="QMY128" s="57"/>
      <c r="QMZ128" s="57"/>
      <c r="QNA128" s="57"/>
      <c r="QNB128" s="57"/>
      <c r="QNC128" s="57"/>
      <c r="QND128" s="57"/>
      <c r="QNE128" s="57"/>
      <c r="QNF128" s="57"/>
      <c r="QNG128" s="57"/>
      <c r="QNH128" s="57"/>
      <c r="QNI128" s="57"/>
      <c r="QNJ128" s="57"/>
      <c r="QNK128" s="57"/>
      <c r="QNL128" s="57"/>
      <c r="QNM128" s="57"/>
      <c r="QNN128" s="57"/>
      <c r="QNO128" s="57"/>
      <c r="QNP128" s="57"/>
      <c r="QNQ128" s="57"/>
      <c r="QNR128" s="57"/>
      <c r="QNS128" s="57"/>
      <c r="QNT128" s="57"/>
      <c r="QNU128" s="57"/>
      <c r="QNV128" s="57"/>
      <c r="QNW128" s="57"/>
      <c r="QNX128" s="57"/>
      <c r="QNY128" s="57"/>
      <c r="QNZ128" s="57"/>
      <c r="QOA128" s="57"/>
      <c r="QOB128" s="57"/>
      <c r="QOC128" s="57"/>
      <c r="QOD128" s="57"/>
      <c r="QOE128" s="57"/>
      <c r="QOF128" s="57"/>
      <c r="QOG128" s="57"/>
      <c r="QOH128" s="57"/>
      <c r="QOI128" s="57"/>
      <c r="QOJ128" s="57"/>
      <c r="QOK128" s="57"/>
      <c r="QOL128" s="57"/>
      <c r="QOM128" s="57"/>
      <c r="QON128" s="57"/>
      <c r="QOO128" s="57"/>
      <c r="QOP128" s="57"/>
      <c r="QOQ128" s="57"/>
      <c r="QOR128" s="57"/>
      <c r="QOS128" s="57"/>
      <c r="QOT128" s="57"/>
      <c r="QOU128" s="57"/>
      <c r="QOV128" s="57"/>
      <c r="QOW128" s="57"/>
      <c r="QOX128" s="57"/>
      <c r="QOY128" s="57"/>
      <c r="QOZ128" s="57"/>
      <c r="QPA128" s="57"/>
      <c r="QPB128" s="57"/>
      <c r="QPC128" s="57"/>
      <c r="QPD128" s="57"/>
      <c r="QPE128" s="57"/>
      <c r="QPF128" s="57"/>
      <c r="QPG128" s="57"/>
      <c r="QPH128" s="57"/>
      <c r="QPI128" s="57"/>
      <c r="QPJ128" s="57"/>
      <c r="QPK128" s="57"/>
      <c r="QPL128" s="57"/>
      <c r="QPM128" s="57"/>
      <c r="QPN128" s="57"/>
      <c r="QPO128" s="57"/>
      <c r="QPP128" s="57"/>
      <c r="QPQ128" s="57"/>
      <c r="QPR128" s="57"/>
      <c r="QPS128" s="57"/>
      <c r="QPT128" s="57"/>
      <c r="QPU128" s="57"/>
      <c r="QPV128" s="57"/>
      <c r="QPW128" s="57"/>
      <c r="QPX128" s="57"/>
      <c r="QPY128" s="57"/>
      <c r="QPZ128" s="57"/>
      <c r="QQA128" s="57"/>
      <c r="QQB128" s="57"/>
      <c r="QQC128" s="57"/>
      <c r="QQD128" s="57"/>
      <c r="QQE128" s="57"/>
      <c r="QQF128" s="57"/>
      <c r="QQG128" s="57"/>
      <c r="QQH128" s="57"/>
      <c r="QQI128" s="57"/>
      <c r="QQJ128" s="57"/>
      <c r="QQK128" s="57"/>
      <c r="QQL128" s="57"/>
      <c r="QQM128" s="57"/>
      <c r="QQN128" s="57"/>
      <c r="QQO128" s="57"/>
      <c r="QQP128" s="57"/>
      <c r="QQQ128" s="57"/>
      <c r="QQR128" s="57"/>
      <c r="QQS128" s="57"/>
      <c r="QQT128" s="57"/>
      <c r="QQU128" s="57"/>
      <c r="QQV128" s="57"/>
      <c r="QQW128" s="57"/>
      <c r="QQX128" s="57"/>
      <c r="QQY128" s="57"/>
      <c r="QQZ128" s="57"/>
      <c r="QRA128" s="57"/>
      <c r="QRB128" s="57"/>
      <c r="QRC128" s="57"/>
      <c r="QRD128" s="57"/>
      <c r="QRE128" s="57"/>
      <c r="QRF128" s="57"/>
      <c r="QRG128" s="57"/>
      <c r="QRH128" s="57"/>
      <c r="QRI128" s="57"/>
      <c r="QRJ128" s="57"/>
      <c r="QRK128" s="57"/>
      <c r="QRL128" s="57"/>
      <c r="QRM128" s="57"/>
      <c r="QRN128" s="57"/>
      <c r="QRO128" s="57"/>
      <c r="QRP128" s="57"/>
      <c r="QRQ128" s="57"/>
      <c r="QRR128" s="57"/>
      <c r="QRS128" s="57"/>
      <c r="QRT128" s="57"/>
      <c r="QRU128" s="57"/>
      <c r="QRV128" s="57"/>
      <c r="QRW128" s="57"/>
      <c r="QRX128" s="57"/>
      <c r="QRY128" s="57"/>
      <c r="QRZ128" s="57"/>
      <c r="QSA128" s="57"/>
      <c r="QSB128" s="57"/>
      <c r="QSC128" s="57"/>
      <c r="QSD128" s="57"/>
      <c r="QSE128" s="57"/>
      <c r="QSF128" s="57"/>
      <c r="QSG128" s="57"/>
      <c r="QSH128" s="57"/>
      <c r="QSI128" s="57"/>
      <c r="QSJ128" s="57"/>
      <c r="QSK128" s="57"/>
      <c r="QSL128" s="57"/>
      <c r="QSM128" s="57"/>
      <c r="QSN128" s="57"/>
      <c r="QSO128" s="57"/>
      <c r="QSP128" s="57"/>
      <c r="QSQ128" s="57"/>
      <c r="QSR128" s="57"/>
      <c r="QSS128" s="57"/>
      <c r="QST128" s="57"/>
      <c r="QSU128" s="57"/>
      <c r="QSV128" s="57"/>
      <c r="QSW128" s="57"/>
      <c r="QSX128" s="57"/>
      <c r="QSY128" s="57"/>
      <c r="QSZ128" s="57"/>
      <c r="QTA128" s="57"/>
      <c r="QTB128" s="57"/>
      <c r="QTC128" s="57"/>
      <c r="QTD128" s="57"/>
      <c r="QTE128" s="57"/>
      <c r="QTF128" s="57"/>
      <c r="QTG128" s="57"/>
      <c r="QTH128" s="57"/>
      <c r="QTI128" s="57"/>
      <c r="QTJ128" s="57"/>
      <c r="QTK128" s="57"/>
      <c r="QTL128" s="57"/>
      <c r="QTM128" s="57"/>
      <c r="QTN128" s="57"/>
      <c r="QTO128" s="57"/>
      <c r="QTP128" s="57"/>
      <c r="QTQ128" s="57"/>
      <c r="QTR128" s="57"/>
      <c r="QTS128" s="57"/>
      <c r="QTT128" s="57"/>
      <c r="QTU128" s="57"/>
      <c r="QTV128" s="57"/>
      <c r="QTW128" s="57"/>
      <c r="QTX128" s="57"/>
      <c r="QTY128" s="57"/>
      <c r="QTZ128" s="57"/>
      <c r="QUA128" s="57"/>
      <c r="QUB128" s="57"/>
      <c r="QUC128" s="57"/>
      <c r="QUD128" s="57"/>
      <c r="QUE128" s="57"/>
      <c r="QUF128" s="57"/>
      <c r="QUG128" s="57"/>
      <c r="QUH128" s="57"/>
      <c r="QUI128" s="57"/>
      <c r="QUJ128" s="57"/>
      <c r="QUK128" s="57"/>
      <c r="QUL128" s="57"/>
      <c r="QUM128" s="57"/>
      <c r="QUN128" s="57"/>
      <c r="QUO128" s="57"/>
      <c r="QUP128" s="57"/>
      <c r="QUQ128" s="57"/>
      <c r="QUR128" s="57"/>
      <c r="QUS128" s="57"/>
      <c r="QUT128" s="57"/>
      <c r="QUU128" s="57"/>
      <c r="QUV128" s="57"/>
      <c r="QUW128" s="57"/>
      <c r="QUX128" s="57"/>
      <c r="QUY128" s="57"/>
      <c r="QUZ128" s="57"/>
      <c r="QVA128" s="57"/>
      <c r="QVB128" s="57"/>
      <c r="QVC128" s="57"/>
      <c r="QVD128" s="57"/>
      <c r="QVE128" s="57"/>
      <c r="QVF128" s="57"/>
      <c r="QVG128" s="57"/>
      <c r="QVH128" s="57"/>
      <c r="QVI128" s="57"/>
      <c r="QVJ128" s="57"/>
      <c r="QVK128" s="57"/>
      <c r="QVL128" s="57"/>
      <c r="QVM128" s="57"/>
      <c r="QVN128" s="57"/>
      <c r="QVO128" s="57"/>
      <c r="QVP128" s="57"/>
      <c r="QVQ128" s="57"/>
      <c r="QVR128" s="57"/>
      <c r="QVS128" s="57"/>
      <c r="QVT128" s="57"/>
      <c r="QVU128" s="57"/>
      <c r="QVV128" s="57"/>
      <c r="QVW128" s="57"/>
      <c r="QVX128" s="57"/>
      <c r="QVY128" s="57"/>
      <c r="QVZ128" s="57"/>
      <c r="QWA128" s="57"/>
      <c r="QWB128" s="57"/>
      <c r="QWC128" s="57"/>
      <c r="QWD128" s="57"/>
      <c r="QWE128" s="57"/>
      <c r="QWF128" s="57"/>
      <c r="QWG128" s="57"/>
      <c r="QWH128" s="57"/>
      <c r="QWI128" s="57"/>
      <c r="QWJ128" s="57"/>
      <c r="QWK128" s="57"/>
      <c r="QWL128" s="57"/>
      <c r="QWM128" s="57"/>
      <c r="QWN128" s="57"/>
      <c r="QWO128" s="57"/>
      <c r="QWP128" s="57"/>
      <c r="QWQ128" s="57"/>
      <c r="QWR128" s="57"/>
      <c r="QWS128" s="57"/>
      <c r="QWT128" s="57"/>
      <c r="QWU128" s="57"/>
      <c r="QWV128" s="57"/>
      <c r="QWW128" s="57"/>
      <c r="QWX128" s="57"/>
      <c r="QWY128" s="57"/>
      <c r="QWZ128" s="57"/>
      <c r="QXA128" s="57"/>
      <c r="QXB128" s="57"/>
      <c r="QXC128" s="57"/>
      <c r="QXD128" s="57"/>
      <c r="QXE128" s="57"/>
      <c r="QXF128" s="57"/>
      <c r="QXG128" s="57"/>
      <c r="QXH128" s="57"/>
      <c r="QXI128" s="57"/>
      <c r="QXJ128" s="57"/>
      <c r="QXK128" s="57"/>
      <c r="QXL128" s="57"/>
      <c r="QXM128" s="57"/>
      <c r="QXN128" s="57"/>
      <c r="QXO128" s="57"/>
      <c r="QXP128" s="57"/>
      <c r="QXQ128" s="57"/>
      <c r="QXR128" s="57"/>
      <c r="QXS128" s="57"/>
      <c r="QXT128" s="57"/>
      <c r="QXU128" s="57"/>
      <c r="QXV128" s="57"/>
      <c r="QXW128" s="57"/>
      <c r="QXX128" s="57"/>
      <c r="QXY128" s="57"/>
      <c r="QXZ128" s="57"/>
      <c r="QYA128" s="57"/>
      <c r="QYB128" s="57"/>
      <c r="QYC128" s="57"/>
      <c r="QYD128" s="57"/>
      <c r="QYE128" s="57"/>
      <c r="QYF128" s="57"/>
      <c r="QYG128" s="57"/>
      <c r="QYH128" s="57"/>
      <c r="QYI128" s="57"/>
      <c r="QYJ128" s="57"/>
      <c r="QYK128" s="57"/>
      <c r="QYL128" s="57"/>
      <c r="QYM128" s="57"/>
      <c r="QYN128" s="57"/>
      <c r="QYO128" s="57"/>
      <c r="QYP128" s="57"/>
      <c r="QYQ128" s="57"/>
      <c r="QYR128" s="57"/>
      <c r="QYS128" s="57"/>
      <c r="QYT128" s="57"/>
      <c r="QYU128" s="57"/>
      <c r="QYV128" s="57"/>
      <c r="QYW128" s="57"/>
      <c r="QYX128" s="57"/>
      <c r="QYY128" s="57"/>
      <c r="QYZ128" s="57"/>
      <c r="QZA128" s="57"/>
      <c r="QZB128" s="57"/>
      <c r="QZC128" s="57"/>
      <c r="QZD128" s="57"/>
      <c r="QZE128" s="57"/>
      <c r="QZF128" s="57"/>
      <c r="QZG128" s="57"/>
      <c r="QZH128" s="57"/>
      <c r="QZI128" s="57"/>
      <c r="QZJ128" s="57"/>
      <c r="QZK128" s="57"/>
      <c r="QZL128" s="57"/>
      <c r="QZM128" s="57"/>
      <c r="QZN128" s="57"/>
      <c r="QZO128" s="57"/>
      <c r="QZP128" s="57"/>
      <c r="QZQ128" s="57"/>
      <c r="QZR128" s="57"/>
      <c r="QZS128" s="57"/>
      <c r="QZT128" s="57"/>
      <c r="QZU128" s="57"/>
      <c r="QZV128" s="57"/>
      <c r="QZW128" s="57"/>
      <c r="QZX128" s="57"/>
      <c r="QZY128" s="57"/>
      <c r="QZZ128" s="57"/>
      <c r="RAA128" s="57"/>
      <c r="RAB128" s="57"/>
      <c r="RAC128" s="57"/>
      <c r="RAD128" s="57"/>
      <c r="RAE128" s="57"/>
      <c r="RAF128" s="57"/>
      <c r="RAG128" s="57"/>
      <c r="RAH128" s="57"/>
      <c r="RAI128" s="57"/>
      <c r="RAJ128" s="57"/>
      <c r="RAK128" s="57"/>
      <c r="RAL128" s="57"/>
      <c r="RAM128" s="57"/>
      <c r="RAN128" s="57"/>
      <c r="RAO128" s="57"/>
      <c r="RAP128" s="57"/>
      <c r="RAQ128" s="57"/>
      <c r="RAR128" s="57"/>
      <c r="RAS128" s="57"/>
      <c r="RAT128" s="57"/>
      <c r="RAU128" s="57"/>
      <c r="RAV128" s="57"/>
      <c r="RAW128" s="57"/>
      <c r="RAX128" s="57"/>
      <c r="RAY128" s="57"/>
      <c r="RAZ128" s="57"/>
      <c r="RBA128" s="57"/>
      <c r="RBB128" s="57"/>
      <c r="RBC128" s="57"/>
      <c r="RBD128" s="57"/>
      <c r="RBE128" s="57"/>
      <c r="RBF128" s="57"/>
      <c r="RBG128" s="57"/>
      <c r="RBH128" s="57"/>
      <c r="RBI128" s="57"/>
      <c r="RBJ128" s="57"/>
      <c r="RBK128" s="57"/>
      <c r="RBL128" s="57"/>
      <c r="RBM128" s="57"/>
      <c r="RBN128" s="57"/>
      <c r="RBO128" s="57"/>
      <c r="RBP128" s="57"/>
      <c r="RBQ128" s="57"/>
      <c r="RBR128" s="57"/>
      <c r="RBS128" s="57"/>
      <c r="RBT128" s="57"/>
      <c r="RBU128" s="57"/>
      <c r="RBV128" s="57"/>
      <c r="RBW128" s="57"/>
      <c r="RBX128" s="57"/>
      <c r="RBY128" s="57"/>
      <c r="RBZ128" s="57"/>
      <c r="RCA128" s="57"/>
      <c r="RCB128" s="57"/>
      <c r="RCC128" s="57"/>
      <c r="RCD128" s="57"/>
      <c r="RCE128" s="57"/>
      <c r="RCF128" s="57"/>
      <c r="RCG128" s="57"/>
      <c r="RCH128" s="57"/>
      <c r="RCI128" s="57"/>
      <c r="RCJ128" s="57"/>
      <c r="RCK128" s="57"/>
      <c r="RCL128" s="57"/>
      <c r="RCM128" s="57"/>
      <c r="RCN128" s="57"/>
      <c r="RCO128" s="57"/>
      <c r="RCP128" s="57"/>
      <c r="RCQ128" s="57"/>
      <c r="RCR128" s="57"/>
      <c r="RCS128" s="57"/>
      <c r="RCT128" s="57"/>
      <c r="RCU128" s="57"/>
      <c r="RCV128" s="57"/>
      <c r="RCW128" s="57"/>
      <c r="RCX128" s="57"/>
      <c r="RCY128" s="57"/>
      <c r="RCZ128" s="57"/>
      <c r="RDA128" s="57"/>
      <c r="RDB128" s="57"/>
      <c r="RDC128" s="57"/>
      <c r="RDD128" s="57"/>
      <c r="RDE128" s="57"/>
      <c r="RDF128" s="57"/>
      <c r="RDG128" s="57"/>
      <c r="RDH128" s="57"/>
      <c r="RDI128" s="57"/>
      <c r="RDJ128" s="57"/>
      <c r="RDK128" s="57"/>
      <c r="RDL128" s="57"/>
      <c r="RDM128" s="57"/>
      <c r="RDN128" s="57"/>
      <c r="RDO128" s="57"/>
      <c r="RDP128" s="57"/>
      <c r="RDQ128" s="57"/>
      <c r="RDR128" s="57"/>
      <c r="RDS128" s="57"/>
      <c r="RDT128" s="57"/>
      <c r="RDU128" s="57"/>
      <c r="RDV128" s="57"/>
      <c r="RDW128" s="57"/>
      <c r="RDX128" s="57"/>
      <c r="RDY128" s="57"/>
      <c r="RDZ128" s="57"/>
      <c r="REA128" s="57"/>
      <c r="REB128" s="57"/>
      <c r="REC128" s="57"/>
      <c r="RED128" s="57"/>
      <c r="REE128" s="57"/>
      <c r="REF128" s="57"/>
      <c r="REG128" s="57"/>
      <c r="REH128" s="57"/>
      <c r="REI128" s="57"/>
      <c r="REJ128" s="57"/>
      <c r="REK128" s="57"/>
      <c r="REL128" s="57"/>
      <c r="REM128" s="57"/>
      <c r="REN128" s="57"/>
      <c r="REO128" s="57"/>
      <c r="REP128" s="57"/>
      <c r="REQ128" s="57"/>
      <c r="RER128" s="57"/>
      <c r="RES128" s="57"/>
      <c r="RET128" s="57"/>
      <c r="REU128" s="57"/>
      <c r="REV128" s="57"/>
      <c r="REW128" s="57"/>
      <c r="REX128" s="57"/>
      <c r="REY128" s="57"/>
      <c r="REZ128" s="57"/>
      <c r="RFA128" s="57"/>
      <c r="RFB128" s="57"/>
      <c r="RFC128" s="57"/>
      <c r="RFD128" s="57"/>
      <c r="RFE128" s="57"/>
      <c r="RFF128" s="57"/>
      <c r="RFG128" s="57"/>
      <c r="RFH128" s="57"/>
      <c r="RFI128" s="57"/>
      <c r="RFJ128" s="57"/>
      <c r="RFK128" s="57"/>
      <c r="RFL128" s="57"/>
      <c r="RFM128" s="57"/>
      <c r="RFN128" s="57"/>
      <c r="RFO128" s="57"/>
      <c r="RFP128" s="57"/>
      <c r="RFQ128" s="57"/>
      <c r="RFR128" s="57"/>
      <c r="RFS128" s="57"/>
      <c r="RFT128" s="57"/>
      <c r="RFU128" s="57"/>
      <c r="RFV128" s="57"/>
      <c r="RFW128" s="57"/>
      <c r="RFX128" s="57"/>
      <c r="RFY128" s="57"/>
      <c r="RFZ128" s="57"/>
      <c r="RGA128" s="57"/>
      <c r="RGB128" s="57"/>
      <c r="RGC128" s="57"/>
      <c r="RGD128" s="57"/>
      <c r="RGE128" s="57"/>
      <c r="RGF128" s="57"/>
      <c r="RGG128" s="57"/>
      <c r="RGH128" s="57"/>
      <c r="RGI128" s="57"/>
      <c r="RGJ128" s="57"/>
      <c r="RGK128" s="57"/>
      <c r="RGL128" s="57"/>
      <c r="RGM128" s="57"/>
      <c r="RGN128" s="57"/>
      <c r="RGO128" s="57"/>
      <c r="RGP128" s="57"/>
      <c r="RGQ128" s="57"/>
      <c r="RGR128" s="57"/>
      <c r="RGS128" s="57"/>
      <c r="RGT128" s="57"/>
      <c r="RGU128" s="57"/>
      <c r="RGV128" s="57"/>
      <c r="RGW128" s="57"/>
      <c r="RGX128" s="57"/>
      <c r="RGY128" s="57"/>
      <c r="RGZ128" s="57"/>
      <c r="RHA128" s="57"/>
      <c r="RHB128" s="57"/>
      <c r="RHC128" s="57"/>
      <c r="RHD128" s="57"/>
      <c r="RHE128" s="57"/>
      <c r="RHF128" s="57"/>
      <c r="RHG128" s="57"/>
      <c r="RHH128" s="57"/>
      <c r="RHI128" s="57"/>
      <c r="RHJ128" s="57"/>
      <c r="RHK128" s="57"/>
      <c r="RHL128" s="57"/>
      <c r="RHM128" s="57"/>
      <c r="RHN128" s="57"/>
      <c r="RHO128" s="57"/>
      <c r="RHP128" s="57"/>
      <c r="RHQ128" s="57"/>
      <c r="RHR128" s="57"/>
      <c r="RHS128" s="57"/>
      <c r="RHT128" s="57"/>
      <c r="RHU128" s="57"/>
      <c r="RHV128" s="57"/>
      <c r="RHW128" s="57"/>
      <c r="RHX128" s="57"/>
      <c r="RHY128" s="57"/>
      <c r="RHZ128" s="57"/>
      <c r="RIA128" s="57"/>
      <c r="RIB128" s="57"/>
      <c r="RIC128" s="57"/>
      <c r="RID128" s="57"/>
      <c r="RIE128" s="57"/>
      <c r="RIF128" s="57"/>
      <c r="RIG128" s="57"/>
      <c r="RIH128" s="57"/>
      <c r="RII128" s="57"/>
      <c r="RIJ128" s="57"/>
      <c r="RIK128" s="57"/>
      <c r="RIL128" s="57"/>
      <c r="RIM128" s="57"/>
      <c r="RIN128" s="57"/>
      <c r="RIO128" s="57"/>
      <c r="RIP128" s="57"/>
      <c r="RIQ128" s="57"/>
      <c r="RIR128" s="57"/>
      <c r="RIS128" s="57"/>
      <c r="RIT128" s="57"/>
      <c r="RIU128" s="57"/>
      <c r="RIV128" s="57"/>
      <c r="RIW128" s="57"/>
      <c r="RIX128" s="57"/>
      <c r="RIY128" s="57"/>
      <c r="RIZ128" s="57"/>
      <c r="RJA128" s="57"/>
      <c r="RJB128" s="57"/>
      <c r="RJC128" s="57"/>
      <c r="RJD128" s="57"/>
      <c r="RJE128" s="57"/>
      <c r="RJF128" s="57"/>
      <c r="RJG128" s="57"/>
      <c r="RJH128" s="57"/>
      <c r="RJI128" s="57"/>
      <c r="RJJ128" s="57"/>
      <c r="RJK128" s="57"/>
      <c r="RJL128" s="57"/>
      <c r="RJM128" s="57"/>
      <c r="RJN128" s="57"/>
      <c r="RJO128" s="57"/>
      <c r="RJP128" s="57"/>
      <c r="RJQ128" s="57"/>
      <c r="RJR128" s="57"/>
      <c r="RJS128" s="57"/>
      <c r="RJT128" s="57"/>
      <c r="RJU128" s="57"/>
      <c r="RJV128" s="57"/>
      <c r="RJW128" s="57"/>
      <c r="RJX128" s="57"/>
      <c r="RJY128" s="57"/>
      <c r="RJZ128" s="57"/>
      <c r="RKA128" s="57"/>
      <c r="RKB128" s="57"/>
      <c r="RKC128" s="57"/>
      <c r="RKD128" s="57"/>
      <c r="RKE128" s="57"/>
      <c r="RKF128" s="57"/>
      <c r="RKG128" s="57"/>
      <c r="RKH128" s="57"/>
      <c r="RKI128" s="57"/>
      <c r="RKJ128" s="57"/>
      <c r="RKK128" s="57"/>
      <c r="RKL128" s="57"/>
      <c r="RKM128" s="57"/>
      <c r="RKN128" s="57"/>
      <c r="RKO128" s="57"/>
      <c r="RKP128" s="57"/>
      <c r="RKQ128" s="57"/>
      <c r="RKR128" s="57"/>
      <c r="RKS128" s="57"/>
      <c r="RKT128" s="57"/>
      <c r="RKU128" s="57"/>
      <c r="RKV128" s="57"/>
      <c r="RKW128" s="57"/>
      <c r="RKX128" s="57"/>
      <c r="RKY128" s="57"/>
      <c r="RKZ128" s="57"/>
      <c r="RLA128" s="57"/>
      <c r="RLB128" s="57"/>
      <c r="RLC128" s="57"/>
      <c r="RLD128" s="57"/>
      <c r="RLE128" s="57"/>
      <c r="RLF128" s="57"/>
      <c r="RLG128" s="57"/>
      <c r="RLH128" s="57"/>
      <c r="RLI128" s="57"/>
      <c r="RLJ128" s="57"/>
      <c r="RLK128" s="57"/>
      <c r="RLL128" s="57"/>
      <c r="RLM128" s="57"/>
      <c r="RLN128" s="57"/>
      <c r="RLO128" s="57"/>
      <c r="RLP128" s="57"/>
      <c r="RLQ128" s="57"/>
      <c r="RLR128" s="57"/>
      <c r="RLS128" s="57"/>
      <c r="RLT128" s="57"/>
      <c r="RLU128" s="57"/>
      <c r="RLV128" s="57"/>
      <c r="RLW128" s="57"/>
      <c r="RLX128" s="57"/>
      <c r="RLY128" s="57"/>
      <c r="RLZ128" s="57"/>
      <c r="RMA128" s="57"/>
      <c r="RMB128" s="57"/>
      <c r="RMC128" s="57"/>
      <c r="RMD128" s="57"/>
      <c r="RME128" s="57"/>
      <c r="RMF128" s="57"/>
      <c r="RMG128" s="57"/>
      <c r="RMH128" s="57"/>
      <c r="RMI128" s="57"/>
      <c r="RMJ128" s="57"/>
      <c r="RMK128" s="57"/>
      <c r="RML128" s="57"/>
      <c r="RMM128" s="57"/>
      <c r="RMN128" s="57"/>
      <c r="RMO128" s="57"/>
      <c r="RMP128" s="57"/>
      <c r="RMQ128" s="57"/>
      <c r="RMR128" s="57"/>
      <c r="RMS128" s="57"/>
      <c r="RMT128" s="57"/>
      <c r="RMU128" s="57"/>
      <c r="RMV128" s="57"/>
      <c r="RMW128" s="57"/>
      <c r="RMX128" s="57"/>
      <c r="RMY128" s="57"/>
      <c r="RMZ128" s="57"/>
      <c r="RNA128" s="57"/>
      <c r="RNB128" s="57"/>
      <c r="RNC128" s="57"/>
      <c r="RND128" s="57"/>
      <c r="RNE128" s="57"/>
      <c r="RNF128" s="57"/>
      <c r="RNG128" s="57"/>
      <c r="RNH128" s="57"/>
      <c r="RNI128" s="57"/>
      <c r="RNJ128" s="57"/>
      <c r="RNK128" s="57"/>
      <c r="RNL128" s="57"/>
      <c r="RNM128" s="57"/>
      <c r="RNN128" s="57"/>
      <c r="RNO128" s="57"/>
      <c r="RNP128" s="57"/>
      <c r="RNQ128" s="57"/>
      <c r="RNR128" s="57"/>
      <c r="RNS128" s="57"/>
      <c r="RNT128" s="57"/>
      <c r="RNU128" s="57"/>
      <c r="RNV128" s="57"/>
      <c r="RNW128" s="57"/>
      <c r="RNX128" s="57"/>
      <c r="RNY128" s="57"/>
      <c r="RNZ128" s="57"/>
      <c r="ROA128" s="57"/>
      <c r="ROB128" s="57"/>
      <c r="ROC128" s="57"/>
      <c r="ROD128" s="57"/>
      <c r="ROE128" s="57"/>
      <c r="ROF128" s="57"/>
      <c r="ROG128" s="57"/>
      <c r="ROH128" s="57"/>
      <c r="ROI128" s="57"/>
      <c r="ROJ128" s="57"/>
      <c r="ROK128" s="57"/>
      <c r="ROL128" s="57"/>
      <c r="ROM128" s="57"/>
      <c r="RON128" s="57"/>
      <c r="ROO128" s="57"/>
      <c r="ROP128" s="57"/>
      <c r="ROQ128" s="57"/>
      <c r="ROR128" s="57"/>
      <c r="ROS128" s="57"/>
      <c r="ROT128" s="57"/>
      <c r="ROU128" s="57"/>
      <c r="ROV128" s="57"/>
      <c r="ROW128" s="57"/>
      <c r="ROX128" s="57"/>
      <c r="ROY128" s="57"/>
      <c r="ROZ128" s="57"/>
      <c r="RPA128" s="57"/>
      <c r="RPB128" s="57"/>
      <c r="RPC128" s="57"/>
      <c r="RPD128" s="57"/>
      <c r="RPE128" s="57"/>
      <c r="RPF128" s="57"/>
      <c r="RPG128" s="57"/>
      <c r="RPH128" s="57"/>
      <c r="RPI128" s="57"/>
      <c r="RPJ128" s="57"/>
      <c r="RPK128" s="57"/>
      <c r="RPL128" s="57"/>
      <c r="RPM128" s="57"/>
      <c r="RPN128" s="57"/>
      <c r="RPO128" s="57"/>
      <c r="RPP128" s="57"/>
      <c r="RPQ128" s="57"/>
      <c r="RPR128" s="57"/>
      <c r="RPS128" s="57"/>
      <c r="RPT128" s="57"/>
      <c r="RPU128" s="57"/>
      <c r="RPV128" s="57"/>
      <c r="RPW128" s="57"/>
      <c r="RPX128" s="57"/>
      <c r="RPY128" s="57"/>
      <c r="RPZ128" s="57"/>
      <c r="RQA128" s="57"/>
      <c r="RQB128" s="57"/>
      <c r="RQC128" s="57"/>
      <c r="RQD128" s="57"/>
      <c r="RQE128" s="57"/>
      <c r="RQF128" s="57"/>
      <c r="RQG128" s="57"/>
      <c r="RQH128" s="57"/>
      <c r="RQI128" s="57"/>
      <c r="RQJ128" s="57"/>
      <c r="RQK128" s="57"/>
      <c r="RQL128" s="57"/>
      <c r="RQM128" s="57"/>
      <c r="RQN128" s="57"/>
      <c r="RQO128" s="57"/>
      <c r="RQP128" s="57"/>
      <c r="RQQ128" s="57"/>
      <c r="RQR128" s="57"/>
      <c r="RQS128" s="57"/>
      <c r="RQT128" s="57"/>
      <c r="RQU128" s="57"/>
      <c r="RQV128" s="57"/>
      <c r="RQW128" s="57"/>
      <c r="RQX128" s="57"/>
      <c r="RQY128" s="57"/>
      <c r="RQZ128" s="57"/>
      <c r="RRA128" s="57"/>
      <c r="RRB128" s="57"/>
      <c r="RRC128" s="57"/>
      <c r="RRD128" s="57"/>
      <c r="RRE128" s="57"/>
      <c r="RRF128" s="57"/>
      <c r="RRG128" s="57"/>
      <c r="RRH128" s="57"/>
      <c r="RRI128" s="57"/>
      <c r="RRJ128" s="57"/>
      <c r="RRK128" s="57"/>
      <c r="RRL128" s="57"/>
      <c r="RRM128" s="57"/>
      <c r="RRN128" s="57"/>
      <c r="RRO128" s="57"/>
      <c r="RRP128" s="57"/>
      <c r="RRQ128" s="57"/>
      <c r="RRR128" s="57"/>
      <c r="RRS128" s="57"/>
      <c r="RRT128" s="57"/>
      <c r="RRU128" s="57"/>
      <c r="RRV128" s="57"/>
      <c r="RRW128" s="57"/>
      <c r="RRX128" s="57"/>
      <c r="RRY128" s="57"/>
      <c r="RRZ128" s="57"/>
      <c r="RSA128" s="57"/>
      <c r="RSB128" s="57"/>
      <c r="RSC128" s="57"/>
      <c r="RSD128" s="57"/>
      <c r="RSE128" s="57"/>
      <c r="RSF128" s="57"/>
      <c r="RSG128" s="57"/>
      <c r="RSH128" s="57"/>
      <c r="RSI128" s="57"/>
      <c r="RSJ128" s="57"/>
      <c r="RSK128" s="57"/>
      <c r="RSL128" s="57"/>
      <c r="RSM128" s="57"/>
      <c r="RSN128" s="57"/>
      <c r="RSO128" s="57"/>
      <c r="RSP128" s="57"/>
      <c r="RSQ128" s="57"/>
      <c r="RSR128" s="57"/>
      <c r="RSS128" s="57"/>
      <c r="RST128" s="57"/>
      <c r="RSU128" s="57"/>
      <c r="RSV128" s="57"/>
      <c r="RSW128" s="57"/>
      <c r="RSX128" s="57"/>
      <c r="RSY128" s="57"/>
      <c r="RSZ128" s="57"/>
      <c r="RTA128" s="57"/>
      <c r="RTB128" s="57"/>
      <c r="RTC128" s="57"/>
      <c r="RTD128" s="57"/>
      <c r="RTE128" s="57"/>
      <c r="RTF128" s="57"/>
      <c r="RTG128" s="57"/>
      <c r="RTH128" s="57"/>
      <c r="RTI128" s="57"/>
      <c r="RTJ128" s="57"/>
      <c r="RTK128" s="57"/>
      <c r="RTL128" s="57"/>
      <c r="RTM128" s="57"/>
      <c r="RTN128" s="57"/>
      <c r="RTO128" s="57"/>
      <c r="RTP128" s="57"/>
      <c r="RTQ128" s="57"/>
      <c r="RTR128" s="57"/>
      <c r="RTS128" s="57"/>
      <c r="RTT128" s="57"/>
      <c r="RTU128" s="57"/>
      <c r="RTV128" s="57"/>
      <c r="RTW128" s="57"/>
      <c r="RTX128" s="57"/>
      <c r="RTY128" s="57"/>
      <c r="RTZ128" s="57"/>
      <c r="RUA128" s="57"/>
      <c r="RUB128" s="57"/>
      <c r="RUC128" s="57"/>
      <c r="RUD128" s="57"/>
      <c r="RUE128" s="57"/>
      <c r="RUF128" s="57"/>
      <c r="RUG128" s="57"/>
      <c r="RUH128" s="57"/>
      <c r="RUI128" s="57"/>
      <c r="RUJ128" s="57"/>
      <c r="RUK128" s="57"/>
      <c r="RUL128" s="57"/>
      <c r="RUM128" s="57"/>
      <c r="RUN128" s="57"/>
      <c r="RUO128" s="57"/>
      <c r="RUP128" s="57"/>
      <c r="RUQ128" s="57"/>
      <c r="RUR128" s="57"/>
      <c r="RUS128" s="57"/>
      <c r="RUT128" s="57"/>
      <c r="RUU128" s="57"/>
      <c r="RUV128" s="57"/>
      <c r="RUW128" s="57"/>
      <c r="RUX128" s="57"/>
      <c r="RUY128" s="57"/>
      <c r="RUZ128" s="57"/>
      <c r="RVA128" s="57"/>
      <c r="RVB128" s="57"/>
      <c r="RVC128" s="57"/>
      <c r="RVD128" s="57"/>
      <c r="RVE128" s="57"/>
      <c r="RVF128" s="57"/>
      <c r="RVG128" s="57"/>
      <c r="RVH128" s="57"/>
      <c r="RVI128" s="57"/>
      <c r="RVJ128" s="57"/>
      <c r="RVK128" s="57"/>
      <c r="RVL128" s="57"/>
      <c r="RVM128" s="57"/>
      <c r="RVN128" s="57"/>
      <c r="RVO128" s="57"/>
      <c r="RVP128" s="57"/>
      <c r="RVQ128" s="57"/>
      <c r="RVR128" s="57"/>
      <c r="RVS128" s="57"/>
      <c r="RVT128" s="57"/>
      <c r="RVU128" s="57"/>
      <c r="RVV128" s="57"/>
      <c r="RVW128" s="57"/>
      <c r="RVX128" s="57"/>
      <c r="RVY128" s="57"/>
      <c r="RVZ128" s="57"/>
      <c r="RWA128" s="57"/>
      <c r="RWB128" s="57"/>
      <c r="RWC128" s="57"/>
      <c r="RWD128" s="57"/>
      <c r="RWE128" s="57"/>
      <c r="RWF128" s="57"/>
      <c r="RWG128" s="57"/>
      <c r="RWH128" s="57"/>
      <c r="RWI128" s="57"/>
      <c r="RWJ128" s="57"/>
      <c r="RWK128" s="57"/>
      <c r="RWL128" s="57"/>
      <c r="RWM128" s="57"/>
      <c r="RWN128" s="57"/>
      <c r="RWO128" s="57"/>
      <c r="RWP128" s="57"/>
      <c r="RWQ128" s="57"/>
      <c r="RWR128" s="57"/>
      <c r="RWS128" s="57"/>
      <c r="RWT128" s="57"/>
      <c r="RWU128" s="57"/>
      <c r="RWV128" s="57"/>
      <c r="RWW128" s="57"/>
      <c r="RWX128" s="57"/>
      <c r="RWY128" s="57"/>
      <c r="RWZ128" s="57"/>
      <c r="RXA128" s="57"/>
      <c r="RXB128" s="57"/>
      <c r="RXC128" s="57"/>
      <c r="RXD128" s="57"/>
      <c r="RXE128" s="57"/>
      <c r="RXF128" s="57"/>
      <c r="RXG128" s="57"/>
      <c r="RXH128" s="57"/>
      <c r="RXI128" s="57"/>
      <c r="RXJ128" s="57"/>
      <c r="RXK128" s="57"/>
      <c r="RXL128" s="57"/>
      <c r="RXM128" s="57"/>
      <c r="RXN128" s="57"/>
      <c r="RXO128" s="57"/>
      <c r="RXP128" s="57"/>
      <c r="RXQ128" s="57"/>
      <c r="RXR128" s="57"/>
      <c r="RXS128" s="57"/>
      <c r="RXT128" s="57"/>
      <c r="RXU128" s="57"/>
      <c r="RXV128" s="57"/>
      <c r="RXW128" s="57"/>
      <c r="RXX128" s="57"/>
      <c r="RXY128" s="57"/>
      <c r="RXZ128" s="57"/>
      <c r="RYA128" s="57"/>
      <c r="RYB128" s="57"/>
      <c r="RYC128" s="57"/>
      <c r="RYD128" s="57"/>
      <c r="RYE128" s="57"/>
      <c r="RYF128" s="57"/>
      <c r="RYG128" s="57"/>
      <c r="RYH128" s="57"/>
      <c r="RYI128" s="57"/>
      <c r="RYJ128" s="57"/>
      <c r="RYK128" s="57"/>
      <c r="RYL128" s="57"/>
      <c r="RYM128" s="57"/>
      <c r="RYN128" s="57"/>
      <c r="RYO128" s="57"/>
      <c r="RYP128" s="57"/>
      <c r="RYQ128" s="57"/>
      <c r="RYR128" s="57"/>
      <c r="RYS128" s="57"/>
      <c r="RYT128" s="57"/>
      <c r="RYU128" s="57"/>
      <c r="RYV128" s="57"/>
      <c r="RYW128" s="57"/>
      <c r="RYX128" s="57"/>
      <c r="RYY128" s="57"/>
      <c r="RYZ128" s="57"/>
      <c r="RZA128" s="57"/>
      <c r="RZB128" s="57"/>
      <c r="RZC128" s="57"/>
      <c r="RZD128" s="57"/>
      <c r="RZE128" s="57"/>
      <c r="RZF128" s="57"/>
      <c r="RZG128" s="57"/>
      <c r="RZH128" s="57"/>
      <c r="RZI128" s="57"/>
      <c r="RZJ128" s="57"/>
      <c r="RZK128" s="57"/>
      <c r="RZL128" s="57"/>
      <c r="RZM128" s="57"/>
      <c r="RZN128" s="57"/>
      <c r="RZO128" s="57"/>
      <c r="RZP128" s="57"/>
      <c r="RZQ128" s="57"/>
      <c r="RZR128" s="57"/>
      <c r="RZS128" s="57"/>
      <c r="RZT128" s="57"/>
      <c r="RZU128" s="57"/>
      <c r="RZV128" s="57"/>
      <c r="RZW128" s="57"/>
      <c r="RZX128" s="57"/>
      <c r="RZY128" s="57"/>
      <c r="RZZ128" s="57"/>
      <c r="SAA128" s="57"/>
      <c r="SAB128" s="57"/>
      <c r="SAC128" s="57"/>
      <c r="SAD128" s="57"/>
      <c r="SAE128" s="57"/>
      <c r="SAF128" s="57"/>
      <c r="SAG128" s="57"/>
      <c r="SAH128" s="57"/>
      <c r="SAI128" s="57"/>
      <c r="SAJ128" s="57"/>
      <c r="SAK128" s="57"/>
      <c r="SAL128" s="57"/>
      <c r="SAM128" s="57"/>
      <c r="SAN128" s="57"/>
      <c r="SAO128" s="57"/>
      <c r="SAP128" s="57"/>
      <c r="SAQ128" s="57"/>
      <c r="SAR128" s="57"/>
      <c r="SAS128" s="57"/>
      <c r="SAT128" s="57"/>
      <c r="SAU128" s="57"/>
      <c r="SAV128" s="57"/>
      <c r="SAW128" s="57"/>
      <c r="SAX128" s="57"/>
      <c r="SAY128" s="57"/>
      <c r="SAZ128" s="57"/>
      <c r="SBA128" s="57"/>
      <c r="SBB128" s="57"/>
      <c r="SBC128" s="57"/>
      <c r="SBD128" s="57"/>
      <c r="SBE128" s="57"/>
      <c r="SBF128" s="57"/>
      <c r="SBG128" s="57"/>
      <c r="SBH128" s="57"/>
      <c r="SBI128" s="57"/>
      <c r="SBJ128" s="57"/>
      <c r="SBK128" s="57"/>
      <c r="SBL128" s="57"/>
      <c r="SBM128" s="57"/>
      <c r="SBN128" s="57"/>
      <c r="SBO128" s="57"/>
      <c r="SBP128" s="57"/>
      <c r="SBQ128" s="57"/>
      <c r="SBR128" s="57"/>
      <c r="SBS128" s="57"/>
      <c r="SBT128" s="57"/>
      <c r="SBU128" s="57"/>
      <c r="SBV128" s="57"/>
      <c r="SBW128" s="57"/>
      <c r="SBX128" s="57"/>
      <c r="SBY128" s="57"/>
      <c r="SBZ128" s="57"/>
      <c r="SCA128" s="57"/>
      <c r="SCB128" s="57"/>
      <c r="SCC128" s="57"/>
      <c r="SCD128" s="57"/>
      <c r="SCE128" s="57"/>
      <c r="SCF128" s="57"/>
      <c r="SCG128" s="57"/>
      <c r="SCH128" s="57"/>
      <c r="SCI128" s="57"/>
      <c r="SCJ128" s="57"/>
      <c r="SCK128" s="57"/>
      <c r="SCL128" s="57"/>
      <c r="SCM128" s="57"/>
      <c r="SCN128" s="57"/>
      <c r="SCO128" s="57"/>
      <c r="SCP128" s="57"/>
      <c r="SCQ128" s="57"/>
      <c r="SCR128" s="57"/>
      <c r="SCS128" s="57"/>
      <c r="SCT128" s="57"/>
      <c r="SCU128" s="57"/>
      <c r="SCV128" s="57"/>
      <c r="SCW128" s="57"/>
      <c r="SCX128" s="57"/>
      <c r="SCY128" s="57"/>
      <c r="SCZ128" s="57"/>
      <c r="SDA128" s="57"/>
      <c r="SDB128" s="57"/>
      <c r="SDC128" s="57"/>
      <c r="SDD128" s="57"/>
      <c r="SDE128" s="57"/>
      <c r="SDF128" s="57"/>
      <c r="SDG128" s="57"/>
      <c r="SDH128" s="57"/>
      <c r="SDI128" s="57"/>
      <c r="SDJ128" s="57"/>
      <c r="SDK128" s="57"/>
      <c r="SDL128" s="57"/>
      <c r="SDM128" s="57"/>
      <c r="SDN128" s="57"/>
      <c r="SDO128" s="57"/>
      <c r="SDP128" s="57"/>
      <c r="SDQ128" s="57"/>
      <c r="SDR128" s="57"/>
      <c r="SDS128" s="57"/>
      <c r="SDT128" s="57"/>
      <c r="SDU128" s="57"/>
      <c r="SDV128" s="57"/>
      <c r="SDW128" s="57"/>
      <c r="SDX128" s="57"/>
      <c r="SDY128" s="57"/>
      <c r="SDZ128" s="57"/>
      <c r="SEA128" s="57"/>
      <c r="SEB128" s="57"/>
      <c r="SEC128" s="57"/>
      <c r="SED128" s="57"/>
      <c r="SEE128" s="57"/>
      <c r="SEF128" s="57"/>
      <c r="SEG128" s="57"/>
      <c r="SEH128" s="57"/>
      <c r="SEI128" s="57"/>
      <c r="SEJ128" s="57"/>
      <c r="SEK128" s="57"/>
      <c r="SEL128" s="57"/>
      <c r="SEM128" s="57"/>
      <c r="SEN128" s="57"/>
      <c r="SEO128" s="57"/>
      <c r="SEP128" s="57"/>
      <c r="SEQ128" s="57"/>
      <c r="SER128" s="57"/>
      <c r="SES128" s="57"/>
      <c r="SET128" s="57"/>
      <c r="SEU128" s="57"/>
      <c r="SEV128" s="57"/>
      <c r="SEW128" s="57"/>
      <c r="SEX128" s="57"/>
      <c r="SEY128" s="57"/>
      <c r="SEZ128" s="57"/>
      <c r="SFA128" s="57"/>
      <c r="SFB128" s="57"/>
      <c r="SFC128" s="57"/>
      <c r="SFD128" s="57"/>
      <c r="SFE128" s="57"/>
      <c r="SFF128" s="57"/>
      <c r="SFG128" s="57"/>
      <c r="SFH128" s="57"/>
      <c r="SFI128" s="57"/>
      <c r="SFJ128" s="57"/>
      <c r="SFK128" s="57"/>
      <c r="SFL128" s="57"/>
      <c r="SFM128" s="57"/>
      <c r="SFN128" s="57"/>
      <c r="SFO128" s="57"/>
      <c r="SFP128" s="57"/>
      <c r="SFQ128" s="57"/>
      <c r="SFR128" s="57"/>
      <c r="SFS128" s="57"/>
      <c r="SFT128" s="57"/>
      <c r="SFU128" s="57"/>
      <c r="SFV128" s="57"/>
      <c r="SFW128" s="57"/>
      <c r="SFX128" s="57"/>
      <c r="SFY128" s="57"/>
      <c r="SFZ128" s="57"/>
      <c r="SGA128" s="57"/>
      <c r="SGB128" s="57"/>
      <c r="SGC128" s="57"/>
      <c r="SGD128" s="57"/>
      <c r="SGE128" s="57"/>
      <c r="SGF128" s="57"/>
      <c r="SGG128" s="57"/>
      <c r="SGH128" s="57"/>
      <c r="SGI128" s="57"/>
      <c r="SGJ128" s="57"/>
      <c r="SGK128" s="57"/>
      <c r="SGL128" s="57"/>
      <c r="SGM128" s="57"/>
      <c r="SGN128" s="57"/>
      <c r="SGO128" s="57"/>
      <c r="SGP128" s="57"/>
      <c r="SGQ128" s="57"/>
      <c r="SGR128" s="57"/>
      <c r="SGS128" s="57"/>
      <c r="SGT128" s="57"/>
      <c r="SGU128" s="57"/>
      <c r="SGV128" s="57"/>
      <c r="SGW128" s="57"/>
      <c r="SGX128" s="57"/>
      <c r="SGY128" s="57"/>
      <c r="SGZ128" s="57"/>
      <c r="SHA128" s="57"/>
      <c r="SHB128" s="57"/>
      <c r="SHC128" s="57"/>
      <c r="SHD128" s="57"/>
      <c r="SHE128" s="57"/>
      <c r="SHF128" s="57"/>
      <c r="SHG128" s="57"/>
      <c r="SHH128" s="57"/>
      <c r="SHI128" s="57"/>
      <c r="SHJ128" s="57"/>
      <c r="SHK128" s="57"/>
      <c r="SHL128" s="57"/>
      <c r="SHM128" s="57"/>
      <c r="SHN128" s="57"/>
      <c r="SHO128" s="57"/>
      <c r="SHP128" s="57"/>
      <c r="SHQ128" s="57"/>
      <c r="SHR128" s="57"/>
      <c r="SHS128" s="57"/>
      <c r="SHT128" s="57"/>
      <c r="SHU128" s="57"/>
      <c r="SHV128" s="57"/>
      <c r="SHW128" s="57"/>
      <c r="SHX128" s="57"/>
      <c r="SHY128" s="57"/>
      <c r="SHZ128" s="57"/>
      <c r="SIA128" s="57"/>
      <c r="SIB128" s="57"/>
      <c r="SIC128" s="57"/>
      <c r="SID128" s="57"/>
      <c r="SIE128" s="57"/>
      <c r="SIF128" s="57"/>
      <c r="SIG128" s="57"/>
      <c r="SIH128" s="57"/>
      <c r="SII128" s="57"/>
      <c r="SIJ128" s="57"/>
      <c r="SIK128" s="57"/>
      <c r="SIL128" s="57"/>
      <c r="SIM128" s="57"/>
      <c r="SIN128" s="57"/>
      <c r="SIO128" s="57"/>
      <c r="SIP128" s="57"/>
      <c r="SIQ128" s="57"/>
      <c r="SIR128" s="57"/>
      <c r="SIS128" s="57"/>
      <c r="SIT128" s="57"/>
      <c r="SIU128" s="57"/>
      <c r="SIV128" s="57"/>
      <c r="SIW128" s="57"/>
      <c r="SIX128" s="57"/>
      <c r="SIY128" s="57"/>
      <c r="SIZ128" s="57"/>
      <c r="SJA128" s="57"/>
      <c r="SJB128" s="57"/>
      <c r="SJC128" s="57"/>
      <c r="SJD128" s="57"/>
      <c r="SJE128" s="57"/>
      <c r="SJF128" s="57"/>
      <c r="SJG128" s="57"/>
      <c r="SJH128" s="57"/>
      <c r="SJI128" s="57"/>
      <c r="SJJ128" s="57"/>
      <c r="SJK128" s="57"/>
      <c r="SJL128" s="57"/>
      <c r="SJM128" s="57"/>
      <c r="SJN128" s="57"/>
      <c r="SJO128" s="57"/>
      <c r="SJP128" s="57"/>
      <c r="SJQ128" s="57"/>
      <c r="SJR128" s="57"/>
      <c r="SJS128" s="57"/>
      <c r="SJT128" s="57"/>
      <c r="SJU128" s="57"/>
      <c r="SJV128" s="57"/>
      <c r="SJW128" s="57"/>
      <c r="SJX128" s="57"/>
      <c r="SJY128" s="57"/>
      <c r="SJZ128" s="57"/>
      <c r="SKA128" s="57"/>
      <c r="SKB128" s="57"/>
      <c r="SKC128" s="57"/>
      <c r="SKD128" s="57"/>
      <c r="SKE128" s="57"/>
      <c r="SKF128" s="57"/>
      <c r="SKG128" s="57"/>
      <c r="SKH128" s="57"/>
      <c r="SKI128" s="57"/>
      <c r="SKJ128" s="57"/>
      <c r="SKK128" s="57"/>
      <c r="SKL128" s="57"/>
      <c r="SKM128" s="57"/>
      <c r="SKN128" s="57"/>
      <c r="SKO128" s="57"/>
      <c r="SKP128" s="57"/>
      <c r="SKQ128" s="57"/>
      <c r="SKR128" s="57"/>
      <c r="SKS128" s="57"/>
      <c r="SKT128" s="57"/>
      <c r="SKU128" s="57"/>
      <c r="SKV128" s="57"/>
      <c r="SKW128" s="57"/>
      <c r="SKX128" s="57"/>
      <c r="SKY128" s="57"/>
      <c r="SKZ128" s="57"/>
      <c r="SLA128" s="57"/>
      <c r="SLB128" s="57"/>
      <c r="SLC128" s="57"/>
      <c r="SLD128" s="57"/>
      <c r="SLE128" s="57"/>
      <c r="SLF128" s="57"/>
      <c r="SLG128" s="57"/>
      <c r="SLH128" s="57"/>
      <c r="SLI128" s="57"/>
      <c r="SLJ128" s="57"/>
      <c r="SLK128" s="57"/>
      <c r="SLL128" s="57"/>
      <c r="SLM128" s="57"/>
      <c r="SLN128" s="57"/>
      <c r="SLO128" s="57"/>
      <c r="SLP128" s="57"/>
      <c r="SLQ128" s="57"/>
      <c r="SLR128" s="57"/>
      <c r="SLS128" s="57"/>
      <c r="SLT128" s="57"/>
      <c r="SLU128" s="57"/>
      <c r="SLV128" s="57"/>
      <c r="SLW128" s="57"/>
      <c r="SLX128" s="57"/>
      <c r="SLY128" s="57"/>
      <c r="SLZ128" s="57"/>
      <c r="SMA128" s="57"/>
      <c r="SMB128" s="57"/>
      <c r="SMC128" s="57"/>
      <c r="SMD128" s="57"/>
      <c r="SME128" s="57"/>
      <c r="SMF128" s="57"/>
      <c r="SMG128" s="57"/>
      <c r="SMH128" s="57"/>
      <c r="SMI128" s="57"/>
      <c r="SMJ128" s="57"/>
      <c r="SMK128" s="57"/>
      <c r="SML128" s="57"/>
      <c r="SMM128" s="57"/>
      <c r="SMN128" s="57"/>
      <c r="SMO128" s="57"/>
      <c r="SMP128" s="57"/>
      <c r="SMQ128" s="57"/>
      <c r="SMR128" s="57"/>
      <c r="SMS128" s="57"/>
      <c r="SMT128" s="57"/>
      <c r="SMU128" s="57"/>
      <c r="SMV128" s="57"/>
      <c r="SMW128" s="57"/>
      <c r="SMX128" s="57"/>
      <c r="SMY128" s="57"/>
      <c r="SMZ128" s="57"/>
      <c r="SNA128" s="57"/>
      <c r="SNB128" s="57"/>
      <c r="SNC128" s="57"/>
      <c r="SND128" s="57"/>
      <c r="SNE128" s="57"/>
      <c r="SNF128" s="57"/>
      <c r="SNG128" s="57"/>
      <c r="SNH128" s="57"/>
      <c r="SNI128" s="57"/>
      <c r="SNJ128" s="57"/>
      <c r="SNK128" s="57"/>
      <c r="SNL128" s="57"/>
      <c r="SNM128" s="57"/>
      <c r="SNN128" s="57"/>
      <c r="SNO128" s="57"/>
      <c r="SNP128" s="57"/>
      <c r="SNQ128" s="57"/>
      <c r="SNR128" s="57"/>
      <c r="SNS128" s="57"/>
      <c r="SNT128" s="57"/>
      <c r="SNU128" s="57"/>
      <c r="SNV128" s="57"/>
      <c r="SNW128" s="57"/>
      <c r="SNX128" s="57"/>
      <c r="SNY128" s="57"/>
      <c r="SNZ128" s="57"/>
      <c r="SOA128" s="57"/>
      <c r="SOB128" s="57"/>
      <c r="SOC128" s="57"/>
      <c r="SOD128" s="57"/>
      <c r="SOE128" s="57"/>
      <c r="SOF128" s="57"/>
      <c r="SOG128" s="57"/>
      <c r="SOH128" s="57"/>
      <c r="SOI128" s="57"/>
      <c r="SOJ128" s="57"/>
      <c r="SOK128" s="57"/>
      <c r="SOL128" s="57"/>
      <c r="SOM128" s="57"/>
      <c r="SON128" s="57"/>
      <c r="SOO128" s="57"/>
      <c r="SOP128" s="57"/>
      <c r="SOQ128" s="57"/>
      <c r="SOR128" s="57"/>
      <c r="SOS128" s="57"/>
      <c r="SOT128" s="57"/>
      <c r="SOU128" s="57"/>
      <c r="SOV128" s="57"/>
      <c r="SOW128" s="57"/>
      <c r="SOX128" s="57"/>
      <c r="SOY128" s="57"/>
      <c r="SOZ128" s="57"/>
      <c r="SPA128" s="57"/>
      <c r="SPB128" s="57"/>
      <c r="SPC128" s="57"/>
      <c r="SPD128" s="57"/>
      <c r="SPE128" s="57"/>
      <c r="SPF128" s="57"/>
      <c r="SPG128" s="57"/>
      <c r="SPH128" s="57"/>
      <c r="SPI128" s="57"/>
      <c r="SPJ128" s="57"/>
      <c r="SPK128" s="57"/>
      <c r="SPL128" s="57"/>
      <c r="SPM128" s="57"/>
      <c r="SPN128" s="57"/>
      <c r="SPO128" s="57"/>
      <c r="SPP128" s="57"/>
      <c r="SPQ128" s="57"/>
      <c r="SPR128" s="57"/>
      <c r="SPS128" s="57"/>
      <c r="SPT128" s="57"/>
      <c r="SPU128" s="57"/>
      <c r="SPV128" s="57"/>
      <c r="SPW128" s="57"/>
      <c r="SPX128" s="57"/>
      <c r="SPY128" s="57"/>
      <c r="SPZ128" s="57"/>
      <c r="SQA128" s="57"/>
      <c r="SQB128" s="57"/>
      <c r="SQC128" s="57"/>
      <c r="SQD128" s="57"/>
      <c r="SQE128" s="57"/>
      <c r="SQF128" s="57"/>
      <c r="SQG128" s="57"/>
      <c r="SQH128" s="57"/>
      <c r="SQI128" s="57"/>
      <c r="SQJ128" s="57"/>
      <c r="SQK128" s="57"/>
      <c r="SQL128" s="57"/>
      <c r="SQM128" s="57"/>
      <c r="SQN128" s="57"/>
      <c r="SQO128" s="57"/>
      <c r="SQP128" s="57"/>
      <c r="SQQ128" s="57"/>
      <c r="SQR128" s="57"/>
      <c r="SQS128" s="57"/>
      <c r="SQT128" s="57"/>
      <c r="SQU128" s="57"/>
      <c r="SQV128" s="57"/>
      <c r="SQW128" s="57"/>
      <c r="SQX128" s="57"/>
      <c r="SQY128" s="57"/>
      <c r="SQZ128" s="57"/>
      <c r="SRA128" s="57"/>
      <c r="SRB128" s="57"/>
      <c r="SRC128" s="57"/>
      <c r="SRD128" s="57"/>
      <c r="SRE128" s="57"/>
      <c r="SRF128" s="57"/>
      <c r="SRG128" s="57"/>
      <c r="SRH128" s="57"/>
      <c r="SRI128" s="57"/>
      <c r="SRJ128" s="57"/>
      <c r="SRK128" s="57"/>
      <c r="SRL128" s="57"/>
      <c r="SRM128" s="57"/>
      <c r="SRN128" s="57"/>
      <c r="SRO128" s="57"/>
      <c r="SRP128" s="57"/>
      <c r="SRQ128" s="57"/>
      <c r="SRR128" s="57"/>
      <c r="SRS128" s="57"/>
      <c r="SRT128" s="57"/>
      <c r="SRU128" s="57"/>
      <c r="SRV128" s="57"/>
      <c r="SRW128" s="57"/>
      <c r="SRX128" s="57"/>
      <c r="SRY128" s="57"/>
      <c r="SRZ128" s="57"/>
      <c r="SSA128" s="57"/>
      <c r="SSB128" s="57"/>
      <c r="SSC128" s="57"/>
      <c r="SSD128" s="57"/>
      <c r="SSE128" s="57"/>
      <c r="SSF128" s="57"/>
      <c r="SSG128" s="57"/>
      <c r="SSH128" s="57"/>
      <c r="SSI128" s="57"/>
      <c r="SSJ128" s="57"/>
      <c r="SSK128" s="57"/>
      <c r="SSL128" s="57"/>
      <c r="SSM128" s="57"/>
      <c r="SSN128" s="57"/>
      <c r="SSO128" s="57"/>
      <c r="SSP128" s="57"/>
      <c r="SSQ128" s="57"/>
      <c r="SSR128" s="57"/>
      <c r="SSS128" s="57"/>
      <c r="SST128" s="57"/>
      <c r="SSU128" s="57"/>
      <c r="SSV128" s="57"/>
      <c r="SSW128" s="57"/>
      <c r="SSX128" s="57"/>
      <c r="SSY128" s="57"/>
      <c r="SSZ128" s="57"/>
      <c r="STA128" s="57"/>
      <c r="STB128" s="57"/>
      <c r="STC128" s="57"/>
      <c r="STD128" s="57"/>
      <c r="STE128" s="57"/>
      <c r="STF128" s="57"/>
      <c r="STG128" s="57"/>
      <c r="STH128" s="57"/>
      <c r="STI128" s="57"/>
      <c r="STJ128" s="57"/>
      <c r="STK128" s="57"/>
      <c r="STL128" s="57"/>
      <c r="STM128" s="57"/>
      <c r="STN128" s="57"/>
      <c r="STO128" s="57"/>
      <c r="STP128" s="57"/>
      <c r="STQ128" s="57"/>
      <c r="STR128" s="57"/>
      <c r="STS128" s="57"/>
      <c r="STT128" s="57"/>
      <c r="STU128" s="57"/>
      <c r="STV128" s="57"/>
      <c r="STW128" s="57"/>
      <c r="STX128" s="57"/>
      <c r="STY128" s="57"/>
      <c r="STZ128" s="57"/>
      <c r="SUA128" s="57"/>
      <c r="SUB128" s="57"/>
      <c r="SUC128" s="57"/>
      <c r="SUD128" s="57"/>
      <c r="SUE128" s="57"/>
      <c r="SUF128" s="57"/>
      <c r="SUG128" s="57"/>
      <c r="SUH128" s="57"/>
      <c r="SUI128" s="57"/>
      <c r="SUJ128" s="57"/>
      <c r="SUK128" s="57"/>
      <c r="SUL128" s="57"/>
      <c r="SUM128" s="57"/>
      <c r="SUN128" s="57"/>
      <c r="SUO128" s="57"/>
      <c r="SUP128" s="57"/>
      <c r="SUQ128" s="57"/>
      <c r="SUR128" s="57"/>
      <c r="SUS128" s="57"/>
      <c r="SUT128" s="57"/>
      <c r="SUU128" s="57"/>
      <c r="SUV128" s="57"/>
      <c r="SUW128" s="57"/>
      <c r="SUX128" s="57"/>
      <c r="SUY128" s="57"/>
      <c r="SUZ128" s="57"/>
      <c r="SVA128" s="57"/>
      <c r="SVB128" s="57"/>
      <c r="SVC128" s="57"/>
      <c r="SVD128" s="57"/>
      <c r="SVE128" s="57"/>
      <c r="SVF128" s="57"/>
      <c r="SVG128" s="57"/>
      <c r="SVH128" s="57"/>
      <c r="SVI128" s="57"/>
      <c r="SVJ128" s="57"/>
      <c r="SVK128" s="57"/>
      <c r="SVL128" s="57"/>
      <c r="SVM128" s="57"/>
      <c r="SVN128" s="57"/>
      <c r="SVO128" s="57"/>
      <c r="SVP128" s="57"/>
      <c r="SVQ128" s="57"/>
      <c r="SVR128" s="57"/>
      <c r="SVS128" s="57"/>
      <c r="SVT128" s="57"/>
      <c r="SVU128" s="57"/>
      <c r="SVV128" s="57"/>
      <c r="SVW128" s="57"/>
      <c r="SVX128" s="57"/>
      <c r="SVY128" s="57"/>
      <c r="SVZ128" s="57"/>
      <c r="SWA128" s="57"/>
      <c r="SWB128" s="57"/>
      <c r="SWC128" s="57"/>
      <c r="SWD128" s="57"/>
      <c r="SWE128" s="57"/>
      <c r="SWF128" s="57"/>
      <c r="SWG128" s="57"/>
      <c r="SWH128" s="57"/>
      <c r="SWI128" s="57"/>
      <c r="SWJ128" s="57"/>
      <c r="SWK128" s="57"/>
      <c r="SWL128" s="57"/>
      <c r="SWM128" s="57"/>
      <c r="SWN128" s="57"/>
      <c r="SWO128" s="57"/>
      <c r="SWP128" s="57"/>
      <c r="SWQ128" s="57"/>
      <c r="SWR128" s="57"/>
      <c r="SWS128" s="57"/>
      <c r="SWT128" s="57"/>
      <c r="SWU128" s="57"/>
      <c r="SWV128" s="57"/>
      <c r="SWW128" s="57"/>
      <c r="SWX128" s="57"/>
      <c r="SWY128" s="57"/>
      <c r="SWZ128" s="57"/>
      <c r="SXA128" s="57"/>
      <c r="SXB128" s="57"/>
      <c r="SXC128" s="57"/>
      <c r="SXD128" s="57"/>
      <c r="SXE128" s="57"/>
      <c r="SXF128" s="57"/>
      <c r="SXG128" s="57"/>
      <c r="SXH128" s="57"/>
      <c r="SXI128" s="57"/>
      <c r="SXJ128" s="57"/>
      <c r="SXK128" s="57"/>
      <c r="SXL128" s="57"/>
      <c r="SXM128" s="57"/>
      <c r="SXN128" s="57"/>
      <c r="SXO128" s="57"/>
      <c r="SXP128" s="57"/>
      <c r="SXQ128" s="57"/>
      <c r="SXR128" s="57"/>
      <c r="SXS128" s="57"/>
      <c r="SXT128" s="57"/>
      <c r="SXU128" s="57"/>
      <c r="SXV128" s="57"/>
      <c r="SXW128" s="57"/>
      <c r="SXX128" s="57"/>
      <c r="SXY128" s="57"/>
      <c r="SXZ128" s="57"/>
      <c r="SYA128" s="57"/>
      <c r="SYB128" s="57"/>
      <c r="SYC128" s="57"/>
      <c r="SYD128" s="57"/>
      <c r="SYE128" s="57"/>
      <c r="SYF128" s="57"/>
      <c r="SYG128" s="57"/>
      <c r="SYH128" s="57"/>
      <c r="SYI128" s="57"/>
      <c r="SYJ128" s="57"/>
      <c r="SYK128" s="57"/>
      <c r="SYL128" s="57"/>
      <c r="SYM128" s="57"/>
      <c r="SYN128" s="57"/>
      <c r="SYO128" s="57"/>
      <c r="SYP128" s="57"/>
      <c r="SYQ128" s="57"/>
      <c r="SYR128" s="57"/>
      <c r="SYS128" s="57"/>
      <c r="SYT128" s="57"/>
      <c r="SYU128" s="57"/>
      <c r="SYV128" s="57"/>
      <c r="SYW128" s="57"/>
      <c r="SYX128" s="57"/>
      <c r="SYY128" s="57"/>
      <c r="SYZ128" s="57"/>
      <c r="SZA128" s="57"/>
      <c r="SZB128" s="57"/>
      <c r="SZC128" s="57"/>
      <c r="SZD128" s="57"/>
      <c r="SZE128" s="57"/>
      <c r="SZF128" s="57"/>
      <c r="SZG128" s="57"/>
      <c r="SZH128" s="57"/>
      <c r="SZI128" s="57"/>
      <c r="SZJ128" s="57"/>
      <c r="SZK128" s="57"/>
      <c r="SZL128" s="57"/>
      <c r="SZM128" s="57"/>
      <c r="SZN128" s="57"/>
      <c r="SZO128" s="57"/>
      <c r="SZP128" s="57"/>
      <c r="SZQ128" s="57"/>
      <c r="SZR128" s="57"/>
      <c r="SZS128" s="57"/>
      <c r="SZT128" s="57"/>
      <c r="SZU128" s="57"/>
      <c r="SZV128" s="57"/>
      <c r="SZW128" s="57"/>
      <c r="SZX128" s="57"/>
      <c r="SZY128" s="57"/>
      <c r="SZZ128" s="57"/>
      <c r="TAA128" s="57"/>
      <c r="TAB128" s="57"/>
      <c r="TAC128" s="57"/>
      <c r="TAD128" s="57"/>
      <c r="TAE128" s="57"/>
      <c r="TAF128" s="57"/>
      <c r="TAG128" s="57"/>
      <c r="TAH128" s="57"/>
      <c r="TAI128" s="57"/>
      <c r="TAJ128" s="57"/>
      <c r="TAK128" s="57"/>
      <c r="TAL128" s="57"/>
      <c r="TAM128" s="57"/>
      <c r="TAN128" s="57"/>
      <c r="TAO128" s="57"/>
      <c r="TAP128" s="57"/>
      <c r="TAQ128" s="57"/>
      <c r="TAR128" s="57"/>
      <c r="TAS128" s="57"/>
      <c r="TAT128" s="57"/>
      <c r="TAU128" s="57"/>
      <c r="TAV128" s="57"/>
      <c r="TAW128" s="57"/>
      <c r="TAX128" s="57"/>
      <c r="TAY128" s="57"/>
      <c r="TAZ128" s="57"/>
      <c r="TBA128" s="57"/>
      <c r="TBB128" s="57"/>
      <c r="TBC128" s="57"/>
      <c r="TBD128" s="57"/>
      <c r="TBE128" s="57"/>
      <c r="TBF128" s="57"/>
      <c r="TBG128" s="57"/>
      <c r="TBH128" s="57"/>
      <c r="TBI128" s="57"/>
      <c r="TBJ128" s="57"/>
      <c r="TBK128" s="57"/>
      <c r="TBL128" s="57"/>
      <c r="TBM128" s="57"/>
      <c r="TBN128" s="57"/>
      <c r="TBO128" s="57"/>
      <c r="TBP128" s="57"/>
      <c r="TBQ128" s="57"/>
      <c r="TBR128" s="57"/>
      <c r="TBS128" s="57"/>
      <c r="TBT128" s="57"/>
      <c r="TBU128" s="57"/>
      <c r="TBV128" s="57"/>
      <c r="TBW128" s="57"/>
      <c r="TBX128" s="57"/>
      <c r="TBY128" s="57"/>
      <c r="TBZ128" s="57"/>
      <c r="TCA128" s="57"/>
      <c r="TCB128" s="57"/>
      <c r="TCC128" s="57"/>
      <c r="TCD128" s="57"/>
      <c r="TCE128" s="57"/>
      <c r="TCF128" s="57"/>
      <c r="TCG128" s="57"/>
      <c r="TCH128" s="57"/>
      <c r="TCI128" s="57"/>
      <c r="TCJ128" s="57"/>
      <c r="TCK128" s="57"/>
      <c r="TCL128" s="57"/>
      <c r="TCM128" s="57"/>
      <c r="TCN128" s="57"/>
      <c r="TCO128" s="57"/>
      <c r="TCP128" s="57"/>
      <c r="TCQ128" s="57"/>
      <c r="TCR128" s="57"/>
      <c r="TCS128" s="57"/>
      <c r="TCT128" s="57"/>
      <c r="TCU128" s="57"/>
      <c r="TCV128" s="57"/>
      <c r="TCW128" s="57"/>
      <c r="TCX128" s="57"/>
      <c r="TCY128" s="57"/>
      <c r="TCZ128" s="57"/>
      <c r="TDA128" s="57"/>
      <c r="TDB128" s="57"/>
      <c r="TDC128" s="57"/>
      <c r="TDD128" s="57"/>
      <c r="TDE128" s="57"/>
      <c r="TDF128" s="57"/>
      <c r="TDG128" s="57"/>
      <c r="TDH128" s="57"/>
      <c r="TDI128" s="57"/>
      <c r="TDJ128" s="57"/>
      <c r="TDK128" s="57"/>
      <c r="TDL128" s="57"/>
      <c r="TDM128" s="57"/>
      <c r="TDN128" s="57"/>
      <c r="TDO128" s="57"/>
      <c r="TDP128" s="57"/>
      <c r="TDQ128" s="57"/>
      <c r="TDR128" s="57"/>
      <c r="TDS128" s="57"/>
      <c r="TDT128" s="57"/>
      <c r="TDU128" s="57"/>
      <c r="TDV128" s="57"/>
      <c r="TDW128" s="57"/>
      <c r="TDX128" s="57"/>
      <c r="TDY128" s="57"/>
      <c r="TDZ128" s="57"/>
      <c r="TEA128" s="57"/>
      <c r="TEB128" s="57"/>
      <c r="TEC128" s="57"/>
      <c r="TED128" s="57"/>
      <c r="TEE128" s="57"/>
      <c r="TEF128" s="57"/>
      <c r="TEG128" s="57"/>
      <c r="TEH128" s="57"/>
      <c r="TEI128" s="57"/>
      <c r="TEJ128" s="57"/>
      <c r="TEK128" s="57"/>
      <c r="TEL128" s="57"/>
      <c r="TEM128" s="57"/>
      <c r="TEN128" s="57"/>
      <c r="TEO128" s="57"/>
      <c r="TEP128" s="57"/>
      <c r="TEQ128" s="57"/>
      <c r="TER128" s="57"/>
      <c r="TES128" s="57"/>
      <c r="TET128" s="57"/>
      <c r="TEU128" s="57"/>
      <c r="TEV128" s="57"/>
      <c r="TEW128" s="57"/>
      <c r="TEX128" s="57"/>
      <c r="TEY128" s="57"/>
      <c r="TEZ128" s="57"/>
      <c r="TFA128" s="57"/>
      <c r="TFB128" s="57"/>
      <c r="TFC128" s="57"/>
      <c r="TFD128" s="57"/>
      <c r="TFE128" s="57"/>
      <c r="TFF128" s="57"/>
      <c r="TFG128" s="57"/>
      <c r="TFH128" s="57"/>
      <c r="TFI128" s="57"/>
      <c r="TFJ128" s="57"/>
      <c r="TFK128" s="57"/>
      <c r="TFL128" s="57"/>
      <c r="TFM128" s="57"/>
      <c r="TFN128" s="57"/>
      <c r="TFO128" s="57"/>
      <c r="TFP128" s="57"/>
      <c r="TFQ128" s="57"/>
      <c r="TFR128" s="57"/>
      <c r="TFS128" s="57"/>
      <c r="TFT128" s="57"/>
      <c r="TFU128" s="57"/>
      <c r="TFV128" s="57"/>
      <c r="TFW128" s="57"/>
      <c r="TFX128" s="57"/>
      <c r="TFY128" s="57"/>
      <c r="TFZ128" s="57"/>
      <c r="TGA128" s="57"/>
      <c r="TGB128" s="57"/>
      <c r="TGC128" s="57"/>
      <c r="TGD128" s="57"/>
      <c r="TGE128" s="57"/>
      <c r="TGF128" s="57"/>
      <c r="TGG128" s="57"/>
      <c r="TGH128" s="57"/>
      <c r="TGI128" s="57"/>
      <c r="TGJ128" s="57"/>
      <c r="TGK128" s="57"/>
      <c r="TGL128" s="57"/>
      <c r="TGM128" s="57"/>
      <c r="TGN128" s="57"/>
      <c r="TGO128" s="57"/>
      <c r="TGP128" s="57"/>
      <c r="TGQ128" s="57"/>
      <c r="TGR128" s="57"/>
      <c r="TGS128" s="57"/>
      <c r="TGT128" s="57"/>
      <c r="TGU128" s="57"/>
      <c r="TGV128" s="57"/>
      <c r="TGW128" s="57"/>
      <c r="TGX128" s="57"/>
      <c r="TGY128" s="57"/>
      <c r="TGZ128" s="57"/>
      <c r="THA128" s="57"/>
      <c r="THB128" s="57"/>
      <c r="THC128" s="57"/>
      <c r="THD128" s="57"/>
      <c r="THE128" s="57"/>
      <c r="THF128" s="57"/>
      <c r="THG128" s="57"/>
      <c r="THH128" s="57"/>
      <c r="THI128" s="57"/>
      <c r="THJ128" s="57"/>
      <c r="THK128" s="57"/>
      <c r="THL128" s="57"/>
      <c r="THM128" s="57"/>
      <c r="THN128" s="57"/>
      <c r="THO128" s="57"/>
      <c r="THP128" s="57"/>
      <c r="THQ128" s="57"/>
      <c r="THR128" s="57"/>
      <c r="THS128" s="57"/>
      <c r="THT128" s="57"/>
      <c r="THU128" s="57"/>
      <c r="THV128" s="57"/>
      <c r="THW128" s="57"/>
      <c r="THX128" s="57"/>
      <c r="THY128" s="57"/>
      <c r="THZ128" s="57"/>
      <c r="TIA128" s="57"/>
      <c r="TIB128" s="57"/>
      <c r="TIC128" s="57"/>
      <c r="TID128" s="57"/>
      <c r="TIE128" s="57"/>
      <c r="TIF128" s="57"/>
      <c r="TIG128" s="57"/>
      <c r="TIH128" s="57"/>
      <c r="TII128" s="57"/>
      <c r="TIJ128" s="57"/>
      <c r="TIK128" s="57"/>
      <c r="TIL128" s="57"/>
      <c r="TIM128" s="57"/>
      <c r="TIN128" s="57"/>
      <c r="TIO128" s="57"/>
      <c r="TIP128" s="57"/>
      <c r="TIQ128" s="57"/>
      <c r="TIR128" s="57"/>
      <c r="TIS128" s="57"/>
      <c r="TIT128" s="57"/>
      <c r="TIU128" s="57"/>
      <c r="TIV128" s="57"/>
      <c r="TIW128" s="57"/>
      <c r="TIX128" s="57"/>
      <c r="TIY128" s="57"/>
      <c r="TIZ128" s="57"/>
      <c r="TJA128" s="57"/>
      <c r="TJB128" s="57"/>
      <c r="TJC128" s="57"/>
      <c r="TJD128" s="57"/>
      <c r="TJE128" s="57"/>
      <c r="TJF128" s="57"/>
      <c r="TJG128" s="57"/>
      <c r="TJH128" s="57"/>
      <c r="TJI128" s="57"/>
      <c r="TJJ128" s="57"/>
      <c r="TJK128" s="57"/>
      <c r="TJL128" s="57"/>
      <c r="TJM128" s="57"/>
      <c r="TJN128" s="57"/>
      <c r="TJO128" s="57"/>
      <c r="TJP128" s="57"/>
      <c r="TJQ128" s="57"/>
      <c r="TJR128" s="57"/>
      <c r="TJS128" s="57"/>
      <c r="TJT128" s="57"/>
      <c r="TJU128" s="57"/>
      <c r="TJV128" s="57"/>
      <c r="TJW128" s="57"/>
      <c r="TJX128" s="57"/>
      <c r="TJY128" s="57"/>
      <c r="TJZ128" s="57"/>
      <c r="TKA128" s="57"/>
      <c r="TKB128" s="57"/>
      <c r="TKC128" s="57"/>
      <c r="TKD128" s="57"/>
      <c r="TKE128" s="57"/>
      <c r="TKF128" s="57"/>
      <c r="TKG128" s="57"/>
      <c r="TKH128" s="57"/>
      <c r="TKI128" s="57"/>
      <c r="TKJ128" s="57"/>
      <c r="TKK128" s="57"/>
      <c r="TKL128" s="57"/>
      <c r="TKM128" s="57"/>
      <c r="TKN128" s="57"/>
      <c r="TKO128" s="57"/>
      <c r="TKP128" s="57"/>
      <c r="TKQ128" s="57"/>
      <c r="TKR128" s="57"/>
      <c r="TKS128" s="57"/>
      <c r="TKT128" s="57"/>
      <c r="TKU128" s="57"/>
      <c r="TKV128" s="57"/>
      <c r="TKW128" s="57"/>
      <c r="TKX128" s="57"/>
      <c r="TKY128" s="57"/>
      <c r="TKZ128" s="57"/>
      <c r="TLA128" s="57"/>
      <c r="TLB128" s="57"/>
      <c r="TLC128" s="57"/>
      <c r="TLD128" s="57"/>
      <c r="TLE128" s="57"/>
      <c r="TLF128" s="57"/>
      <c r="TLG128" s="57"/>
      <c r="TLH128" s="57"/>
      <c r="TLI128" s="57"/>
      <c r="TLJ128" s="57"/>
      <c r="TLK128" s="57"/>
      <c r="TLL128" s="57"/>
      <c r="TLM128" s="57"/>
      <c r="TLN128" s="57"/>
      <c r="TLO128" s="57"/>
      <c r="TLP128" s="57"/>
      <c r="TLQ128" s="57"/>
      <c r="TLR128" s="57"/>
      <c r="TLS128" s="57"/>
      <c r="TLT128" s="57"/>
      <c r="TLU128" s="57"/>
      <c r="TLV128" s="57"/>
      <c r="TLW128" s="57"/>
      <c r="TLX128" s="57"/>
      <c r="TLY128" s="57"/>
      <c r="TLZ128" s="57"/>
      <c r="TMA128" s="57"/>
      <c r="TMB128" s="57"/>
      <c r="TMC128" s="57"/>
      <c r="TMD128" s="57"/>
      <c r="TME128" s="57"/>
      <c r="TMF128" s="57"/>
      <c r="TMG128" s="57"/>
      <c r="TMH128" s="57"/>
      <c r="TMI128" s="57"/>
      <c r="TMJ128" s="57"/>
      <c r="TMK128" s="57"/>
      <c r="TML128" s="57"/>
      <c r="TMM128" s="57"/>
      <c r="TMN128" s="57"/>
      <c r="TMO128" s="57"/>
      <c r="TMP128" s="57"/>
      <c r="TMQ128" s="57"/>
      <c r="TMR128" s="57"/>
      <c r="TMS128" s="57"/>
      <c r="TMT128" s="57"/>
      <c r="TMU128" s="57"/>
      <c r="TMV128" s="57"/>
      <c r="TMW128" s="57"/>
      <c r="TMX128" s="57"/>
      <c r="TMY128" s="57"/>
      <c r="TMZ128" s="57"/>
      <c r="TNA128" s="57"/>
      <c r="TNB128" s="57"/>
      <c r="TNC128" s="57"/>
      <c r="TND128" s="57"/>
      <c r="TNE128" s="57"/>
      <c r="TNF128" s="57"/>
      <c r="TNG128" s="57"/>
      <c r="TNH128" s="57"/>
      <c r="TNI128" s="57"/>
      <c r="TNJ128" s="57"/>
      <c r="TNK128" s="57"/>
      <c r="TNL128" s="57"/>
      <c r="TNM128" s="57"/>
      <c r="TNN128" s="57"/>
      <c r="TNO128" s="57"/>
      <c r="TNP128" s="57"/>
      <c r="TNQ128" s="57"/>
      <c r="TNR128" s="57"/>
      <c r="TNS128" s="57"/>
      <c r="TNT128" s="57"/>
      <c r="TNU128" s="57"/>
      <c r="TNV128" s="57"/>
      <c r="TNW128" s="57"/>
      <c r="TNX128" s="57"/>
      <c r="TNY128" s="57"/>
      <c r="TNZ128" s="57"/>
      <c r="TOA128" s="57"/>
      <c r="TOB128" s="57"/>
      <c r="TOC128" s="57"/>
      <c r="TOD128" s="57"/>
      <c r="TOE128" s="57"/>
      <c r="TOF128" s="57"/>
      <c r="TOG128" s="57"/>
      <c r="TOH128" s="57"/>
      <c r="TOI128" s="57"/>
      <c r="TOJ128" s="57"/>
      <c r="TOK128" s="57"/>
      <c r="TOL128" s="57"/>
      <c r="TOM128" s="57"/>
      <c r="TON128" s="57"/>
      <c r="TOO128" s="57"/>
      <c r="TOP128" s="57"/>
      <c r="TOQ128" s="57"/>
      <c r="TOR128" s="57"/>
      <c r="TOS128" s="57"/>
      <c r="TOT128" s="57"/>
      <c r="TOU128" s="57"/>
      <c r="TOV128" s="57"/>
      <c r="TOW128" s="57"/>
      <c r="TOX128" s="57"/>
      <c r="TOY128" s="57"/>
      <c r="TOZ128" s="57"/>
      <c r="TPA128" s="57"/>
      <c r="TPB128" s="57"/>
      <c r="TPC128" s="57"/>
      <c r="TPD128" s="57"/>
      <c r="TPE128" s="57"/>
      <c r="TPF128" s="57"/>
      <c r="TPG128" s="57"/>
      <c r="TPH128" s="57"/>
      <c r="TPI128" s="57"/>
      <c r="TPJ128" s="57"/>
      <c r="TPK128" s="57"/>
      <c r="TPL128" s="57"/>
      <c r="TPM128" s="57"/>
      <c r="TPN128" s="57"/>
      <c r="TPO128" s="57"/>
      <c r="TPP128" s="57"/>
      <c r="TPQ128" s="57"/>
      <c r="TPR128" s="57"/>
      <c r="TPS128" s="57"/>
      <c r="TPT128" s="57"/>
      <c r="TPU128" s="57"/>
      <c r="TPV128" s="57"/>
      <c r="TPW128" s="57"/>
      <c r="TPX128" s="57"/>
      <c r="TPY128" s="57"/>
      <c r="TPZ128" s="57"/>
      <c r="TQA128" s="57"/>
      <c r="TQB128" s="57"/>
      <c r="TQC128" s="57"/>
      <c r="TQD128" s="57"/>
      <c r="TQE128" s="57"/>
      <c r="TQF128" s="57"/>
      <c r="TQG128" s="57"/>
      <c r="TQH128" s="57"/>
      <c r="TQI128" s="57"/>
      <c r="TQJ128" s="57"/>
      <c r="TQK128" s="57"/>
      <c r="TQL128" s="57"/>
      <c r="TQM128" s="57"/>
      <c r="TQN128" s="57"/>
      <c r="TQO128" s="57"/>
      <c r="TQP128" s="57"/>
      <c r="TQQ128" s="57"/>
      <c r="TQR128" s="57"/>
      <c r="TQS128" s="57"/>
      <c r="TQT128" s="57"/>
      <c r="TQU128" s="57"/>
      <c r="TQV128" s="57"/>
      <c r="TQW128" s="57"/>
      <c r="TQX128" s="57"/>
      <c r="TQY128" s="57"/>
      <c r="TQZ128" s="57"/>
      <c r="TRA128" s="57"/>
      <c r="TRB128" s="57"/>
      <c r="TRC128" s="57"/>
      <c r="TRD128" s="57"/>
      <c r="TRE128" s="57"/>
      <c r="TRF128" s="57"/>
      <c r="TRG128" s="57"/>
      <c r="TRH128" s="57"/>
      <c r="TRI128" s="57"/>
      <c r="TRJ128" s="57"/>
      <c r="TRK128" s="57"/>
      <c r="TRL128" s="57"/>
      <c r="TRM128" s="57"/>
      <c r="TRN128" s="57"/>
      <c r="TRO128" s="57"/>
      <c r="TRP128" s="57"/>
      <c r="TRQ128" s="57"/>
      <c r="TRR128" s="57"/>
      <c r="TRS128" s="57"/>
      <c r="TRT128" s="57"/>
      <c r="TRU128" s="57"/>
      <c r="TRV128" s="57"/>
      <c r="TRW128" s="57"/>
      <c r="TRX128" s="57"/>
      <c r="TRY128" s="57"/>
      <c r="TRZ128" s="57"/>
      <c r="TSA128" s="57"/>
      <c r="TSB128" s="57"/>
      <c r="TSC128" s="57"/>
      <c r="TSD128" s="57"/>
      <c r="TSE128" s="57"/>
      <c r="TSF128" s="57"/>
      <c r="TSG128" s="57"/>
      <c r="TSH128" s="57"/>
      <c r="TSI128" s="57"/>
      <c r="TSJ128" s="57"/>
      <c r="TSK128" s="57"/>
      <c r="TSL128" s="57"/>
      <c r="TSM128" s="57"/>
      <c r="TSN128" s="57"/>
      <c r="TSO128" s="57"/>
      <c r="TSP128" s="57"/>
      <c r="TSQ128" s="57"/>
      <c r="TSR128" s="57"/>
      <c r="TSS128" s="57"/>
      <c r="TST128" s="57"/>
      <c r="TSU128" s="57"/>
      <c r="TSV128" s="57"/>
      <c r="TSW128" s="57"/>
      <c r="TSX128" s="57"/>
      <c r="TSY128" s="57"/>
      <c r="TSZ128" s="57"/>
      <c r="TTA128" s="57"/>
      <c r="TTB128" s="57"/>
      <c r="TTC128" s="57"/>
      <c r="TTD128" s="57"/>
      <c r="TTE128" s="57"/>
      <c r="TTF128" s="57"/>
      <c r="TTG128" s="57"/>
      <c r="TTH128" s="57"/>
      <c r="TTI128" s="57"/>
      <c r="TTJ128" s="57"/>
      <c r="TTK128" s="57"/>
      <c r="TTL128" s="57"/>
      <c r="TTM128" s="57"/>
      <c r="TTN128" s="57"/>
      <c r="TTO128" s="57"/>
      <c r="TTP128" s="57"/>
      <c r="TTQ128" s="57"/>
      <c r="TTR128" s="57"/>
      <c r="TTS128" s="57"/>
      <c r="TTT128" s="57"/>
      <c r="TTU128" s="57"/>
      <c r="TTV128" s="57"/>
      <c r="TTW128" s="57"/>
      <c r="TTX128" s="57"/>
      <c r="TTY128" s="57"/>
      <c r="TTZ128" s="57"/>
      <c r="TUA128" s="57"/>
      <c r="TUB128" s="57"/>
      <c r="TUC128" s="57"/>
      <c r="TUD128" s="57"/>
      <c r="TUE128" s="57"/>
      <c r="TUF128" s="57"/>
      <c r="TUG128" s="57"/>
      <c r="TUH128" s="57"/>
      <c r="TUI128" s="57"/>
      <c r="TUJ128" s="57"/>
      <c r="TUK128" s="57"/>
      <c r="TUL128" s="57"/>
      <c r="TUM128" s="57"/>
      <c r="TUN128" s="57"/>
      <c r="TUO128" s="57"/>
      <c r="TUP128" s="57"/>
      <c r="TUQ128" s="57"/>
      <c r="TUR128" s="57"/>
      <c r="TUS128" s="57"/>
      <c r="TUT128" s="57"/>
      <c r="TUU128" s="57"/>
      <c r="TUV128" s="57"/>
      <c r="TUW128" s="57"/>
      <c r="TUX128" s="57"/>
      <c r="TUY128" s="57"/>
      <c r="TUZ128" s="57"/>
      <c r="TVA128" s="57"/>
      <c r="TVB128" s="57"/>
      <c r="TVC128" s="57"/>
      <c r="TVD128" s="57"/>
      <c r="TVE128" s="57"/>
      <c r="TVF128" s="57"/>
      <c r="TVG128" s="57"/>
      <c r="TVH128" s="57"/>
      <c r="TVI128" s="57"/>
      <c r="TVJ128" s="57"/>
      <c r="TVK128" s="57"/>
      <c r="TVL128" s="57"/>
      <c r="TVM128" s="57"/>
      <c r="TVN128" s="57"/>
      <c r="TVO128" s="57"/>
      <c r="TVP128" s="57"/>
      <c r="TVQ128" s="57"/>
      <c r="TVR128" s="57"/>
      <c r="TVS128" s="57"/>
      <c r="TVT128" s="57"/>
      <c r="TVU128" s="57"/>
      <c r="TVV128" s="57"/>
      <c r="TVW128" s="57"/>
      <c r="TVX128" s="57"/>
      <c r="TVY128" s="57"/>
      <c r="TVZ128" s="57"/>
      <c r="TWA128" s="57"/>
      <c r="TWB128" s="57"/>
      <c r="TWC128" s="57"/>
      <c r="TWD128" s="57"/>
      <c r="TWE128" s="57"/>
      <c r="TWF128" s="57"/>
      <c r="TWG128" s="57"/>
      <c r="TWH128" s="57"/>
      <c r="TWI128" s="57"/>
      <c r="TWJ128" s="57"/>
      <c r="TWK128" s="57"/>
      <c r="TWL128" s="57"/>
      <c r="TWM128" s="57"/>
      <c r="TWN128" s="57"/>
      <c r="TWO128" s="57"/>
      <c r="TWP128" s="57"/>
      <c r="TWQ128" s="57"/>
      <c r="TWR128" s="57"/>
      <c r="TWS128" s="57"/>
      <c r="TWT128" s="57"/>
      <c r="TWU128" s="57"/>
      <c r="TWV128" s="57"/>
      <c r="TWW128" s="57"/>
      <c r="TWX128" s="57"/>
      <c r="TWY128" s="57"/>
      <c r="TWZ128" s="57"/>
      <c r="TXA128" s="57"/>
      <c r="TXB128" s="57"/>
      <c r="TXC128" s="57"/>
      <c r="TXD128" s="57"/>
      <c r="TXE128" s="57"/>
      <c r="TXF128" s="57"/>
      <c r="TXG128" s="57"/>
      <c r="TXH128" s="57"/>
      <c r="TXI128" s="57"/>
      <c r="TXJ128" s="57"/>
      <c r="TXK128" s="57"/>
      <c r="TXL128" s="57"/>
      <c r="TXM128" s="57"/>
      <c r="TXN128" s="57"/>
      <c r="TXO128" s="57"/>
      <c r="TXP128" s="57"/>
      <c r="TXQ128" s="57"/>
      <c r="TXR128" s="57"/>
      <c r="TXS128" s="57"/>
      <c r="TXT128" s="57"/>
      <c r="TXU128" s="57"/>
      <c r="TXV128" s="57"/>
      <c r="TXW128" s="57"/>
      <c r="TXX128" s="57"/>
      <c r="TXY128" s="57"/>
      <c r="TXZ128" s="57"/>
      <c r="TYA128" s="57"/>
      <c r="TYB128" s="57"/>
      <c r="TYC128" s="57"/>
      <c r="TYD128" s="57"/>
      <c r="TYE128" s="57"/>
      <c r="TYF128" s="57"/>
      <c r="TYG128" s="57"/>
      <c r="TYH128" s="57"/>
      <c r="TYI128" s="57"/>
      <c r="TYJ128" s="57"/>
      <c r="TYK128" s="57"/>
      <c r="TYL128" s="57"/>
      <c r="TYM128" s="57"/>
      <c r="TYN128" s="57"/>
      <c r="TYO128" s="57"/>
      <c r="TYP128" s="57"/>
      <c r="TYQ128" s="57"/>
      <c r="TYR128" s="57"/>
      <c r="TYS128" s="57"/>
      <c r="TYT128" s="57"/>
      <c r="TYU128" s="57"/>
      <c r="TYV128" s="57"/>
      <c r="TYW128" s="57"/>
      <c r="TYX128" s="57"/>
      <c r="TYY128" s="57"/>
      <c r="TYZ128" s="57"/>
      <c r="TZA128" s="57"/>
      <c r="TZB128" s="57"/>
      <c r="TZC128" s="57"/>
      <c r="TZD128" s="57"/>
      <c r="TZE128" s="57"/>
      <c r="TZF128" s="57"/>
      <c r="TZG128" s="57"/>
      <c r="TZH128" s="57"/>
      <c r="TZI128" s="57"/>
      <c r="TZJ128" s="57"/>
      <c r="TZK128" s="57"/>
      <c r="TZL128" s="57"/>
      <c r="TZM128" s="57"/>
      <c r="TZN128" s="57"/>
      <c r="TZO128" s="57"/>
      <c r="TZP128" s="57"/>
      <c r="TZQ128" s="57"/>
      <c r="TZR128" s="57"/>
      <c r="TZS128" s="57"/>
      <c r="TZT128" s="57"/>
      <c r="TZU128" s="57"/>
      <c r="TZV128" s="57"/>
      <c r="TZW128" s="57"/>
      <c r="TZX128" s="57"/>
      <c r="TZY128" s="57"/>
      <c r="TZZ128" s="57"/>
      <c r="UAA128" s="57"/>
      <c r="UAB128" s="57"/>
      <c r="UAC128" s="57"/>
      <c r="UAD128" s="57"/>
      <c r="UAE128" s="57"/>
      <c r="UAF128" s="57"/>
      <c r="UAG128" s="57"/>
      <c r="UAH128" s="57"/>
      <c r="UAI128" s="57"/>
      <c r="UAJ128" s="57"/>
      <c r="UAK128" s="57"/>
      <c r="UAL128" s="57"/>
      <c r="UAM128" s="57"/>
      <c r="UAN128" s="57"/>
      <c r="UAO128" s="57"/>
      <c r="UAP128" s="57"/>
      <c r="UAQ128" s="57"/>
      <c r="UAR128" s="57"/>
      <c r="UAS128" s="57"/>
      <c r="UAT128" s="57"/>
      <c r="UAU128" s="57"/>
      <c r="UAV128" s="57"/>
      <c r="UAW128" s="57"/>
      <c r="UAX128" s="57"/>
      <c r="UAY128" s="57"/>
      <c r="UAZ128" s="57"/>
      <c r="UBA128" s="57"/>
      <c r="UBB128" s="57"/>
      <c r="UBC128" s="57"/>
      <c r="UBD128" s="57"/>
      <c r="UBE128" s="57"/>
      <c r="UBF128" s="57"/>
      <c r="UBG128" s="57"/>
      <c r="UBH128" s="57"/>
      <c r="UBI128" s="57"/>
      <c r="UBJ128" s="57"/>
      <c r="UBK128" s="57"/>
      <c r="UBL128" s="57"/>
      <c r="UBM128" s="57"/>
      <c r="UBN128" s="57"/>
      <c r="UBO128" s="57"/>
      <c r="UBP128" s="57"/>
      <c r="UBQ128" s="57"/>
      <c r="UBR128" s="57"/>
      <c r="UBS128" s="57"/>
      <c r="UBT128" s="57"/>
      <c r="UBU128" s="57"/>
      <c r="UBV128" s="57"/>
      <c r="UBW128" s="57"/>
      <c r="UBX128" s="57"/>
      <c r="UBY128" s="57"/>
      <c r="UBZ128" s="57"/>
      <c r="UCA128" s="57"/>
      <c r="UCB128" s="57"/>
      <c r="UCC128" s="57"/>
      <c r="UCD128" s="57"/>
      <c r="UCE128" s="57"/>
      <c r="UCF128" s="57"/>
      <c r="UCG128" s="57"/>
      <c r="UCH128" s="57"/>
      <c r="UCI128" s="57"/>
      <c r="UCJ128" s="57"/>
      <c r="UCK128" s="57"/>
      <c r="UCL128" s="57"/>
      <c r="UCM128" s="57"/>
      <c r="UCN128" s="57"/>
      <c r="UCO128" s="57"/>
      <c r="UCP128" s="57"/>
      <c r="UCQ128" s="57"/>
      <c r="UCR128" s="57"/>
      <c r="UCS128" s="57"/>
      <c r="UCT128" s="57"/>
      <c r="UCU128" s="57"/>
      <c r="UCV128" s="57"/>
      <c r="UCW128" s="57"/>
      <c r="UCX128" s="57"/>
      <c r="UCY128" s="57"/>
      <c r="UCZ128" s="57"/>
      <c r="UDA128" s="57"/>
      <c r="UDB128" s="57"/>
      <c r="UDC128" s="57"/>
      <c r="UDD128" s="57"/>
      <c r="UDE128" s="57"/>
      <c r="UDF128" s="57"/>
      <c r="UDG128" s="57"/>
      <c r="UDH128" s="57"/>
      <c r="UDI128" s="57"/>
      <c r="UDJ128" s="57"/>
      <c r="UDK128" s="57"/>
      <c r="UDL128" s="57"/>
      <c r="UDM128" s="57"/>
      <c r="UDN128" s="57"/>
      <c r="UDO128" s="57"/>
      <c r="UDP128" s="57"/>
      <c r="UDQ128" s="57"/>
      <c r="UDR128" s="57"/>
      <c r="UDS128" s="57"/>
      <c r="UDT128" s="57"/>
      <c r="UDU128" s="57"/>
      <c r="UDV128" s="57"/>
      <c r="UDW128" s="57"/>
      <c r="UDX128" s="57"/>
      <c r="UDY128" s="57"/>
      <c r="UDZ128" s="57"/>
      <c r="UEA128" s="57"/>
      <c r="UEB128" s="57"/>
      <c r="UEC128" s="57"/>
      <c r="UED128" s="57"/>
      <c r="UEE128" s="57"/>
      <c r="UEF128" s="57"/>
      <c r="UEG128" s="57"/>
      <c r="UEH128" s="57"/>
      <c r="UEI128" s="57"/>
      <c r="UEJ128" s="57"/>
      <c r="UEK128" s="57"/>
      <c r="UEL128" s="57"/>
      <c r="UEM128" s="57"/>
      <c r="UEN128" s="57"/>
      <c r="UEO128" s="57"/>
      <c r="UEP128" s="57"/>
      <c r="UEQ128" s="57"/>
      <c r="UER128" s="57"/>
      <c r="UES128" s="57"/>
      <c r="UET128" s="57"/>
      <c r="UEU128" s="57"/>
      <c r="UEV128" s="57"/>
      <c r="UEW128" s="57"/>
      <c r="UEX128" s="57"/>
      <c r="UEY128" s="57"/>
      <c r="UEZ128" s="57"/>
      <c r="UFA128" s="57"/>
      <c r="UFB128" s="57"/>
      <c r="UFC128" s="57"/>
      <c r="UFD128" s="57"/>
      <c r="UFE128" s="57"/>
      <c r="UFF128" s="57"/>
      <c r="UFG128" s="57"/>
      <c r="UFH128" s="57"/>
      <c r="UFI128" s="57"/>
      <c r="UFJ128" s="57"/>
      <c r="UFK128" s="57"/>
      <c r="UFL128" s="57"/>
      <c r="UFM128" s="57"/>
      <c r="UFN128" s="57"/>
      <c r="UFO128" s="57"/>
      <c r="UFP128" s="57"/>
      <c r="UFQ128" s="57"/>
      <c r="UFR128" s="57"/>
      <c r="UFS128" s="57"/>
      <c r="UFT128" s="57"/>
      <c r="UFU128" s="57"/>
      <c r="UFV128" s="57"/>
      <c r="UFW128" s="57"/>
      <c r="UFX128" s="57"/>
      <c r="UFY128" s="57"/>
      <c r="UFZ128" s="57"/>
      <c r="UGA128" s="57"/>
      <c r="UGB128" s="57"/>
      <c r="UGC128" s="57"/>
      <c r="UGD128" s="57"/>
      <c r="UGE128" s="57"/>
      <c r="UGF128" s="57"/>
      <c r="UGG128" s="57"/>
      <c r="UGH128" s="57"/>
      <c r="UGI128" s="57"/>
      <c r="UGJ128" s="57"/>
      <c r="UGK128" s="57"/>
      <c r="UGL128" s="57"/>
      <c r="UGM128" s="57"/>
      <c r="UGN128" s="57"/>
      <c r="UGO128" s="57"/>
      <c r="UGP128" s="57"/>
      <c r="UGQ128" s="57"/>
      <c r="UGR128" s="57"/>
      <c r="UGS128" s="57"/>
      <c r="UGT128" s="57"/>
      <c r="UGU128" s="57"/>
      <c r="UGV128" s="57"/>
      <c r="UGW128" s="57"/>
      <c r="UGX128" s="57"/>
      <c r="UGY128" s="57"/>
      <c r="UGZ128" s="57"/>
      <c r="UHA128" s="57"/>
      <c r="UHB128" s="57"/>
      <c r="UHC128" s="57"/>
      <c r="UHD128" s="57"/>
      <c r="UHE128" s="57"/>
      <c r="UHF128" s="57"/>
      <c r="UHG128" s="57"/>
      <c r="UHH128" s="57"/>
      <c r="UHI128" s="57"/>
      <c r="UHJ128" s="57"/>
      <c r="UHK128" s="57"/>
      <c r="UHL128" s="57"/>
      <c r="UHM128" s="57"/>
      <c r="UHN128" s="57"/>
      <c r="UHO128" s="57"/>
      <c r="UHP128" s="57"/>
      <c r="UHQ128" s="57"/>
      <c r="UHR128" s="57"/>
      <c r="UHS128" s="57"/>
      <c r="UHT128" s="57"/>
      <c r="UHU128" s="57"/>
      <c r="UHV128" s="57"/>
      <c r="UHW128" s="57"/>
      <c r="UHX128" s="57"/>
      <c r="UHY128" s="57"/>
      <c r="UHZ128" s="57"/>
      <c r="UIA128" s="57"/>
      <c r="UIB128" s="57"/>
      <c r="UIC128" s="57"/>
      <c r="UID128" s="57"/>
      <c r="UIE128" s="57"/>
      <c r="UIF128" s="57"/>
      <c r="UIG128" s="57"/>
      <c r="UIH128" s="57"/>
      <c r="UII128" s="57"/>
      <c r="UIJ128" s="57"/>
      <c r="UIK128" s="57"/>
      <c r="UIL128" s="57"/>
      <c r="UIM128" s="57"/>
      <c r="UIN128" s="57"/>
      <c r="UIO128" s="57"/>
      <c r="UIP128" s="57"/>
      <c r="UIQ128" s="57"/>
      <c r="UIR128" s="57"/>
      <c r="UIS128" s="57"/>
      <c r="UIT128" s="57"/>
      <c r="UIU128" s="57"/>
      <c r="UIV128" s="57"/>
      <c r="UIW128" s="57"/>
      <c r="UIX128" s="57"/>
      <c r="UIY128" s="57"/>
      <c r="UIZ128" s="57"/>
      <c r="UJA128" s="57"/>
      <c r="UJB128" s="57"/>
      <c r="UJC128" s="57"/>
      <c r="UJD128" s="57"/>
      <c r="UJE128" s="57"/>
      <c r="UJF128" s="57"/>
      <c r="UJG128" s="57"/>
      <c r="UJH128" s="57"/>
      <c r="UJI128" s="57"/>
      <c r="UJJ128" s="57"/>
      <c r="UJK128" s="57"/>
      <c r="UJL128" s="57"/>
      <c r="UJM128" s="57"/>
      <c r="UJN128" s="57"/>
      <c r="UJO128" s="57"/>
      <c r="UJP128" s="57"/>
      <c r="UJQ128" s="57"/>
      <c r="UJR128" s="57"/>
      <c r="UJS128" s="57"/>
      <c r="UJT128" s="57"/>
      <c r="UJU128" s="57"/>
      <c r="UJV128" s="57"/>
      <c r="UJW128" s="57"/>
      <c r="UJX128" s="57"/>
      <c r="UJY128" s="57"/>
      <c r="UJZ128" s="57"/>
      <c r="UKA128" s="57"/>
      <c r="UKB128" s="57"/>
      <c r="UKC128" s="57"/>
      <c r="UKD128" s="57"/>
      <c r="UKE128" s="57"/>
      <c r="UKF128" s="57"/>
      <c r="UKG128" s="57"/>
      <c r="UKH128" s="57"/>
      <c r="UKI128" s="57"/>
      <c r="UKJ128" s="57"/>
      <c r="UKK128" s="57"/>
      <c r="UKL128" s="57"/>
      <c r="UKM128" s="57"/>
      <c r="UKN128" s="57"/>
      <c r="UKO128" s="57"/>
      <c r="UKP128" s="57"/>
      <c r="UKQ128" s="57"/>
      <c r="UKR128" s="57"/>
      <c r="UKS128" s="57"/>
      <c r="UKT128" s="57"/>
      <c r="UKU128" s="57"/>
      <c r="UKV128" s="57"/>
      <c r="UKW128" s="57"/>
      <c r="UKX128" s="57"/>
      <c r="UKY128" s="57"/>
      <c r="UKZ128" s="57"/>
      <c r="ULA128" s="57"/>
      <c r="ULB128" s="57"/>
      <c r="ULC128" s="57"/>
      <c r="ULD128" s="57"/>
      <c r="ULE128" s="57"/>
      <c r="ULF128" s="57"/>
      <c r="ULG128" s="57"/>
      <c r="ULH128" s="57"/>
      <c r="ULI128" s="57"/>
      <c r="ULJ128" s="57"/>
      <c r="ULK128" s="57"/>
      <c r="ULL128" s="57"/>
      <c r="ULM128" s="57"/>
      <c r="ULN128" s="57"/>
      <c r="ULO128" s="57"/>
      <c r="ULP128" s="57"/>
      <c r="ULQ128" s="57"/>
      <c r="ULR128" s="57"/>
      <c r="ULS128" s="57"/>
      <c r="ULT128" s="57"/>
      <c r="ULU128" s="57"/>
      <c r="ULV128" s="57"/>
      <c r="ULW128" s="57"/>
      <c r="ULX128" s="57"/>
      <c r="ULY128" s="57"/>
      <c r="ULZ128" s="57"/>
      <c r="UMA128" s="57"/>
      <c r="UMB128" s="57"/>
      <c r="UMC128" s="57"/>
      <c r="UMD128" s="57"/>
      <c r="UME128" s="57"/>
      <c r="UMF128" s="57"/>
      <c r="UMG128" s="57"/>
      <c r="UMH128" s="57"/>
      <c r="UMI128" s="57"/>
      <c r="UMJ128" s="57"/>
      <c r="UMK128" s="57"/>
      <c r="UML128" s="57"/>
      <c r="UMM128" s="57"/>
      <c r="UMN128" s="57"/>
      <c r="UMO128" s="57"/>
      <c r="UMP128" s="57"/>
      <c r="UMQ128" s="57"/>
      <c r="UMR128" s="57"/>
      <c r="UMS128" s="57"/>
      <c r="UMT128" s="57"/>
      <c r="UMU128" s="57"/>
      <c r="UMV128" s="57"/>
      <c r="UMW128" s="57"/>
      <c r="UMX128" s="57"/>
      <c r="UMY128" s="57"/>
      <c r="UMZ128" s="57"/>
      <c r="UNA128" s="57"/>
      <c r="UNB128" s="57"/>
      <c r="UNC128" s="57"/>
      <c r="UND128" s="57"/>
      <c r="UNE128" s="57"/>
      <c r="UNF128" s="57"/>
      <c r="UNG128" s="57"/>
      <c r="UNH128" s="57"/>
      <c r="UNI128" s="57"/>
      <c r="UNJ128" s="57"/>
      <c r="UNK128" s="57"/>
      <c r="UNL128" s="57"/>
      <c r="UNM128" s="57"/>
      <c r="UNN128" s="57"/>
      <c r="UNO128" s="57"/>
      <c r="UNP128" s="57"/>
      <c r="UNQ128" s="57"/>
      <c r="UNR128" s="57"/>
      <c r="UNS128" s="57"/>
      <c r="UNT128" s="57"/>
      <c r="UNU128" s="57"/>
      <c r="UNV128" s="57"/>
      <c r="UNW128" s="57"/>
      <c r="UNX128" s="57"/>
      <c r="UNY128" s="57"/>
      <c r="UNZ128" s="57"/>
      <c r="UOA128" s="57"/>
      <c r="UOB128" s="57"/>
      <c r="UOC128" s="57"/>
      <c r="UOD128" s="57"/>
      <c r="UOE128" s="57"/>
      <c r="UOF128" s="57"/>
      <c r="UOG128" s="57"/>
      <c r="UOH128" s="57"/>
      <c r="UOI128" s="57"/>
      <c r="UOJ128" s="57"/>
      <c r="UOK128" s="57"/>
      <c r="UOL128" s="57"/>
      <c r="UOM128" s="57"/>
      <c r="UON128" s="57"/>
      <c r="UOO128" s="57"/>
      <c r="UOP128" s="57"/>
      <c r="UOQ128" s="57"/>
      <c r="UOR128" s="57"/>
      <c r="UOS128" s="57"/>
      <c r="UOT128" s="57"/>
      <c r="UOU128" s="57"/>
      <c r="UOV128" s="57"/>
      <c r="UOW128" s="57"/>
      <c r="UOX128" s="57"/>
      <c r="UOY128" s="57"/>
      <c r="UOZ128" s="57"/>
      <c r="UPA128" s="57"/>
      <c r="UPB128" s="57"/>
      <c r="UPC128" s="57"/>
      <c r="UPD128" s="57"/>
      <c r="UPE128" s="57"/>
      <c r="UPF128" s="57"/>
      <c r="UPG128" s="57"/>
      <c r="UPH128" s="57"/>
      <c r="UPI128" s="57"/>
      <c r="UPJ128" s="57"/>
      <c r="UPK128" s="57"/>
      <c r="UPL128" s="57"/>
      <c r="UPM128" s="57"/>
      <c r="UPN128" s="57"/>
      <c r="UPO128" s="57"/>
      <c r="UPP128" s="57"/>
      <c r="UPQ128" s="57"/>
      <c r="UPR128" s="57"/>
      <c r="UPS128" s="57"/>
      <c r="UPT128" s="57"/>
      <c r="UPU128" s="57"/>
      <c r="UPV128" s="57"/>
      <c r="UPW128" s="57"/>
      <c r="UPX128" s="57"/>
      <c r="UPY128" s="57"/>
      <c r="UPZ128" s="57"/>
      <c r="UQA128" s="57"/>
      <c r="UQB128" s="57"/>
      <c r="UQC128" s="57"/>
      <c r="UQD128" s="57"/>
      <c r="UQE128" s="57"/>
      <c r="UQF128" s="57"/>
      <c r="UQG128" s="57"/>
      <c r="UQH128" s="57"/>
      <c r="UQI128" s="57"/>
      <c r="UQJ128" s="57"/>
      <c r="UQK128" s="57"/>
      <c r="UQL128" s="57"/>
      <c r="UQM128" s="57"/>
      <c r="UQN128" s="57"/>
      <c r="UQO128" s="57"/>
      <c r="UQP128" s="57"/>
      <c r="UQQ128" s="57"/>
      <c r="UQR128" s="57"/>
      <c r="UQS128" s="57"/>
      <c r="UQT128" s="57"/>
      <c r="UQU128" s="57"/>
      <c r="UQV128" s="57"/>
      <c r="UQW128" s="57"/>
      <c r="UQX128" s="57"/>
      <c r="UQY128" s="57"/>
      <c r="UQZ128" s="57"/>
      <c r="URA128" s="57"/>
      <c r="URB128" s="57"/>
      <c r="URC128" s="57"/>
      <c r="URD128" s="57"/>
      <c r="URE128" s="57"/>
      <c r="URF128" s="57"/>
      <c r="URG128" s="57"/>
      <c r="URH128" s="57"/>
      <c r="URI128" s="57"/>
      <c r="URJ128" s="57"/>
      <c r="URK128" s="57"/>
      <c r="URL128" s="57"/>
      <c r="URM128" s="57"/>
      <c r="URN128" s="57"/>
      <c r="URO128" s="57"/>
      <c r="URP128" s="57"/>
      <c r="URQ128" s="57"/>
      <c r="URR128" s="57"/>
      <c r="URS128" s="57"/>
      <c r="URT128" s="57"/>
      <c r="URU128" s="57"/>
      <c r="URV128" s="57"/>
      <c r="URW128" s="57"/>
      <c r="URX128" s="57"/>
      <c r="URY128" s="57"/>
      <c r="URZ128" s="57"/>
      <c r="USA128" s="57"/>
      <c r="USB128" s="57"/>
      <c r="USC128" s="57"/>
      <c r="USD128" s="57"/>
      <c r="USE128" s="57"/>
      <c r="USF128" s="57"/>
      <c r="USG128" s="57"/>
      <c r="USH128" s="57"/>
      <c r="USI128" s="57"/>
      <c r="USJ128" s="57"/>
      <c r="USK128" s="57"/>
      <c r="USL128" s="57"/>
      <c r="USM128" s="57"/>
      <c r="USN128" s="57"/>
      <c r="USO128" s="57"/>
      <c r="USP128" s="57"/>
      <c r="USQ128" s="57"/>
      <c r="USR128" s="57"/>
      <c r="USS128" s="57"/>
      <c r="UST128" s="57"/>
      <c r="USU128" s="57"/>
      <c r="USV128" s="57"/>
      <c r="USW128" s="57"/>
      <c r="USX128" s="57"/>
      <c r="USY128" s="57"/>
      <c r="USZ128" s="57"/>
      <c r="UTA128" s="57"/>
      <c r="UTB128" s="57"/>
      <c r="UTC128" s="57"/>
      <c r="UTD128" s="57"/>
      <c r="UTE128" s="57"/>
      <c r="UTF128" s="57"/>
      <c r="UTG128" s="57"/>
      <c r="UTH128" s="57"/>
      <c r="UTI128" s="57"/>
      <c r="UTJ128" s="57"/>
      <c r="UTK128" s="57"/>
      <c r="UTL128" s="57"/>
      <c r="UTM128" s="57"/>
      <c r="UTN128" s="57"/>
      <c r="UTO128" s="57"/>
      <c r="UTP128" s="57"/>
      <c r="UTQ128" s="57"/>
      <c r="UTR128" s="57"/>
      <c r="UTS128" s="57"/>
      <c r="UTT128" s="57"/>
      <c r="UTU128" s="57"/>
      <c r="UTV128" s="57"/>
      <c r="UTW128" s="57"/>
      <c r="UTX128" s="57"/>
      <c r="UTY128" s="57"/>
      <c r="UTZ128" s="57"/>
      <c r="UUA128" s="57"/>
      <c r="UUB128" s="57"/>
      <c r="UUC128" s="57"/>
      <c r="UUD128" s="57"/>
      <c r="UUE128" s="57"/>
      <c r="UUF128" s="57"/>
      <c r="UUG128" s="57"/>
      <c r="UUH128" s="57"/>
      <c r="UUI128" s="57"/>
      <c r="UUJ128" s="57"/>
      <c r="UUK128" s="57"/>
      <c r="UUL128" s="57"/>
      <c r="UUM128" s="57"/>
      <c r="UUN128" s="57"/>
      <c r="UUO128" s="57"/>
      <c r="UUP128" s="57"/>
      <c r="UUQ128" s="57"/>
      <c r="UUR128" s="57"/>
      <c r="UUS128" s="57"/>
      <c r="UUT128" s="57"/>
      <c r="UUU128" s="57"/>
      <c r="UUV128" s="57"/>
      <c r="UUW128" s="57"/>
      <c r="UUX128" s="57"/>
      <c r="UUY128" s="57"/>
      <c r="UUZ128" s="57"/>
      <c r="UVA128" s="57"/>
      <c r="UVB128" s="57"/>
      <c r="UVC128" s="57"/>
      <c r="UVD128" s="57"/>
      <c r="UVE128" s="57"/>
      <c r="UVF128" s="57"/>
      <c r="UVG128" s="57"/>
      <c r="UVH128" s="57"/>
      <c r="UVI128" s="57"/>
      <c r="UVJ128" s="57"/>
      <c r="UVK128" s="57"/>
      <c r="UVL128" s="57"/>
      <c r="UVM128" s="57"/>
      <c r="UVN128" s="57"/>
      <c r="UVO128" s="57"/>
      <c r="UVP128" s="57"/>
      <c r="UVQ128" s="57"/>
      <c r="UVR128" s="57"/>
      <c r="UVS128" s="57"/>
      <c r="UVT128" s="57"/>
      <c r="UVU128" s="57"/>
      <c r="UVV128" s="57"/>
      <c r="UVW128" s="57"/>
      <c r="UVX128" s="57"/>
      <c r="UVY128" s="57"/>
      <c r="UVZ128" s="57"/>
      <c r="UWA128" s="57"/>
      <c r="UWB128" s="57"/>
      <c r="UWC128" s="57"/>
      <c r="UWD128" s="57"/>
      <c r="UWE128" s="57"/>
      <c r="UWF128" s="57"/>
      <c r="UWG128" s="57"/>
      <c r="UWH128" s="57"/>
      <c r="UWI128" s="57"/>
      <c r="UWJ128" s="57"/>
      <c r="UWK128" s="57"/>
      <c r="UWL128" s="57"/>
      <c r="UWM128" s="57"/>
      <c r="UWN128" s="57"/>
      <c r="UWO128" s="57"/>
      <c r="UWP128" s="57"/>
      <c r="UWQ128" s="57"/>
      <c r="UWR128" s="57"/>
      <c r="UWS128" s="57"/>
      <c r="UWT128" s="57"/>
      <c r="UWU128" s="57"/>
      <c r="UWV128" s="57"/>
      <c r="UWW128" s="57"/>
      <c r="UWX128" s="57"/>
      <c r="UWY128" s="57"/>
      <c r="UWZ128" s="57"/>
      <c r="UXA128" s="57"/>
      <c r="UXB128" s="57"/>
      <c r="UXC128" s="57"/>
      <c r="UXD128" s="57"/>
      <c r="UXE128" s="57"/>
      <c r="UXF128" s="57"/>
      <c r="UXG128" s="57"/>
      <c r="UXH128" s="57"/>
      <c r="UXI128" s="57"/>
      <c r="UXJ128" s="57"/>
      <c r="UXK128" s="57"/>
      <c r="UXL128" s="57"/>
      <c r="UXM128" s="57"/>
      <c r="UXN128" s="57"/>
      <c r="UXO128" s="57"/>
      <c r="UXP128" s="57"/>
      <c r="UXQ128" s="57"/>
      <c r="UXR128" s="57"/>
      <c r="UXS128" s="57"/>
      <c r="UXT128" s="57"/>
      <c r="UXU128" s="57"/>
      <c r="UXV128" s="57"/>
      <c r="UXW128" s="57"/>
      <c r="UXX128" s="57"/>
      <c r="UXY128" s="57"/>
      <c r="UXZ128" s="57"/>
      <c r="UYA128" s="57"/>
      <c r="UYB128" s="57"/>
      <c r="UYC128" s="57"/>
      <c r="UYD128" s="57"/>
      <c r="UYE128" s="57"/>
      <c r="UYF128" s="57"/>
      <c r="UYG128" s="57"/>
      <c r="UYH128" s="57"/>
      <c r="UYI128" s="57"/>
      <c r="UYJ128" s="57"/>
      <c r="UYK128" s="57"/>
      <c r="UYL128" s="57"/>
      <c r="UYM128" s="57"/>
      <c r="UYN128" s="57"/>
      <c r="UYO128" s="57"/>
      <c r="UYP128" s="57"/>
      <c r="UYQ128" s="57"/>
      <c r="UYR128" s="57"/>
      <c r="UYS128" s="57"/>
      <c r="UYT128" s="57"/>
      <c r="UYU128" s="57"/>
      <c r="UYV128" s="57"/>
      <c r="UYW128" s="57"/>
      <c r="UYX128" s="57"/>
      <c r="UYY128" s="57"/>
      <c r="UYZ128" s="57"/>
      <c r="UZA128" s="57"/>
      <c r="UZB128" s="57"/>
      <c r="UZC128" s="57"/>
      <c r="UZD128" s="57"/>
      <c r="UZE128" s="57"/>
      <c r="UZF128" s="57"/>
      <c r="UZG128" s="57"/>
      <c r="UZH128" s="57"/>
      <c r="UZI128" s="57"/>
      <c r="UZJ128" s="57"/>
      <c r="UZK128" s="57"/>
      <c r="UZL128" s="57"/>
      <c r="UZM128" s="57"/>
      <c r="UZN128" s="57"/>
      <c r="UZO128" s="57"/>
      <c r="UZP128" s="57"/>
      <c r="UZQ128" s="57"/>
      <c r="UZR128" s="57"/>
      <c r="UZS128" s="57"/>
      <c r="UZT128" s="57"/>
      <c r="UZU128" s="57"/>
      <c r="UZV128" s="57"/>
      <c r="UZW128" s="57"/>
      <c r="UZX128" s="57"/>
      <c r="UZY128" s="57"/>
      <c r="UZZ128" s="57"/>
      <c r="VAA128" s="57"/>
      <c r="VAB128" s="57"/>
      <c r="VAC128" s="57"/>
      <c r="VAD128" s="57"/>
      <c r="VAE128" s="57"/>
      <c r="VAF128" s="57"/>
      <c r="VAG128" s="57"/>
      <c r="VAH128" s="57"/>
      <c r="VAI128" s="57"/>
      <c r="VAJ128" s="57"/>
      <c r="VAK128" s="57"/>
      <c r="VAL128" s="57"/>
      <c r="VAM128" s="57"/>
      <c r="VAN128" s="57"/>
      <c r="VAO128" s="57"/>
      <c r="VAP128" s="57"/>
      <c r="VAQ128" s="57"/>
      <c r="VAR128" s="57"/>
      <c r="VAS128" s="57"/>
      <c r="VAT128" s="57"/>
      <c r="VAU128" s="57"/>
      <c r="VAV128" s="57"/>
      <c r="VAW128" s="57"/>
      <c r="VAX128" s="57"/>
      <c r="VAY128" s="57"/>
      <c r="VAZ128" s="57"/>
      <c r="VBA128" s="57"/>
      <c r="VBB128" s="57"/>
      <c r="VBC128" s="57"/>
      <c r="VBD128" s="57"/>
      <c r="VBE128" s="57"/>
      <c r="VBF128" s="57"/>
      <c r="VBG128" s="57"/>
      <c r="VBH128" s="57"/>
      <c r="VBI128" s="57"/>
      <c r="VBJ128" s="57"/>
      <c r="VBK128" s="57"/>
      <c r="VBL128" s="57"/>
      <c r="VBM128" s="57"/>
      <c r="VBN128" s="57"/>
      <c r="VBO128" s="57"/>
      <c r="VBP128" s="57"/>
      <c r="VBQ128" s="57"/>
      <c r="VBR128" s="57"/>
      <c r="VBS128" s="57"/>
      <c r="VBT128" s="57"/>
      <c r="VBU128" s="57"/>
      <c r="VBV128" s="57"/>
      <c r="VBW128" s="57"/>
      <c r="VBX128" s="57"/>
      <c r="VBY128" s="57"/>
      <c r="VBZ128" s="57"/>
      <c r="VCA128" s="57"/>
      <c r="VCB128" s="57"/>
      <c r="VCC128" s="57"/>
      <c r="VCD128" s="57"/>
      <c r="VCE128" s="57"/>
      <c r="VCF128" s="57"/>
      <c r="VCG128" s="57"/>
      <c r="VCH128" s="57"/>
      <c r="VCI128" s="57"/>
      <c r="VCJ128" s="57"/>
      <c r="VCK128" s="57"/>
      <c r="VCL128" s="57"/>
      <c r="VCM128" s="57"/>
      <c r="VCN128" s="57"/>
      <c r="VCO128" s="57"/>
      <c r="VCP128" s="57"/>
      <c r="VCQ128" s="57"/>
      <c r="VCR128" s="57"/>
      <c r="VCS128" s="57"/>
      <c r="VCT128" s="57"/>
      <c r="VCU128" s="57"/>
      <c r="VCV128" s="57"/>
      <c r="VCW128" s="57"/>
      <c r="VCX128" s="57"/>
      <c r="VCY128" s="57"/>
      <c r="VCZ128" s="57"/>
      <c r="VDA128" s="57"/>
      <c r="VDB128" s="57"/>
      <c r="VDC128" s="57"/>
      <c r="VDD128" s="57"/>
      <c r="VDE128" s="57"/>
      <c r="VDF128" s="57"/>
      <c r="VDG128" s="57"/>
      <c r="VDH128" s="57"/>
      <c r="VDI128" s="57"/>
      <c r="VDJ128" s="57"/>
      <c r="VDK128" s="57"/>
      <c r="VDL128" s="57"/>
      <c r="VDM128" s="57"/>
      <c r="VDN128" s="57"/>
      <c r="VDO128" s="57"/>
      <c r="VDP128" s="57"/>
      <c r="VDQ128" s="57"/>
      <c r="VDR128" s="57"/>
      <c r="VDS128" s="57"/>
      <c r="VDT128" s="57"/>
      <c r="VDU128" s="57"/>
      <c r="VDV128" s="57"/>
      <c r="VDW128" s="57"/>
      <c r="VDX128" s="57"/>
      <c r="VDY128" s="57"/>
      <c r="VDZ128" s="57"/>
      <c r="VEA128" s="57"/>
      <c r="VEB128" s="57"/>
      <c r="VEC128" s="57"/>
      <c r="VED128" s="57"/>
      <c r="VEE128" s="57"/>
      <c r="VEF128" s="57"/>
      <c r="VEG128" s="57"/>
      <c r="VEH128" s="57"/>
      <c r="VEI128" s="57"/>
      <c r="VEJ128" s="57"/>
      <c r="VEK128" s="57"/>
      <c r="VEL128" s="57"/>
      <c r="VEM128" s="57"/>
      <c r="VEN128" s="57"/>
      <c r="VEO128" s="57"/>
      <c r="VEP128" s="57"/>
      <c r="VEQ128" s="57"/>
      <c r="VER128" s="57"/>
      <c r="VES128" s="57"/>
      <c r="VET128" s="57"/>
      <c r="VEU128" s="57"/>
      <c r="VEV128" s="57"/>
      <c r="VEW128" s="57"/>
      <c r="VEX128" s="57"/>
      <c r="VEY128" s="57"/>
      <c r="VEZ128" s="57"/>
      <c r="VFA128" s="57"/>
      <c r="VFB128" s="57"/>
      <c r="VFC128" s="57"/>
      <c r="VFD128" s="57"/>
      <c r="VFE128" s="57"/>
      <c r="VFF128" s="57"/>
      <c r="VFG128" s="57"/>
      <c r="VFH128" s="57"/>
      <c r="VFI128" s="57"/>
      <c r="VFJ128" s="57"/>
      <c r="VFK128" s="57"/>
      <c r="VFL128" s="57"/>
      <c r="VFM128" s="57"/>
      <c r="VFN128" s="57"/>
      <c r="VFO128" s="57"/>
      <c r="VFP128" s="57"/>
      <c r="VFQ128" s="57"/>
      <c r="VFR128" s="57"/>
      <c r="VFS128" s="57"/>
      <c r="VFT128" s="57"/>
      <c r="VFU128" s="57"/>
      <c r="VFV128" s="57"/>
      <c r="VFW128" s="57"/>
      <c r="VFX128" s="57"/>
      <c r="VFY128" s="57"/>
      <c r="VFZ128" s="57"/>
      <c r="VGA128" s="57"/>
      <c r="VGB128" s="57"/>
      <c r="VGC128" s="57"/>
      <c r="VGD128" s="57"/>
      <c r="VGE128" s="57"/>
      <c r="VGF128" s="57"/>
      <c r="VGG128" s="57"/>
      <c r="VGH128" s="57"/>
      <c r="VGI128" s="57"/>
      <c r="VGJ128" s="57"/>
      <c r="VGK128" s="57"/>
      <c r="VGL128" s="57"/>
      <c r="VGM128" s="57"/>
      <c r="VGN128" s="57"/>
      <c r="VGO128" s="57"/>
      <c r="VGP128" s="57"/>
      <c r="VGQ128" s="57"/>
      <c r="VGR128" s="57"/>
      <c r="VGS128" s="57"/>
      <c r="VGT128" s="57"/>
      <c r="VGU128" s="57"/>
      <c r="VGV128" s="57"/>
      <c r="VGW128" s="57"/>
      <c r="VGX128" s="57"/>
      <c r="VGY128" s="57"/>
      <c r="VGZ128" s="57"/>
      <c r="VHA128" s="57"/>
      <c r="VHB128" s="57"/>
      <c r="VHC128" s="57"/>
      <c r="VHD128" s="57"/>
      <c r="VHE128" s="57"/>
      <c r="VHF128" s="57"/>
      <c r="VHG128" s="57"/>
      <c r="VHH128" s="57"/>
      <c r="VHI128" s="57"/>
      <c r="VHJ128" s="57"/>
      <c r="VHK128" s="57"/>
      <c r="VHL128" s="57"/>
      <c r="VHM128" s="57"/>
      <c r="VHN128" s="57"/>
      <c r="VHO128" s="57"/>
      <c r="VHP128" s="57"/>
      <c r="VHQ128" s="57"/>
      <c r="VHR128" s="57"/>
      <c r="VHS128" s="57"/>
      <c r="VHT128" s="57"/>
      <c r="VHU128" s="57"/>
      <c r="VHV128" s="57"/>
      <c r="VHW128" s="57"/>
      <c r="VHX128" s="57"/>
      <c r="VHY128" s="57"/>
      <c r="VHZ128" s="57"/>
      <c r="VIA128" s="57"/>
      <c r="VIB128" s="57"/>
      <c r="VIC128" s="57"/>
      <c r="VID128" s="57"/>
      <c r="VIE128" s="57"/>
      <c r="VIF128" s="57"/>
      <c r="VIG128" s="57"/>
      <c r="VIH128" s="57"/>
      <c r="VII128" s="57"/>
      <c r="VIJ128" s="57"/>
      <c r="VIK128" s="57"/>
      <c r="VIL128" s="57"/>
      <c r="VIM128" s="57"/>
      <c r="VIN128" s="57"/>
      <c r="VIO128" s="57"/>
      <c r="VIP128" s="57"/>
      <c r="VIQ128" s="57"/>
      <c r="VIR128" s="57"/>
      <c r="VIS128" s="57"/>
      <c r="VIT128" s="57"/>
      <c r="VIU128" s="57"/>
      <c r="VIV128" s="57"/>
      <c r="VIW128" s="57"/>
      <c r="VIX128" s="57"/>
      <c r="VIY128" s="57"/>
      <c r="VIZ128" s="57"/>
      <c r="VJA128" s="57"/>
      <c r="VJB128" s="57"/>
      <c r="VJC128" s="57"/>
      <c r="VJD128" s="57"/>
      <c r="VJE128" s="57"/>
      <c r="VJF128" s="57"/>
      <c r="VJG128" s="57"/>
      <c r="VJH128" s="57"/>
      <c r="VJI128" s="57"/>
      <c r="VJJ128" s="57"/>
      <c r="VJK128" s="57"/>
      <c r="VJL128" s="57"/>
      <c r="VJM128" s="57"/>
      <c r="VJN128" s="57"/>
      <c r="VJO128" s="57"/>
      <c r="VJP128" s="57"/>
      <c r="VJQ128" s="57"/>
      <c r="VJR128" s="57"/>
      <c r="VJS128" s="57"/>
      <c r="VJT128" s="57"/>
      <c r="VJU128" s="57"/>
      <c r="VJV128" s="57"/>
      <c r="VJW128" s="57"/>
      <c r="VJX128" s="57"/>
      <c r="VJY128" s="57"/>
      <c r="VJZ128" s="57"/>
      <c r="VKA128" s="57"/>
      <c r="VKB128" s="57"/>
      <c r="VKC128" s="57"/>
      <c r="VKD128" s="57"/>
      <c r="VKE128" s="57"/>
      <c r="VKF128" s="57"/>
      <c r="VKG128" s="57"/>
      <c r="VKH128" s="57"/>
      <c r="VKI128" s="57"/>
      <c r="VKJ128" s="57"/>
      <c r="VKK128" s="57"/>
      <c r="VKL128" s="57"/>
      <c r="VKM128" s="57"/>
      <c r="VKN128" s="57"/>
      <c r="VKO128" s="57"/>
      <c r="VKP128" s="57"/>
      <c r="VKQ128" s="57"/>
      <c r="VKR128" s="57"/>
      <c r="VKS128" s="57"/>
      <c r="VKT128" s="57"/>
      <c r="VKU128" s="57"/>
      <c r="VKV128" s="57"/>
      <c r="VKW128" s="57"/>
      <c r="VKX128" s="57"/>
      <c r="VKY128" s="57"/>
      <c r="VKZ128" s="57"/>
      <c r="VLA128" s="57"/>
      <c r="VLB128" s="57"/>
      <c r="VLC128" s="57"/>
      <c r="VLD128" s="57"/>
      <c r="VLE128" s="57"/>
      <c r="VLF128" s="57"/>
      <c r="VLG128" s="57"/>
      <c r="VLH128" s="57"/>
      <c r="VLI128" s="57"/>
      <c r="VLJ128" s="57"/>
      <c r="VLK128" s="57"/>
      <c r="VLL128" s="57"/>
      <c r="VLM128" s="57"/>
      <c r="VLN128" s="57"/>
      <c r="VLO128" s="57"/>
      <c r="VLP128" s="57"/>
      <c r="VLQ128" s="57"/>
      <c r="VLR128" s="57"/>
      <c r="VLS128" s="57"/>
      <c r="VLT128" s="57"/>
      <c r="VLU128" s="57"/>
      <c r="VLV128" s="57"/>
      <c r="VLW128" s="57"/>
      <c r="VLX128" s="57"/>
      <c r="VLY128" s="57"/>
      <c r="VLZ128" s="57"/>
      <c r="VMA128" s="57"/>
      <c r="VMB128" s="57"/>
      <c r="VMC128" s="57"/>
      <c r="VMD128" s="57"/>
      <c r="VME128" s="57"/>
      <c r="VMF128" s="57"/>
      <c r="VMG128" s="57"/>
      <c r="VMH128" s="57"/>
      <c r="VMI128" s="57"/>
      <c r="VMJ128" s="57"/>
      <c r="VMK128" s="57"/>
      <c r="VML128" s="57"/>
      <c r="VMM128" s="57"/>
      <c r="VMN128" s="57"/>
      <c r="VMO128" s="57"/>
      <c r="VMP128" s="57"/>
      <c r="VMQ128" s="57"/>
      <c r="VMR128" s="57"/>
      <c r="VMS128" s="57"/>
      <c r="VMT128" s="57"/>
      <c r="VMU128" s="57"/>
      <c r="VMV128" s="57"/>
      <c r="VMW128" s="57"/>
      <c r="VMX128" s="57"/>
      <c r="VMY128" s="57"/>
      <c r="VMZ128" s="57"/>
      <c r="VNA128" s="57"/>
      <c r="VNB128" s="57"/>
      <c r="VNC128" s="57"/>
      <c r="VND128" s="57"/>
      <c r="VNE128" s="57"/>
      <c r="VNF128" s="57"/>
      <c r="VNG128" s="57"/>
      <c r="VNH128" s="57"/>
      <c r="VNI128" s="57"/>
      <c r="VNJ128" s="57"/>
      <c r="VNK128" s="57"/>
      <c r="VNL128" s="57"/>
      <c r="VNM128" s="57"/>
      <c r="VNN128" s="57"/>
      <c r="VNO128" s="57"/>
      <c r="VNP128" s="57"/>
      <c r="VNQ128" s="57"/>
      <c r="VNR128" s="57"/>
      <c r="VNS128" s="57"/>
      <c r="VNT128" s="57"/>
      <c r="VNU128" s="57"/>
      <c r="VNV128" s="57"/>
      <c r="VNW128" s="57"/>
      <c r="VNX128" s="57"/>
      <c r="VNY128" s="57"/>
      <c r="VNZ128" s="57"/>
      <c r="VOA128" s="57"/>
      <c r="VOB128" s="57"/>
      <c r="VOC128" s="57"/>
      <c r="VOD128" s="57"/>
      <c r="VOE128" s="57"/>
      <c r="VOF128" s="57"/>
      <c r="VOG128" s="57"/>
      <c r="VOH128" s="57"/>
      <c r="VOI128" s="57"/>
      <c r="VOJ128" s="57"/>
      <c r="VOK128" s="57"/>
      <c r="VOL128" s="57"/>
      <c r="VOM128" s="57"/>
      <c r="VON128" s="57"/>
      <c r="VOO128" s="57"/>
      <c r="VOP128" s="57"/>
      <c r="VOQ128" s="57"/>
      <c r="VOR128" s="57"/>
      <c r="VOS128" s="57"/>
      <c r="VOT128" s="57"/>
      <c r="VOU128" s="57"/>
      <c r="VOV128" s="57"/>
      <c r="VOW128" s="57"/>
      <c r="VOX128" s="57"/>
      <c r="VOY128" s="57"/>
      <c r="VOZ128" s="57"/>
      <c r="VPA128" s="57"/>
      <c r="VPB128" s="57"/>
      <c r="VPC128" s="57"/>
      <c r="VPD128" s="57"/>
      <c r="VPE128" s="57"/>
      <c r="VPF128" s="57"/>
      <c r="VPG128" s="57"/>
      <c r="VPH128" s="57"/>
      <c r="VPI128" s="57"/>
      <c r="VPJ128" s="57"/>
      <c r="VPK128" s="57"/>
      <c r="VPL128" s="57"/>
      <c r="VPM128" s="57"/>
      <c r="VPN128" s="57"/>
      <c r="VPO128" s="57"/>
      <c r="VPP128" s="57"/>
      <c r="VPQ128" s="57"/>
      <c r="VPR128" s="57"/>
      <c r="VPS128" s="57"/>
      <c r="VPT128" s="57"/>
      <c r="VPU128" s="57"/>
      <c r="VPV128" s="57"/>
      <c r="VPW128" s="57"/>
      <c r="VPX128" s="57"/>
      <c r="VPY128" s="57"/>
      <c r="VPZ128" s="57"/>
      <c r="VQA128" s="57"/>
      <c r="VQB128" s="57"/>
      <c r="VQC128" s="57"/>
      <c r="VQD128" s="57"/>
      <c r="VQE128" s="57"/>
      <c r="VQF128" s="57"/>
      <c r="VQG128" s="57"/>
      <c r="VQH128" s="57"/>
      <c r="VQI128" s="57"/>
      <c r="VQJ128" s="57"/>
      <c r="VQK128" s="57"/>
      <c r="VQL128" s="57"/>
      <c r="VQM128" s="57"/>
      <c r="VQN128" s="57"/>
      <c r="VQO128" s="57"/>
      <c r="VQP128" s="57"/>
      <c r="VQQ128" s="57"/>
      <c r="VQR128" s="57"/>
      <c r="VQS128" s="57"/>
      <c r="VQT128" s="57"/>
      <c r="VQU128" s="57"/>
      <c r="VQV128" s="57"/>
      <c r="VQW128" s="57"/>
      <c r="VQX128" s="57"/>
      <c r="VQY128" s="57"/>
      <c r="VQZ128" s="57"/>
      <c r="VRA128" s="57"/>
      <c r="VRB128" s="57"/>
      <c r="VRC128" s="57"/>
      <c r="VRD128" s="57"/>
      <c r="VRE128" s="57"/>
      <c r="VRF128" s="57"/>
      <c r="VRG128" s="57"/>
      <c r="VRH128" s="57"/>
      <c r="VRI128" s="57"/>
      <c r="VRJ128" s="57"/>
      <c r="VRK128" s="57"/>
      <c r="VRL128" s="57"/>
      <c r="VRM128" s="57"/>
      <c r="VRN128" s="57"/>
      <c r="VRO128" s="57"/>
      <c r="VRP128" s="57"/>
      <c r="VRQ128" s="57"/>
      <c r="VRR128" s="57"/>
      <c r="VRS128" s="57"/>
      <c r="VRT128" s="57"/>
      <c r="VRU128" s="57"/>
      <c r="VRV128" s="57"/>
      <c r="VRW128" s="57"/>
      <c r="VRX128" s="57"/>
      <c r="VRY128" s="57"/>
      <c r="VRZ128" s="57"/>
      <c r="VSA128" s="57"/>
      <c r="VSB128" s="57"/>
      <c r="VSC128" s="57"/>
      <c r="VSD128" s="57"/>
      <c r="VSE128" s="57"/>
      <c r="VSF128" s="57"/>
      <c r="VSG128" s="57"/>
      <c r="VSH128" s="57"/>
      <c r="VSI128" s="57"/>
      <c r="VSJ128" s="57"/>
      <c r="VSK128" s="57"/>
      <c r="VSL128" s="57"/>
      <c r="VSM128" s="57"/>
      <c r="VSN128" s="57"/>
      <c r="VSO128" s="57"/>
      <c r="VSP128" s="57"/>
      <c r="VSQ128" s="57"/>
      <c r="VSR128" s="57"/>
      <c r="VSS128" s="57"/>
      <c r="VST128" s="57"/>
      <c r="VSU128" s="57"/>
      <c r="VSV128" s="57"/>
      <c r="VSW128" s="57"/>
      <c r="VSX128" s="57"/>
      <c r="VSY128" s="57"/>
      <c r="VSZ128" s="57"/>
      <c r="VTA128" s="57"/>
      <c r="VTB128" s="57"/>
      <c r="VTC128" s="57"/>
      <c r="VTD128" s="57"/>
      <c r="VTE128" s="57"/>
      <c r="VTF128" s="57"/>
      <c r="VTG128" s="57"/>
      <c r="VTH128" s="57"/>
      <c r="VTI128" s="57"/>
      <c r="VTJ128" s="57"/>
      <c r="VTK128" s="57"/>
      <c r="VTL128" s="57"/>
      <c r="VTM128" s="57"/>
      <c r="VTN128" s="57"/>
      <c r="VTO128" s="57"/>
      <c r="VTP128" s="57"/>
      <c r="VTQ128" s="57"/>
      <c r="VTR128" s="57"/>
      <c r="VTS128" s="57"/>
      <c r="VTT128" s="57"/>
      <c r="VTU128" s="57"/>
      <c r="VTV128" s="57"/>
      <c r="VTW128" s="57"/>
      <c r="VTX128" s="57"/>
      <c r="VTY128" s="57"/>
      <c r="VTZ128" s="57"/>
      <c r="VUA128" s="57"/>
      <c r="VUB128" s="57"/>
      <c r="VUC128" s="57"/>
      <c r="VUD128" s="57"/>
      <c r="VUE128" s="57"/>
      <c r="VUF128" s="57"/>
      <c r="VUG128" s="57"/>
      <c r="VUH128" s="57"/>
      <c r="VUI128" s="57"/>
      <c r="VUJ128" s="57"/>
      <c r="VUK128" s="57"/>
      <c r="VUL128" s="57"/>
      <c r="VUM128" s="57"/>
      <c r="VUN128" s="57"/>
      <c r="VUO128" s="57"/>
      <c r="VUP128" s="57"/>
      <c r="VUQ128" s="57"/>
      <c r="VUR128" s="57"/>
      <c r="VUS128" s="57"/>
      <c r="VUT128" s="57"/>
      <c r="VUU128" s="57"/>
      <c r="VUV128" s="57"/>
      <c r="VUW128" s="57"/>
      <c r="VUX128" s="57"/>
      <c r="VUY128" s="57"/>
      <c r="VUZ128" s="57"/>
      <c r="VVA128" s="57"/>
      <c r="VVB128" s="57"/>
      <c r="VVC128" s="57"/>
      <c r="VVD128" s="57"/>
      <c r="VVE128" s="57"/>
      <c r="VVF128" s="57"/>
      <c r="VVG128" s="57"/>
      <c r="VVH128" s="57"/>
      <c r="VVI128" s="57"/>
      <c r="VVJ128" s="57"/>
      <c r="VVK128" s="57"/>
      <c r="VVL128" s="57"/>
      <c r="VVM128" s="57"/>
      <c r="VVN128" s="57"/>
      <c r="VVO128" s="57"/>
      <c r="VVP128" s="57"/>
      <c r="VVQ128" s="57"/>
      <c r="VVR128" s="57"/>
      <c r="VVS128" s="57"/>
      <c r="VVT128" s="57"/>
      <c r="VVU128" s="57"/>
      <c r="VVV128" s="57"/>
      <c r="VVW128" s="57"/>
      <c r="VVX128" s="57"/>
      <c r="VVY128" s="57"/>
      <c r="VVZ128" s="57"/>
      <c r="VWA128" s="57"/>
      <c r="VWB128" s="57"/>
      <c r="VWC128" s="57"/>
      <c r="VWD128" s="57"/>
      <c r="VWE128" s="57"/>
      <c r="VWF128" s="57"/>
      <c r="VWG128" s="57"/>
      <c r="VWH128" s="57"/>
      <c r="VWI128" s="57"/>
      <c r="VWJ128" s="57"/>
      <c r="VWK128" s="57"/>
      <c r="VWL128" s="57"/>
      <c r="VWM128" s="57"/>
      <c r="VWN128" s="57"/>
      <c r="VWO128" s="57"/>
      <c r="VWP128" s="57"/>
      <c r="VWQ128" s="57"/>
      <c r="VWR128" s="57"/>
      <c r="VWS128" s="57"/>
      <c r="VWT128" s="57"/>
      <c r="VWU128" s="57"/>
      <c r="VWV128" s="57"/>
      <c r="VWW128" s="57"/>
      <c r="VWX128" s="57"/>
      <c r="VWY128" s="57"/>
      <c r="VWZ128" s="57"/>
      <c r="VXA128" s="57"/>
      <c r="VXB128" s="57"/>
      <c r="VXC128" s="57"/>
      <c r="VXD128" s="57"/>
      <c r="VXE128" s="57"/>
      <c r="VXF128" s="57"/>
      <c r="VXG128" s="57"/>
      <c r="VXH128" s="57"/>
      <c r="VXI128" s="57"/>
      <c r="VXJ128" s="57"/>
      <c r="VXK128" s="57"/>
      <c r="VXL128" s="57"/>
      <c r="VXM128" s="57"/>
      <c r="VXN128" s="57"/>
      <c r="VXO128" s="57"/>
      <c r="VXP128" s="57"/>
      <c r="VXQ128" s="57"/>
      <c r="VXR128" s="57"/>
      <c r="VXS128" s="57"/>
      <c r="VXT128" s="57"/>
      <c r="VXU128" s="57"/>
      <c r="VXV128" s="57"/>
      <c r="VXW128" s="57"/>
      <c r="VXX128" s="57"/>
      <c r="VXY128" s="57"/>
      <c r="VXZ128" s="57"/>
      <c r="VYA128" s="57"/>
      <c r="VYB128" s="57"/>
      <c r="VYC128" s="57"/>
      <c r="VYD128" s="57"/>
      <c r="VYE128" s="57"/>
      <c r="VYF128" s="57"/>
      <c r="VYG128" s="57"/>
      <c r="VYH128" s="57"/>
      <c r="VYI128" s="57"/>
      <c r="VYJ128" s="57"/>
      <c r="VYK128" s="57"/>
      <c r="VYL128" s="57"/>
      <c r="VYM128" s="57"/>
      <c r="VYN128" s="57"/>
      <c r="VYO128" s="57"/>
      <c r="VYP128" s="57"/>
      <c r="VYQ128" s="57"/>
      <c r="VYR128" s="57"/>
      <c r="VYS128" s="57"/>
      <c r="VYT128" s="57"/>
      <c r="VYU128" s="57"/>
      <c r="VYV128" s="57"/>
      <c r="VYW128" s="57"/>
      <c r="VYX128" s="57"/>
      <c r="VYY128" s="57"/>
      <c r="VYZ128" s="57"/>
      <c r="VZA128" s="57"/>
      <c r="VZB128" s="57"/>
      <c r="VZC128" s="57"/>
      <c r="VZD128" s="57"/>
      <c r="VZE128" s="57"/>
      <c r="VZF128" s="57"/>
      <c r="VZG128" s="57"/>
      <c r="VZH128" s="57"/>
      <c r="VZI128" s="57"/>
      <c r="VZJ128" s="57"/>
      <c r="VZK128" s="57"/>
      <c r="VZL128" s="57"/>
      <c r="VZM128" s="57"/>
      <c r="VZN128" s="57"/>
      <c r="VZO128" s="57"/>
      <c r="VZP128" s="57"/>
      <c r="VZQ128" s="57"/>
      <c r="VZR128" s="57"/>
      <c r="VZS128" s="57"/>
      <c r="VZT128" s="57"/>
      <c r="VZU128" s="57"/>
      <c r="VZV128" s="57"/>
      <c r="VZW128" s="57"/>
      <c r="VZX128" s="57"/>
      <c r="VZY128" s="57"/>
      <c r="VZZ128" s="57"/>
      <c r="WAA128" s="57"/>
      <c r="WAB128" s="57"/>
      <c r="WAC128" s="57"/>
      <c r="WAD128" s="57"/>
      <c r="WAE128" s="57"/>
      <c r="WAF128" s="57"/>
      <c r="WAG128" s="57"/>
      <c r="WAH128" s="57"/>
      <c r="WAI128" s="57"/>
      <c r="WAJ128" s="57"/>
      <c r="WAK128" s="57"/>
      <c r="WAL128" s="57"/>
      <c r="WAM128" s="57"/>
      <c r="WAN128" s="57"/>
      <c r="WAO128" s="57"/>
      <c r="WAP128" s="57"/>
      <c r="WAQ128" s="57"/>
      <c r="WAR128" s="57"/>
      <c r="WAS128" s="57"/>
      <c r="WAT128" s="57"/>
      <c r="WAU128" s="57"/>
      <c r="WAV128" s="57"/>
      <c r="WAW128" s="57"/>
      <c r="WAX128" s="57"/>
      <c r="WAY128" s="57"/>
      <c r="WAZ128" s="57"/>
      <c r="WBA128" s="57"/>
      <c r="WBB128" s="57"/>
      <c r="WBC128" s="57"/>
      <c r="WBD128" s="57"/>
      <c r="WBE128" s="57"/>
      <c r="WBF128" s="57"/>
      <c r="WBG128" s="57"/>
      <c r="WBH128" s="57"/>
      <c r="WBI128" s="57"/>
      <c r="WBJ128" s="57"/>
      <c r="WBK128" s="57"/>
      <c r="WBL128" s="57"/>
      <c r="WBM128" s="57"/>
      <c r="WBN128" s="57"/>
      <c r="WBO128" s="57"/>
      <c r="WBP128" s="57"/>
      <c r="WBQ128" s="57"/>
      <c r="WBR128" s="57"/>
      <c r="WBS128" s="57"/>
      <c r="WBT128" s="57"/>
      <c r="WBU128" s="57"/>
      <c r="WBV128" s="57"/>
      <c r="WBW128" s="57"/>
      <c r="WBX128" s="57"/>
      <c r="WBY128" s="57"/>
      <c r="WBZ128" s="57"/>
      <c r="WCA128" s="57"/>
      <c r="WCB128" s="57"/>
      <c r="WCC128" s="57"/>
      <c r="WCD128" s="57"/>
      <c r="WCE128" s="57"/>
      <c r="WCF128" s="57"/>
      <c r="WCG128" s="57"/>
      <c r="WCH128" s="57"/>
      <c r="WCI128" s="57"/>
      <c r="WCJ128" s="57"/>
      <c r="WCK128" s="57"/>
      <c r="WCL128" s="57"/>
      <c r="WCM128" s="57"/>
      <c r="WCN128" s="57"/>
      <c r="WCO128" s="57"/>
      <c r="WCP128" s="57"/>
      <c r="WCQ128" s="57"/>
      <c r="WCR128" s="57"/>
      <c r="WCS128" s="57"/>
      <c r="WCT128" s="57"/>
      <c r="WCU128" s="57"/>
      <c r="WCV128" s="57"/>
      <c r="WCW128" s="57"/>
      <c r="WCX128" s="57"/>
      <c r="WCY128" s="57"/>
      <c r="WCZ128" s="57"/>
      <c r="WDA128" s="57"/>
      <c r="WDB128" s="57"/>
      <c r="WDC128" s="57"/>
      <c r="WDD128" s="57"/>
      <c r="WDE128" s="57"/>
      <c r="WDF128" s="57"/>
      <c r="WDG128" s="57"/>
      <c r="WDH128" s="57"/>
      <c r="WDI128" s="57"/>
      <c r="WDJ128" s="57"/>
      <c r="WDK128" s="57"/>
      <c r="WDL128" s="57"/>
      <c r="WDM128" s="57"/>
      <c r="WDN128" s="57"/>
      <c r="WDO128" s="57"/>
      <c r="WDP128" s="57"/>
      <c r="WDQ128" s="57"/>
      <c r="WDR128" s="57"/>
      <c r="WDS128" s="57"/>
      <c r="WDT128" s="57"/>
      <c r="WDU128" s="57"/>
      <c r="WDV128" s="57"/>
      <c r="WDW128" s="57"/>
      <c r="WDX128" s="57"/>
      <c r="WDY128" s="57"/>
      <c r="WDZ128" s="57"/>
      <c r="WEA128" s="57"/>
      <c r="WEB128" s="57"/>
      <c r="WEC128" s="57"/>
      <c r="WED128" s="57"/>
      <c r="WEE128" s="57"/>
      <c r="WEF128" s="57"/>
      <c r="WEG128" s="57"/>
      <c r="WEH128" s="57"/>
      <c r="WEI128" s="57"/>
      <c r="WEJ128" s="57"/>
      <c r="WEK128" s="57"/>
      <c r="WEL128" s="57"/>
      <c r="WEM128" s="57"/>
      <c r="WEN128" s="57"/>
      <c r="WEO128" s="57"/>
      <c r="WEP128" s="57"/>
      <c r="WEQ128" s="57"/>
      <c r="WER128" s="57"/>
      <c r="WES128" s="57"/>
      <c r="WET128" s="57"/>
      <c r="WEU128" s="57"/>
      <c r="WEV128" s="57"/>
      <c r="WEW128" s="57"/>
      <c r="WEX128" s="57"/>
      <c r="WEY128" s="57"/>
      <c r="WEZ128" s="57"/>
      <c r="WFA128" s="57"/>
      <c r="WFB128" s="57"/>
      <c r="WFC128" s="57"/>
      <c r="WFD128" s="57"/>
      <c r="WFE128" s="57"/>
      <c r="WFF128" s="57"/>
      <c r="WFG128" s="57"/>
      <c r="WFH128" s="57"/>
      <c r="WFI128" s="57"/>
      <c r="WFJ128" s="57"/>
      <c r="WFK128" s="57"/>
      <c r="WFL128" s="57"/>
      <c r="WFM128" s="57"/>
      <c r="WFN128" s="57"/>
      <c r="WFO128" s="57"/>
      <c r="WFP128" s="57"/>
      <c r="WFQ128" s="57"/>
      <c r="WFR128" s="57"/>
      <c r="WFS128" s="57"/>
      <c r="WFT128" s="57"/>
      <c r="WFU128" s="57"/>
      <c r="WFV128" s="57"/>
      <c r="WFW128" s="57"/>
      <c r="WFX128" s="57"/>
      <c r="WFY128" s="57"/>
      <c r="WFZ128" s="57"/>
      <c r="WGA128" s="57"/>
      <c r="WGB128" s="57"/>
      <c r="WGC128" s="57"/>
      <c r="WGD128" s="57"/>
      <c r="WGE128" s="57"/>
      <c r="WGF128" s="57"/>
      <c r="WGG128" s="57"/>
      <c r="WGH128" s="57"/>
      <c r="WGI128" s="57"/>
      <c r="WGJ128" s="57"/>
      <c r="WGK128" s="57"/>
      <c r="WGL128" s="57"/>
      <c r="WGM128" s="57"/>
      <c r="WGN128" s="57"/>
      <c r="WGO128" s="57"/>
      <c r="WGP128" s="57"/>
      <c r="WGQ128" s="57"/>
      <c r="WGR128" s="57"/>
      <c r="WGS128" s="57"/>
      <c r="WGT128" s="57"/>
      <c r="WGU128" s="57"/>
      <c r="WGV128" s="57"/>
      <c r="WGW128" s="57"/>
      <c r="WGX128" s="57"/>
      <c r="WGY128" s="57"/>
      <c r="WGZ128" s="57"/>
      <c r="WHA128" s="57"/>
      <c r="WHB128" s="57"/>
      <c r="WHC128" s="57"/>
      <c r="WHD128" s="57"/>
      <c r="WHE128" s="57"/>
      <c r="WHF128" s="57"/>
      <c r="WHG128" s="57"/>
      <c r="WHH128" s="57"/>
      <c r="WHI128" s="57"/>
      <c r="WHJ128" s="57"/>
      <c r="WHK128" s="57"/>
      <c r="WHL128" s="57"/>
      <c r="WHM128" s="57"/>
      <c r="WHN128" s="57"/>
      <c r="WHO128" s="57"/>
      <c r="WHP128" s="57"/>
      <c r="WHQ128" s="57"/>
      <c r="WHR128" s="57"/>
      <c r="WHS128" s="57"/>
      <c r="WHT128" s="57"/>
      <c r="WHU128" s="57"/>
      <c r="WHV128" s="57"/>
      <c r="WHW128" s="57"/>
      <c r="WHX128" s="57"/>
      <c r="WHY128" s="57"/>
      <c r="WHZ128" s="57"/>
      <c r="WIA128" s="57"/>
      <c r="WIB128" s="57"/>
      <c r="WIC128" s="57"/>
      <c r="WID128" s="57"/>
      <c r="WIE128" s="57"/>
      <c r="WIF128" s="57"/>
      <c r="WIG128" s="57"/>
      <c r="WIH128" s="57"/>
      <c r="WII128" s="57"/>
      <c r="WIJ128" s="57"/>
      <c r="WIK128" s="57"/>
      <c r="WIL128" s="57"/>
      <c r="WIM128" s="57"/>
      <c r="WIN128" s="57"/>
      <c r="WIO128" s="57"/>
      <c r="WIP128" s="57"/>
      <c r="WIQ128" s="57"/>
      <c r="WIR128" s="57"/>
      <c r="WIS128" s="57"/>
      <c r="WIT128" s="57"/>
      <c r="WIU128" s="57"/>
      <c r="WIV128" s="57"/>
      <c r="WIW128" s="57"/>
      <c r="WIX128" s="57"/>
      <c r="WIY128" s="57"/>
      <c r="WIZ128" s="57"/>
      <c r="WJA128" s="57"/>
      <c r="WJB128" s="57"/>
      <c r="WJC128" s="57"/>
      <c r="WJD128" s="57"/>
      <c r="WJE128" s="57"/>
      <c r="WJF128" s="57"/>
      <c r="WJG128" s="57"/>
      <c r="WJH128" s="57"/>
      <c r="WJI128" s="57"/>
      <c r="WJJ128" s="57"/>
      <c r="WJK128" s="57"/>
      <c r="WJL128" s="57"/>
      <c r="WJM128" s="57"/>
      <c r="WJN128" s="57"/>
      <c r="WJO128" s="57"/>
      <c r="WJP128" s="57"/>
      <c r="WJQ128" s="57"/>
      <c r="WJR128" s="57"/>
      <c r="WJS128" s="57"/>
      <c r="WJT128" s="57"/>
      <c r="WJU128" s="57"/>
      <c r="WJV128" s="57"/>
      <c r="WJW128" s="57"/>
      <c r="WJX128" s="57"/>
      <c r="WJY128" s="57"/>
      <c r="WJZ128" s="57"/>
      <c r="WKA128" s="57"/>
      <c r="WKB128" s="57"/>
      <c r="WKC128" s="57"/>
      <c r="WKD128" s="57"/>
      <c r="WKE128" s="57"/>
      <c r="WKF128" s="57"/>
      <c r="WKG128" s="57"/>
      <c r="WKH128" s="57"/>
      <c r="WKI128" s="57"/>
      <c r="WKJ128" s="57"/>
      <c r="WKK128" s="57"/>
      <c r="WKL128" s="57"/>
      <c r="WKM128" s="57"/>
      <c r="WKN128" s="57"/>
      <c r="WKO128" s="57"/>
      <c r="WKP128" s="57"/>
      <c r="WKQ128" s="57"/>
      <c r="WKR128" s="57"/>
      <c r="WKS128" s="57"/>
      <c r="WKT128" s="57"/>
      <c r="WKU128" s="57"/>
      <c r="WKV128" s="57"/>
      <c r="WKW128" s="57"/>
      <c r="WKX128" s="57"/>
      <c r="WKY128" s="57"/>
      <c r="WKZ128" s="57"/>
      <c r="WLA128" s="57"/>
      <c r="WLB128" s="57"/>
      <c r="WLC128" s="57"/>
      <c r="WLD128" s="57"/>
      <c r="WLE128" s="57"/>
      <c r="WLF128" s="57"/>
      <c r="WLG128" s="57"/>
      <c r="WLH128" s="57"/>
      <c r="WLI128" s="57"/>
      <c r="WLJ128" s="57"/>
      <c r="WLK128" s="57"/>
      <c r="WLL128" s="57"/>
      <c r="WLM128" s="57"/>
      <c r="WLN128" s="57"/>
      <c r="WLO128" s="57"/>
      <c r="WLP128" s="57"/>
      <c r="WLQ128" s="57"/>
      <c r="WLR128" s="57"/>
      <c r="WLS128" s="57"/>
      <c r="WLT128" s="57"/>
      <c r="WLU128" s="57"/>
      <c r="WLV128" s="57"/>
      <c r="WLW128" s="57"/>
      <c r="WLX128" s="57"/>
      <c r="WLY128" s="57"/>
      <c r="WLZ128" s="57"/>
      <c r="WMA128" s="57"/>
      <c r="WMB128" s="57"/>
      <c r="WMC128" s="57"/>
      <c r="WMD128" s="57"/>
      <c r="WME128" s="57"/>
      <c r="WMF128" s="57"/>
      <c r="WMG128" s="57"/>
      <c r="WMH128" s="57"/>
      <c r="WMI128" s="57"/>
      <c r="WMJ128" s="57"/>
      <c r="WMK128" s="57"/>
      <c r="WML128" s="57"/>
      <c r="WMM128" s="57"/>
      <c r="WMN128" s="57"/>
      <c r="WMO128" s="57"/>
      <c r="WMP128" s="57"/>
      <c r="WMQ128" s="57"/>
      <c r="WMR128" s="57"/>
      <c r="WMS128" s="57"/>
      <c r="WMT128" s="57"/>
      <c r="WMU128" s="57"/>
      <c r="WMV128" s="57"/>
      <c r="WMW128" s="57"/>
      <c r="WMX128" s="57"/>
      <c r="WMY128" s="57"/>
      <c r="WMZ128" s="57"/>
      <c r="WNA128" s="57"/>
      <c r="WNB128" s="57"/>
      <c r="WNC128" s="57"/>
      <c r="WND128" s="57"/>
      <c r="WNE128" s="57"/>
      <c r="WNF128" s="57"/>
      <c r="WNG128" s="57"/>
      <c r="WNH128" s="57"/>
      <c r="WNI128" s="57"/>
      <c r="WNJ128" s="57"/>
      <c r="WNK128" s="57"/>
      <c r="WNL128" s="57"/>
      <c r="WNM128" s="57"/>
      <c r="WNN128" s="57"/>
      <c r="WNO128" s="57"/>
      <c r="WNP128" s="57"/>
      <c r="WNQ128" s="57"/>
      <c r="WNR128" s="57"/>
      <c r="WNS128" s="57"/>
      <c r="WNT128" s="57"/>
      <c r="WNU128" s="57"/>
      <c r="WNV128" s="57"/>
      <c r="WNW128" s="57"/>
      <c r="WNX128" s="57"/>
      <c r="WNY128" s="57"/>
      <c r="WNZ128" s="57"/>
      <c r="WOA128" s="57"/>
      <c r="WOB128" s="57"/>
      <c r="WOC128" s="57"/>
      <c r="WOD128" s="57"/>
      <c r="WOE128" s="57"/>
      <c r="WOF128" s="57"/>
      <c r="WOG128" s="57"/>
      <c r="WOH128" s="57"/>
      <c r="WOI128" s="57"/>
      <c r="WOJ128" s="57"/>
      <c r="WOK128" s="57"/>
      <c r="WOL128" s="57"/>
      <c r="WOM128" s="57"/>
      <c r="WON128" s="57"/>
      <c r="WOO128" s="57"/>
      <c r="WOP128" s="57"/>
      <c r="WOQ128" s="57"/>
      <c r="WOR128" s="57"/>
      <c r="WOS128" s="57"/>
      <c r="WOT128" s="57"/>
      <c r="WOU128" s="57"/>
      <c r="WOV128" s="57"/>
      <c r="WOW128" s="57"/>
      <c r="WOX128" s="57"/>
      <c r="WOY128" s="57"/>
      <c r="WOZ128" s="57"/>
      <c r="WPA128" s="57"/>
      <c r="WPB128" s="57"/>
      <c r="WPC128" s="57"/>
      <c r="WPD128" s="57"/>
      <c r="WPE128" s="57"/>
      <c r="WPF128" s="57"/>
      <c r="WPG128" s="57"/>
      <c r="WPH128" s="57"/>
      <c r="WPI128" s="57"/>
      <c r="WPJ128" s="57"/>
      <c r="WPK128" s="57"/>
      <c r="WPL128" s="57"/>
      <c r="WPM128" s="57"/>
      <c r="WPN128" s="57"/>
      <c r="WPO128" s="57"/>
      <c r="WPP128" s="57"/>
      <c r="WPQ128" s="57"/>
      <c r="WPR128" s="57"/>
      <c r="WPS128" s="57"/>
      <c r="WPT128" s="57"/>
      <c r="WPU128" s="57"/>
      <c r="WPV128" s="57"/>
      <c r="WPW128" s="57"/>
      <c r="WPX128" s="57"/>
      <c r="WPY128" s="57"/>
      <c r="WPZ128" s="57"/>
      <c r="WQA128" s="57"/>
      <c r="WQB128" s="57"/>
      <c r="WQC128" s="57"/>
      <c r="WQD128" s="57"/>
      <c r="WQE128" s="57"/>
      <c r="WQF128" s="57"/>
      <c r="WQG128" s="57"/>
      <c r="WQH128" s="57"/>
      <c r="WQI128" s="57"/>
      <c r="WQJ128" s="57"/>
      <c r="WQK128" s="57"/>
      <c r="WQL128" s="57"/>
      <c r="WQM128" s="57"/>
      <c r="WQN128" s="57"/>
      <c r="WQO128" s="57"/>
      <c r="WQP128" s="57"/>
      <c r="WQQ128" s="57"/>
      <c r="WQR128" s="57"/>
      <c r="WQS128" s="57"/>
      <c r="WQT128" s="57"/>
      <c r="WQU128" s="57"/>
      <c r="WQV128" s="57"/>
      <c r="WQW128" s="57"/>
      <c r="WQX128" s="57"/>
      <c r="WQY128" s="57"/>
      <c r="WQZ128" s="57"/>
      <c r="WRA128" s="57"/>
      <c r="WRB128" s="57"/>
      <c r="WRC128" s="57"/>
      <c r="WRD128" s="57"/>
      <c r="WRE128" s="57"/>
      <c r="WRF128" s="57"/>
      <c r="WRG128" s="57"/>
      <c r="WRH128" s="57"/>
      <c r="WRI128" s="57"/>
      <c r="WRJ128" s="57"/>
      <c r="WRK128" s="57"/>
      <c r="WRL128" s="57"/>
      <c r="WRM128" s="57"/>
      <c r="WRN128" s="57"/>
      <c r="WRO128" s="57"/>
      <c r="WRP128" s="57"/>
      <c r="WRQ128" s="57"/>
      <c r="WRR128" s="57"/>
      <c r="WRS128" s="57"/>
      <c r="WRT128" s="57"/>
      <c r="WRU128" s="57"/>
      <c r="WRV128" s="57"/>
      <c r="WRW128" s="57"/>
      <c r="WRX128" s="57"/>
      <c r="WRY128" s="57"/>
      <c r="WRZ128" s="57"/>
      <c r="WSA128" s="57"/>
      <c r="WSB128" s="57"/>
      <c r="WSC128" s="57"/>
      <c r="WSD128" s="57"/>
      <c r="WSE128" s="57"/>
      <c r="WSF128" s="57"/>
      <c r="WSG128" s="57"/>
      <c r="WSH128" s="57"/>
      <c r="WSI128" s="57"/>
      <c r="WSJ128" s="57"/>
      <c r="WSK128" s="57"/>
      <c r="WSL128" s="57"/>
      <c r="WSM128" s="57"/>
      <c r="WSN128" s="57"/>
      <c r="WSO128" s="57"/>
      <c r="WSP128" s="57"/>
      <c r="WSQ128" s="57"/>
      <c r="WSR128" s="57"/>
      <c r="WSS128" s="57"/>
      <c r="WST128" s="57"/>
      <c r="WSU128" s="57"/>
      <c r="WSV128" s="57"/>
      <c r="WSW128" s="57"/>
      <c r="WSX128" s="57"/>
      <c r="WSY128" s="57"/>
      <c r="WSZ128" s="57"/>
      <c r="WTA128" s="57"/>
      <c r="WTB128" s="57"/>
      <c r="WTC128" s="57"/>
      <c r="WTD128" s="57"/>
      <c r="WTE128" s="57"/>
      <c r="WTF128" s="57"/>
      <c r="WTG128" s="57"/>
      <c r="WTH128" s="57"/>
      <c r="WTI128" s="57"/>
      <c r="WTJ128" s="57"/>
      <c r="WTK128" s="57"/>
      <c r="WTL128" s="57"/>
      <c r="WTM128" s="57"/>
      <c r="WTN128" s="57"/>
      <c r="WTO128" s="57"/>
      <c r="WTP128" s="57"/>
      <c r="WTQ128" s="57"/>
      <c r="WTR128" s="57"/>
      <c r="WTS128" s="57"/>
      <c r="WTT128" s="57"/>
      <c r="WTU128" s="57"/>
      <c r="WTV128" s="57"/>
      <c r="WTW128" s="57"/>
      <c r="WTX128" s="57"/>
      <c r="WTY128" s="57"/>
      <c r="WTZ128" s="57"/>
      <c r="WUA128" s="57"/>
      <c r="WUB128" s="57"/>
      <c r="WUC128" s="57"/>
      <c r="WUD128" s="57"/>
      <c r="WUE128" s="57"/>
      <c r="WUF128" s="57"/>
      <c r="WUG128" s="57"/>
      <c r="WUH128" s="57"/>
      <c r="WUI128" s="57"/>
      <c r="WUJ128" s="57"/>
      <c r="WUK128" s="57"/>
      <c r="WUL128" s="57"/>
      <c r="WUM128" s="57"/>
      <c r="WUN128" s="57"/>
      <c r="WUO128" s="57"/>
      <c r="WUP128" s="57"/>
      <c r="WUQ128" s="57"/>
      <c r="WUR128" s="57"/>
      <c r="WUS128" s="57"/>
      <c r="WUT128" s="57"/>
      <c r="WUU128" s="57"/>
      <c r="WUV128" s="57"/>
      <c r="WUW128" s="57"/>
      <c r="WUX128" s="57"/>
      <c r="WUY128" s="57"/>
      <c r="WUZ128" s="57"/>
      <c r="WVA128" s="57"/>
      <c r="WVB128" s="57"/>
      <c r="WVC128" s="57"/>
      <c r="WVD128" s="57"/>
      <c r="WVE128" s="57"/>
      <c r="WVF128" s="57"/>
      <c r="WVG128" s="57"/>
      <c r="WVH128" s="57"/>
      <c r="WVI128" s="57"/>
      <c r="WVJ128" s="57"/>
      <c r="WVK128" s="57"/>
      <c r="WVL128" s="57"/>
      <c r="WVM128" s="57"/>
      <c r="WVN128" s="57"/>
      <c r="WVO128" s="57"/>
      <c r="WVP128" s="57"/>
      <c r="WVQ128" s="57"/>
      <c r="WVR128" s="57"/>
      <c r="WVS128" s="57"/>
      <c r="WVT128" s="57"/>
      <c r="WVU128" s="57"/>
      <c r="WVV128" s="57"/>
      <c r="WVW128" s="57"/>
      <c r="WVX128" s="57"/>
      <c r="WVY128" s="57"/>
      <c r="WVZ128" s="57"/>
      <c r="WWA128" s="57"/>
      <c r="WWB128" s="57"/>
      <c r="WWC128" s="57"/>
      <c r="WWD128" s="57"/>
      <c r="WWE128" s="57"/>
      <c r="WWF128" s="57"/>
      <c r="WWG128" s="57"/>
      <c r="WWH128" s="57"/>
      <c r="WWI128" s="57"/>
      <c r="WWJ128" s="57"/>
      <c r="WWK128" s="57"/>
      <c r="WWL128" s="57"/>
      <c r="WWM128" s="57"/>
      <c r="WWN128" s="57"/>
      <c r="WWO128" s="57"/>
      <c r="WWP128" s="57"/>
      <c r="WWQ128" s="57"/>
      <c r="WWR128" s="57"/>
      <c r="WWS128" s="57"/>
      <c r="WWT128" s="57"/>
      <c r="WWU128" s="57"/>
      <c r="WWV128" s="57"/>
      <c r="WWW128" s="57"/>
      <c r="WWX128" s="57"/>
      <c r="WWY128" s="57"/>
      <c r="WWZ128" s="57"/>
      <c r="WXA128" s="57"/>
      <c r="WXB128" s="57"/>
      <c r="WXC128" s="57"/>
      <c r="WXD128" s="57"/>
      <c r="WXE128" s="57"/>
      <c r="WXF128" s="57"/>
      <c r="WXG128" s="57"/>
      <c r="WXH128" s="57"/>
      <c r="WXI128" s="57"/>
      <c r="WXJ128" s="57"/>
      <c r="WXK128" s="57"/>
      <c r="WXL128" s="57"/>
      <c r="WXM128" s="57"/>
      <c r="WXN128" s="57"/>
      <c r="WXO128" s="57"/>
      <c r="WXP128" s="57"/>
      <c r="WXQ128" s="57"/>
      <c r="WXR128" s="57"/>
      <c r="WXS128" s="57"/>
      <c r="WXT128" s="57"/>
      <c r="WXU128" s="57"/>
      <c r="WXV128" s="57"/>
      <c r="WXW128" s="57"/>
      <c r="WXX128" s="57"/>
      <c r="WXY128" s="57"/>
      <c r="WXZ128" s="57"/>
      <c r="WYA128" s="57"/>
      <c r="WYB128" s="57"/>
      <c r="WYC128" s="57"/>
      <c r="WYD128" s="57"/>
      <c r="WYE128" s="57"/>
      <c r="WYF128" s="57"/>
      <c r="WYG128" s="57"/>
      <c r="WYH128" s="57"/>
      <c r="WYI128" s="57"/>
      <c r="WYJ128" s="57"/>
      <c r="WYK128" s="57"/>
      <c r="WYL128" s="57"/>
      <c r="WYM128" s="57"/>
      <c r="WYN128" s="57"/>
      <c r="WYO128" s="57"/>
      <c r="WYP128" s="57"/>
      <c r="WYQ128" s="57"/>
      <c r="WYR128" s="57"/>
      <c r="WYS128" s="57"/>
      <c r="WYT128" s="57"/>
      <c r="WYU128" s="57"/>
      <c r="WYV128" s="57"/>
      <c r="WYW128" s="57"/>
      <c r="WYX128" s="57"/>
      <c r="WYY128" s="57"/>
      <c r="WYZ128" s="57"/>
      <c r="WZA128" s="57"/>
      <c r="WZB128" s="57"/>
      <c r="WZC128" s="57"/>
      <c r="WZD128" s="57"/>
      <c r="WZE128" s="57"/>
      <c r="WZF128" s="57"/>
      <c r="WZG128" s="57"/>
      <c r="WZH128" s="57"/>
      <c r="WZI128" s="57"/>
      <c r="WZJ128" s="57"/>
      <c r="WZK128" s="57"/>
      <c r="WZL128" s="57"/>
      <c r="WZM128" s="57"/>
      <c r="WZN128" s="57"/>
      <c r="WZO128" s="57"/>
      <c r="WZP128" s="57"/>
      <c r="WZQ128" s="57"/>
      <c r="WZR128" s="57"/>
      <c r="WZS128" s="57"/>
      <c r="WZT128" s="57"/>
      <c r="WZU128" s="57"/>
      <c r="WZV128" s="57"/>
      <c r="WZW128" s="57"/>
      <c r="WZX128" s="57"/>
      <c r="WZY128" s="57"/>
      <c r="WZZ128" s="57"/>
      <c r="XAA128" s="57"/>
      <c r="XAB128" s="57"/>
      <c r="XAC128" s="57"/>
      <c r="XAD128" s="57"/>
      <c r="XAE128" s="57"/>
      <c r="XAF128" s="57"/>
      <c r="XAG128" s="57"/>
      <c r="XAH128" s="57"/>
      <c r="XAI128" s="57"/>
      <c r="XAJ128" s="57"/>
      <c r="XAK128" s="57"/>
      <c r="XAL128" s="57"/>
      <c r="XAM128" s="57"/>
      <c r="XAN128" s="57"/>
      <c r="XAO128" s="57"/>
      <c r="XAP128" s="57"/>
      <c r="XAQ128" s="57"/>
      <c r="XAR128" s="57"/>
      <c r="XAS128" s="57"/>
      <c r="XAT128" s="57"/>
      <c r="XAU128" s="57"/>
      <c r="XAV128" s="57"/>
      <c r="XAW128" s="57"/>
      <c r="XAX128" s="57"/>
      <c r="XAY128" s="57"/>
      <c r="XAZ128" s="57"/>
      <c r="XBA128" s="57"/>
      <c r="XBB128" s="57"/>
      <c r="XBC128" s="57"/>
      <c r="XBD128" s="57"/>
      <c r="XBE128" s="57"/>
      <c r="XBF128" s="57"/>
      <c r="XBG128" s="57"/>
      <c r="XBH128" s="57"/>
      <c r="XBI128" s="57"/>
      <c r="XBJ128" s="57"/>
      <c r="XBK128" s="57"/>
      <c r="XBL128" s="57"/>
      <c r="XBM128" s="57"/>
      <c r="XBN128" s="57"/>
      <c r="XBO128" s="57"/>
      <c r="XBP128" s="57"/>
      <c r="XBQ128" s="57"/>
      <c r="XBR128" s="57"/>
      <c r="XBS128" s="57"/>
      <c r="XBT128" s="57"/>
      <c r="XBU128" s="57"/>
      <c r="XBV128" s="57"/>
      <c r="XBW128" s="57"/>
      <c r="XBX128" s="57"/>
      <c r="XBY128" s="57"/>
      <c r="XBZ128" s="57"/>
      <c r="XCA128" s="57"/>
      <c r="XCB128" s="57"/>
      <c r="XCC128" s="57"/>
      <c r="XCD128" s="57"/>
      <c r="XCE128" s="57"/>
      <c r="XCF128" s="57"/>
      <c r="XCG128" s="57"/>
      <c r="XCH128" s="57"/>
      <c r="XCI128" s="57"/>
      <c r="XCJ128" s="57"/>
      <c r="XCK128" s="57"/>
      <c r="XCL128" s="57"/>
      <c r="XCM128" s="57"/>
      <c r="XCN128" s="57"/>
      <c r="XCO128" s="57"/>
      <c r="XCP128" s="57"/>
      <c r="XCQ128" s="57"/>
      <c r="XCR128" s="57"/>
      <c r="XCS128" s="57"/>
      <c r="XCT128" s="57"/>
      <c r="XCU128" s="57"/>
      <c r="XCV128" s="57"/>
      <c r="XCW128" s="57"/>
      <c r="XCX128" s="57"/>
      <c r="XCY128" s="57"/>
      <c r="XCZ128" s="57"/>
      <c r="XDA128" s="57"/>
      <c r="XDB128" s="57"/>
      <c r="XDC128" s="57"/>
      <c r="XDD128" s="57"/>
      <c r="XDE128" s="57"/>
      <c r="XDF128" s="57"/>
      <c r="XDG128" s="57"/>
      <c r="XDH128" s="57"/>
      <c r="XDI128" s="57"/>
      <c r="XDJ128" s="57"/>
      <c r="XDK128" s="57"/>
      <c r="XDL128" s="57"/>
      <c r="XDM128" s="57"/>
      <c r="XDN128" s="57"/>
      <c r="XDO128" s="57"/>
      <c r="XDP128" s="57"/>
      <c r="XDQ128" s="57"/>
      <c r="XDR128" s="57"/>
      <c r="XDS128" s="57"/>
      <c r="XDT128" s="57"/>
      <c r="XDU128" s="57"/>
      <c r="XDV128" s="57"/>
      <c r="XDW128" s="57"/>
      <c r="XDX128" s="57"/>
      <c r="XDY128" s="57"/>
      <c r="XDZ128" s="57"/>
      <c r="XEA128" s="57"/>
      <c r="XEB128" s="57"/>
      <c r="XEC128" s="57"/>
      <c r="XED128" s="57"/>
      <c r="XEE128" s="57"/>
      <c r="XEF128" s="57"/>
      <c r="XEG128" s="57"/>
      <c r="XEH128" s="57"/>
      <c r="XEI128" s="57"/>
      <c r="XEJ128" s="57"/>
      <c r="XEK128" s="57"/>
      <c r="XEL128" s="57"/>
      <c r="XEM128" s="57"/>
      <c r="XEN128" s="57"/>
      <c r="XEO128" s="57"/>
      <c r="XEP128" s="57"/>
      <c r="XEQ128" s="57"/>
      <c r="XER128" s="57"/>
      <c r="XES128" s="57"/>
      <c r="XET128" s="57"/>
      <c r="XEU128" s="57"/>
      <c r="XEV128" s="57"/>
      <c r="XEW128" s="57"/>
      <c r="XEX128" s="57"/>
      <c r="XEY128" s="57"/>
      <c r="XEZ128" s="57"/>
      <c r="XFA128" s="57"/>
      <c r="XFB128" s="57"/>
      <c r="XFC128" s="57"/>
      <c r="XFD128" s="57"/>
    </row>
    <row r="129" spans="1:103" ht="15.75" x14ac:dyDescent="0.2">
      <c r="A129" s="43"/>
      <c r="B129" s="57" t="s">
        <v>776</v>
      </c>
      <c r="C129" s="57"/>
      <c r="D129" s="57"/>
      <c r="E129" s="57"/>
      <c r="F129" s="57"/>
      <c r="G129" s="57"/>
      <c r="H129" s="57"/>
      <c r="I129" s="57"/>
      <c r="J129" s="57"/>
      <c r="K129" s="57"/>
      <c r="L129" s="190"/>
      <c r="M129" s="204"/>
      <c r="N129" s="205"/>
      <c r="O129" s="205"/>
      <c r="P129" s="205"/>
      <c r="Q129" s="205"/>
      <c r="R129" s="205"/>
      <c r="S129" s="205"/>
      <c r="T129" s="205"/>
      <c r="U129" s="205"/>
      <c r="V129" s="205"/>
      <c r="W129" s="205"/>
      <c r="X129" s="205"/>
      <c r="Y129" s="205"/>
      <c r="Z129" s="205"/>
      <c r="AA129" s="205"/>
      <c r="AB129" s="206"/>
      <c r="AC129" s="206"/>
      <c r="AD129" s="206"/>
      <c r="AE129" s="206"/>
      <c r="AF129" s="206"/>
      <c r="AG129" s="206"/>
      <c r="AH129" s="206"/>
      <c r="AI129" s="206"/>
      <c r="AJ129" s="206"/>
      <c r="AK129" s="206"/>
      <c r="AL129" s="206"/>
      <c r="AM129" s="206"/>
      <c r="AN129" s="206"/>
      <c r="AO129" s="206"/>
      <c r="AP129" s="206"/>
      <c r="AQ129" s="206"/>
      <c r="AR129" s="206"/>
      <c r="AS129" s="206"/>
      <c r="AT129" s="206"/>
      <c r="AU129" s="206"/>
      <c r="AV129" s="206"/>
      <c r="AW129" s="206"/>
      <c r="AX129" s="206"/>
      <c r="AY129" s="206"/>
      <c r="AZ129" s="206"/>
      <c r="BA129" s="206"/>
      <c r="BB129" s="206"/>
      <c r="BC129" s="206"/>
      <c r="BD129" s="206"/>
      <c r="BE129" s="206"/>
      <c r="BF129" s="206"/>
      <c r="BG129" s="206"/>
      <c r="BH129" s="206"/>
      <c r="BI129" s="206"/>
      <c r="BJ129" s="206"/>
      <c r="BK129" s="206"/>
      <c r="BL129" s="206"/>
      <c r="BM129" s="206"/>
      <c r="BN129" s="206"/>
      <c r="BO129" s="206"/>
      <c r="BP129" s="206"/>
      <c r="BQ129" s="206"/>
      <c r="BR129" s="206"/>
      <c r="BS129" s="206"/>
      <c r="BT129" s="206"/>
      <c r="BU129" s="206"/>
      <c r="BV129" s="206"/>
      <c r="BW129" s="206"/>
      <c r="BX129" s="206"/>
      <c r="BY129" s="206"/>
      <c r="BZ129" s="206"/>
      <c r="CA129" s="206"/>
      <c r="CB129" s="206"/>
      <c r="CC129" s="206"/>
      <c r="CD129" s="206"/>
      <c r="CE129" s="206"/>
      <c r="CF129" s="206"/>
      <c r="CG129" s="206"/>
      <c r="CH129" s="206"/>
      <c r="CI129" s="206"/>
      <c r="CJ129" s="206"/>
      <c r="CK129" s="206"/>
      <c r="CL129" s="206"/>
      <c r="CM129" s="206"/>
      <c r="CN129" s="206"/>
      <c r="CO129" s="206"/>
      <c r="CP129" s="206"/>
      <c r="CQ129" s="206"/>
      <c r="CR129" s="206"/>
      <c r="CS129" s="206"/>
      <c r="CT129" s="206"/>
      <c r="CU129" s="206"/>
      <c r="CV129" s="206"/>
      <c r="CW129" s="206"/>
      <c r="CX129" s="206"/>
      <c r="CY129" s="206"/>
    </row>
    <row r="130" spans="1:103" ht="16.5" customHeight="1" thickBot="1" x14ac:dyDescent="0.25">
      <c r="A130" s="43"/>
      <c r="B130" s="16"/>
      <c r="C130" s="16"/>
      <c r="D130" s="16"/>
      <c r="E130" s="16"/>
      <c r="F130" s="16"/>
      <c r="G130" s="272"/>
      <c r="H130" s="16"/>
      <c r="I130" s="17"/>
      <c r="J130" s="17"/>
      <c r="K130" s="318"/>
      <c r="L130" s="296"/>
      <c r="M130" s="204"/>
      <c r="N130" s="205"/>
      <c r="O130" s="205"/>
      <c r="P130" s="208"/>
      <c r="Q130" s="205"/>
      <c r="R130" s="205"/>
      <c r="S130" s="205"/>
      <c r="T130" s="205"/>
      <c r="U130" s="205"/>
      <c r="V130" s="205"/>
      <c r="W130" s="205"/>
      <c r="X130" s="205"/>
      <c r="Y130" s="205"/>
      <c r="Z130" s="205"/>
      <c r="AA130" s="205"/>
      <c r="AB130" s="206"/>
      <c r="AC130" s="206"/>
      <c r="AD130" s="206"/>
      <c r="AE130" s="206"/>
      <c r="AF130" s="206"/>
      <c r="AG130" s="206"/>
      <c r="AH130" s="206"/>
      <c r="AI130" s="206"/>
      <c r="AJ130" s="206"/>
      <c r="AK130" s="206"/>
      <c r="AL130" s="206"/>
      <c r="AM130" s="206"/>
      <c r="AN130" s="206"/>
      <c r="AO130" s="206"/>
      <c r="AP130" s="206"/>
      <c r="AQ130" s="206"/>
      <c r="AR130" s="206"/>
      <c r="AS130" s="206"/>
      <c r="AT130" s="206"/>
      <c r="AU130" s="206"/>
      <c r="AV130" s="206"/>
      <c r="AW130" s="206"/>
      <c r="AX130" s="206"/>
      <c r="AY130" s="206"/>
      <c r="AZ130" s="206"/>
      <c r="BA130" s="206"/>
      <c r="BB130" s="206"/>
      <c r="BC130" s="206"/>
      <c r="BD130" s="206"/>
      <c r="BE130" s="206"/>
      <c r="BF130" s="206"/>
      <c r="BG130" s="206"/>
      <c r="BH130" s="206"/>
      <c r="BI130" s="206"/>
      <c r="BJ130" s="206"/>
      <c r="BK130" s="206"/>
      <c r="BL130" s="206"/>
      <c r="BM130" s="206"/>
      <c r="BN130" s="206"/>
      <c r="BO130" s="206"/>
      <c r="BP130" s="206"/>
      <c r="BQ130" s="206"/>
      <c r="BR130" s="206"/>
      <c r="BS130" s="206"/>
      <c r="BT130" s="206"/>
      <c r="BU130" s="206"/>
      <c r="BV130" s="206"/>
      <c r="BW130" s="206"/>
      <c r="BX130" s="206"/>
      <c r="BY130" s="206"/>
      <c r="BZ130" s="206"/>
      <c r="CA130" s="206"/>
      <c r="CB130" s="206"/>
      <c r="CC130" s="206"/>
      <c r="CD130" s="206"/>
      <c r="CE130" s="206"/>
      <c r="CF130" s="206"/>
      <c r="CG130" s="206"/>
      <c r="CH130" s="206"/>
      <c r="CI130" s="206"/>
      <c r="CJ130" s="206"/>
      <c r="CK130" s="206"/>
      <c r="CL130" s="206"/>
      <c r="CM130" s="206"/>
      <c r="CN130" s="206"/>
      <c r="CO130" s="206"/>
      <c r="CP130" s="206"/>
      <c r="CQ130" s="206"/>
      <c r="CR130" s="206"/>
      <c r="CS130" s="206"/>
      <c r="CT130" s="206"/>
      <c r="CU130" s="206"/>
      <c r="CV130" s="206"/>
      <c r="CW130" s="206"/>
      <c r="CX130" s="206"/>
      <c r="CY130" s="206"/>
    </row>
    <row r="131" spans="1:103" ht="15.75" x14ac:dyDescent="0.25">
      <c r="A131" s="43"/>
      <c r="B131" s="732" t="s">
        <v>3</v>
      </c>
      <c r="C131" s="724"/>
      <c r="D131" s="725"/>
      <c r="E131" s="5"/>
      <c r="F131" s="723" t="s">
        <v>4</v>
      </c>
      <c r="G131" s="724"/>
      <c r="H131" s="724"/>
      <c r="I131" s="724"/>
      <c r="J131" s="724"/>
      <c r="K131" s="725"/>
      <c r="L131" s="296"/>
      <c r="M131" s="127"/>
      <c r="N131" s="178"/>
      <c r="O131" s="178"/>
      <c r="P131" s="178"/>
      <c r="Q131" s="178"/>
      <c r="R131" s="178"/>
      <c r="S131" s="178"/>
      <c r="T131" s="178"/>
      <c r="U131" s="178"/>
      <c r="V131" s="178"/>
      <c r="W131" s="178"/>
      <c r="X131" s="178"/>
      <c r="Y131" s="178"/>
      <c r="Z131" s="178"/>
    </row>
    <row r="132" spans="1:103" s="44" customFormat="1" ht="15.75" x14ac:dyDescent="0.25">
      <c r="A132" s="43"/>
      <c r="B132" s="761"/>
      <c r="C132" s="762"/>
      <c r="D132" s="763"/>
      <c r="E132" s="5"/>
      <c r="F132" s="761"/>
      <c r="G132" s="762"/>
      <c r="H132" s="762"/>
      <c r="I132" s="762"/>
      <c r="J132" s="762"/>
      <c r="K132" s="763"/>
      <c r="L132" s="296"/>
      <c r="M132" s="127"/>
      <c r="N132" s="178"/>
      <c r="O132" s="178"/>
      <c r="P132" s="178"/>
      <c r="Q132" s="178"/>
      <c r="R132" s="178"/>
      <c r="S132" s="178"/>
      <c r="T132" s="178"/>
      <c r="U132" s="178"/>
      <c r="V132" s="178"/>
      <c r="W132" s="178"/>
      <c r="X132" s="178"/>
      <c r="Y132" s="178"/>
      <c r="Z132" s="178"/>
      <c r="AA132" s="178"/>
    </row>
    <row r="133" spans="1:103" s="44" customFormat="1" ht="15.75" x14ac:dyDescent="0.25">
      <c r="A133" s="43"/>
      <c r="B133" s="761"/>
      <c r="C133" s="762"/>
      <c r="D133" s="763"/>
      <c r="E133" s="5"/>
      <c r="F133" s="761"/>
      <c r="G133" s="762"/>
      <c r="H133" s="762"/>
      <c r="I133" s="762"/>
      <c r="J133" s="762"/>
      <c r="K133" s="763"/>
      <c r="L133" s="296"/>
      <c r="M133" s="127"/>
      <c r="N133" s="178"/>
      <c r="O133" s="178"/>
      <c r="P133" s="178"/>
      <c r="Q133" s="178"/>
      <c r="R133" s="178"/>
      <c r="S133" s="178"/>
      <c r="T133" s="178"/>
      <c r="U133" s="178"/>
      <c r="V133" s="178"/>
      <c r="W133" s="178"/>
      <c r="X133" s="178"/>
      <c r="Y133" s="178"/>
      <c r="Z133" s="178"/>
      <c r="AA133" s="178"/>
    </row>
    <row r="134" spans="1:103" s="44" customFormat="1" ht="15.75" x14ac:dyDescent="0.25">
      <c r="A134" s="43"/>
      <c r="B134" s="761"/>
      <c r="C134" s="762"/>
      <c r="D134" s="763"/>
      <c r="E134" s="5"/>
      <c r="F134" s="761"/>
      <c r="G134" s="762"/>
      <c r="H134" s="762"/>
      <c r="I134" s="762"/>
      <c r="J134" s="762"/>
      <c r="K134" s="763"/>
      <c r="L134" s="296"/>
      <c r="M134" s="127"/>
      <c r="N134" s="178"/>
      <c r="O134" s="178"/>
      <c r="P134" s="178"/>
      <c r="Q134" s="178"/>
      <c r="R134" s="178"/>
      <c r="S134" s="178"/>
      <c r="T134" s="178"/>
      <c r="U134" s="178"/>
      <c r="V134" s="178"/>
      <c r="W134" s="178"/>
      <c r="X134" s="178"/>
      <c r="Y134" s="178"/>
      <c r="Z134" s="178"/>
      <c r="AA134" s="178"/>
    </row>
    <row r="135" spans="1:103" s="44" customFormat="1" ht="15.75" x14ac:dyDescent="0.25">
      <c r="A135" s="43"/>
      <c r="B135" s="761"/>
      <c r="C135" s="762"/>
      <c r="D135" s="763"/>
      <c r="E135" s="5"/>
      <c r="F135" s="761"/>
      <c r="G135" s="762"/>
      <c r="H135" s="762"/>
      <c r="I135" s="762"/>
      <c r="J135" s="762"/>
      <c r="K135" s="763"/>
      <c r="L135" s="296"/>
      <c r="M135" s="127"/>
      <c r="N135" s="178"/>
      <c r="O135" s="178"/>
      <c r="P135" s="178"/>
      <c r="Q135" s="178"/>
      <c r="R135" s="178"/>
      <c r="S135" s="178"/>
      <c r="T135" s="178"/>
      <c r="U135" s="178"/>
      <c r="V135" s="178"/>
      <c r="W135" s="178"/>
      <c r="X135" s="178"/>
      <c r="Y135" s="178"/>
      <c r="Z135" s="178"/>
      <c r="AA135" s="178"/>
    </row>
    <row r="136" spans="1:103" s="44" customFormat="1" ht="15.75" x14ac:dyDescent="0.25">
      <c r="A136" s="43"/>
      <c r="B136" s="761"/>
      <c r="C136" s="762"/>
      <c r="D136" s="763"/>
      <c r="E136" s="5"/>
      <c r="F136" s="761"/>
      <c r="G136" s="762"/>
      <c r="H136" s="762"/>
      <c r="I136" s="762"/>
      <c r="J136" s="762"/>
      <c r="K136" s="763"/>
      <c r="L136" s="296"/>
      <c r="M136" s="127"/>
      <c r="N136" s="178"/>
      <c r="O136" s="178"/>
      <c r="P136" s="178"/>
      <c r="Q136" s="178"/>
      <c r="R136" s="178"/>
      <c r="S136" s="178"/>
      <c r="T136" s="178"/>
      <c r="U136" s="178"/>
      <c r="V136" s="178"/>
      <c r="W136" s="178"/>
      <c r="X136" s="178"/>
      <c r="Y136" s="178"/>
      <c r="Z136" s="178"/>
      <c r="AA136" s="178"/>
    </row>
    <row r="137" spans="1:103" s="44" customFormat="1" ht="15.75" x14ac:dyDescent="0.25">
      <c r="A137" s="43"/>
      <c r="B137" s="761"/>
      <c r="C137" s="762"/>
      <c r="D137" s="763"/>
      <c r="E137" s="5"/>
      <c r="F137" s="761"/>
      <c r="G137" s="762"/>
      <c r="H137" s="762"/>
      <c r="I137" s="762"/>
      <c r="J137" s="762"/>
      <c r="K137" s="763"/>
      <c r="L137" s="296"/>
      <c r="M137" s="127"/>
      <c r="N137" s="178"/>
      <c r="O137" s="178"/>
      <c r="P137" s="178"/>
      <c r="Q137" s="178"/>
      <c r="R137" s="178"/>
      <c r="S137" s="178"/>
      <c r="T137" s="178"/>
      <c r="U137" s="178"/>
      <c r="V137" s="178"/>
      <c r="W137" s="178"/>
      <c r="X137" s="178"/>
      <c r="Y137" s="178"/>
      <c r="Z137" s="178"/>
      <c r="AA137" s="178"/>
    </row>
    <row r="138" spans="1:103" s="44" customFormat="1" ht="15.75" x14ac:dyDescent="0.25">
      <c r="A138" s="43"/>
      <c r="B138" s="761"/>
      <c r="C138" s="762"/>
      <c r="D138" s="763"/>
      <c r="E138" s="5"/>
      <c r="F138" s="761"/>
      <c r="G138" s="762"/>
      <c r="H138" s="762"/>
      <c r="I138" s="762"/>
      <c r="J138" s="762"/>
      <c r="K138" s="763"/>
      <c r="L138" s="296"/>
      <c r="M138" s="127"/>
      <c r="N138" s="178"/>
      <c r="O138" s="178"/>
      <c r="P138" s="178"/>
      <c r="Q138" s="178"/>
      <c r="R138" s="178"/>
      <c r="S138" s="178"/>
      <c r="T138" s="178"/>
      <c r="U138" s="178"/>
      <c r="V138" s="178"/>
      <c r="W138" s="178"/>
      <c r="X138" s="178"/>
      <c r="Y138" s="178"/>
      <c r="Z138" s="178"/>
      <c r="AA138" s="178"/>
    </row>
    <row r="139" spans="1:103" s="44" customFormat="1" ht="16.5" thickBot="1" x14ac:dyDescent="0.3">
      <c r="A139" s="43"/>
      <c r="B139" s="764"/>
      <c r="C139" s="765"/>
      <c r="D139" s="766"/>
      <c r="E139" s="5"/>
      <c r="F139" s="764"/>
      <c r="G139" s="765"/>
      <c r="H139" s="765"/>
      <c r="I139" s="765"/>
      <c r="J139" s="765"/>
      <c r="K139" s="766"/>
      <c r="L139" s="296"/>
      <c r="M139" s="127"/>
      <c r="N139" s="178"/>
      <c r="O139" s="178"/>
      <c r="P139" s="178"/>
      <c r="Q139" s="178"/>
      <c r="R139" s="178"/>
      <c r="S139" s="178"/>
      <c r="T139" s="178"/>
      <c r="U139" s="178"/>
      <c r="V139" s="178"/>
      <c r="W139" s="178"/>
      <c r="X139" s="178"/>
      <c r="Y139" s="178"/>
      <c r="Z139" s="178"/>
      <c r="AA139" s="178"/>
    </row>
    <row r="140" spans="1:103" s="195" customFormat="1" ht="18.75" thickBot="1" x14ac:dyDescent="0.3">
      <c r="A140" s="191"/>
      <c r="B140" s="192"/>
      <c r="C140" s="192"/>
      <c r="D140" s="192"/>
      <c r="E140" s="192"/>
      <c r="F140" s="192"/>
      <c r="G140" s="192"/>
      <c r="H140" s="192"/>
      <c r="I140" s="192"/>
      <c r="J140" s="192"/>
      <c r="K140" s="192"/>
      <c r="L140" s="319"/>
      <c r="M140" s="193"/>
      <c r="N140" s="194"/>
      <c r="O140" s="194"/>
      <c r="P140" s="194"/>
      <c r="Q140" s="194"/>
      <c r="R140" s="194"/>
      <c r="S140" s="194"/>
      <c r="T140" s="194"/>
      <c r="U140" s="194"/>
      <c r="V140" s="194"/>
      <c r="W140" s="194"/>
      <c r="X140" s="194"/>
      <c r="Y140" s="194"/>
      <c r="Z140" s="194"/>
      <c r="AA140" s="194"/>
    </row>
    <row r="141" spans="1:103" s="195" customFormat="1" ht="18" x14ac:dyDescent="0.25">
      <c r="A141" s="610"/>
      <c r="B141" s="17"/>
      <c r="C141" s="17"/>
      <c r="D141" s="17"/>
      <c r="E141" s="17"/>
      <c r="F141" s="17"/>
      <c r="G141" s="17"/>
      <c r="H141" s="17"/>
      <c r="I141" s="17"/>
      <c r="J141" s="17"/>
      <c r="K141" s="17"/>
      <c r="L141" s="305"/>
      <c r="M141" s="193"/>
      <c r="N141" s="194"/>
      <c r="O141" s="194"/>
      <c r="P141" s="194"/>
      <c r="Q141" s="194"/>
      <c r="R141" s="194"/>
      <c r="S141" s="194"/>
      <c r="T141" s="194"/>
      <c r="U141" s="194"/>
      <c r="V141" s="194"/>
      <c r="W141" s="194"/>
      <c r="X141" s="194"/>
      <c r="Y141" s="194"/>
      <c r="Z141" s="194"/>
      <c r="AA141" s="194"/>
    </row>
    <row r="142" spans="1:103" s="195" customFormat="1" ht="18" x14ac:dyDescent="0.25">
      <c r="A142" s="320"/>
      <c r="B142" s="50" t="s">
        <v>13</v>
      </c>
      <c r="C142" s="17"/>
      <c r="D142" s="609"/>
      <c r="E142" s="17"/>
      <c r="F142" s="17"/>
      <c r="G142" s="17"/>
      <c r="H142" s="17"/>
      <c r="I142" s="17"/>
      <c r="J142" s="17"/>
      <c r="K142" s="17"/>
      <c r="L142" s="305"/>
      <c r="M142" s="197"/>
      <c r="N142" s="196"/>
      <c r="O142" s="196"/>
      <c r="P142" s="196"/>
      <c r="Q142" s="196"/>
      <c r="R142" s="196"/>
      <c r="S142" s="196"/>
      <c r="T142" s="196"/>
      <c r="U142" s="196"/>
      <c r="V142" s="196"/>
      <c r="W142" s="196"/>
      <c r="X142" s="196"/>
      <c r="Y142" s="196"/>
      <c r="Z142" s="196"/>
      <c r="AA142" s="194"/>
    </row>
    <row r="143" spans="1:103" s="198" customFormat="1" ht="18" customHeight="1" x14ac:dyDescent="0.25">
      <c r="A143" s="321"/>
      <c r="B143" s="17"/>
      <c r="C143" s="17"/>
      <c r="D143" s="17"/>
      <c r="E143" s="17"/>
      <c r="F143" s="17"/>
      <c r="G143" s="17"/>
      <c r="H143" s="17"/>
      <c r="I143" s="17"/>
      <c r="J143" s="17"/>
      <c r="K143" s="17"/>
      <c r="L143" s="305"/>
      <c r="M143" s="197"/>
      <c r="N143" s="196"/>
      <c r="O143" s="196"/>
      <c r="P143" s="177"/>
      <c r="Q143" s="196"/>
      <c r="R143" s="196"/>
      <c r="S143" s="196"/>
      <c r="T143" s="196"/>
      <c r="U143" s="196"/>
      <c r="V143" s="196"/>
      <c r="W143" s="196"/>
      <c r="X143" s="196"/>
      <c r="Y143" s="196"/>
      <c r="Z143" s="196"/>
      <c r="AA143" s="196"/>
    </row>
    <row r="144" spans="1:103" s="198" customFormat="1" ht="18" customHeight="1" x14ac:dyDescent="0.25">
      <c r="A144" s="322"/>
      <c r="B144" s="758" t="s">
        <v>736</v>
      </c>
      <c r="C144" s="758"/>
      <c r="D144" s="758"/>
      <c r="E144" s="758"/>
      <c r="F144" s="758"/>
      <c r="G144" s="758"/>
      <c r="H144" s="758"/>
      <c r="I144" s="758"/>
      <c r="J144" s="758"/>
      <c r="K144" s="758"/>
      <c r="L144" s="323"/>
      <c r="M144" s="126"/>
      <c r="N144" s="177"/>
      <c r="O144" s="177"/>
      <c r="P144" s="177"/>
      <c r="Q144" s="177"/>
      <c r="R144" s="177"/>
      <c r="S144" s="177"/>
      <c r="T144" s="177"/>
      <c r="U144" s="177"/>
      <c r="V144" s="177"/>
      <c r="W144" s="177"/>
      <c r="X144" s="177"/>
      <c r="Y144" s="177"/>
      <c r="Z144" s="177"/>
      <c r="AA144" s="196"/>
    </row>
    <row r="145" spans="1:27" s="2" customFormat="1" ht="18" x14ac:dyDescent="0.25">
      <c r="A145" s="324"/>
      <c r="B145" s="758"/>
      <c r="C145" s="758"/>
      <c r="D145" s="758"/>
      <c r="E145" s="758"/>
      <c r="F145" s="758"/>
      <c r="G145" s="758"/>
      <c r="H145" s="758"/>
      <c r="I145" s="758"/>
      <c r="J145" s="758"/>
      <c r="K145" s="758"/>
      <c r="L145" s="305"/>
      <c r="M145" s="126"/>
      <c r="N145" s="177"/>
      <c r="O145" s="177"/>
      <c r="P145" s="177"/>
      <c r="Q145" s="177"/>
      <c r="R145" s="177"/>
      <c r="S145" s="177"/>
      <c r="T145" s="177"/>
      <c r="U145" s="177"/>
      <c r="V145" s="177"/>
      <c r="W145" s="177"/>
      <c r="X145" s="177"/>
      <c r="Y145" s="177"/>
      <c r="Z145" s="177"/>
      <c r="AA145" s="177"/>
    </row>
    <row r="146" spans="1:27" s="2" customFormat="1" ht="18" x14ac:dyDescent="0.25">
      <c r="A146" s="324"/>
      <c r="B146" s="656" t="str">
        <f>IF('LCTS Form'!G24=0,"PLEASE ENSURE THE 'LCTS FORM' IS COMPLETE BEFORE SIGNING AND RETURNING THIS FORM.","")</f>
        <v/>
      </c>
      <c r="C146" s="325"/>
      <c r="D146" s="325"/>
      <c r="E146" s="325"/>
      <c r="F146" s="325"/>
      <c r="G146" s="325"/>
      <c r="H146" s="325"/>
      <c r="I146" s="325"/>
      <c r="J146" s="325"/>
      <c r="K146" s="325"/>
      <c r="L146" s="305"/>
      <c r="M146" s="126"/>
      <c r="N146" s="177"/>
      <c r="O146" s="177"/>
      <c r="P146" s="177"/>
      <c r="Q146" s="177"/>
      <c r="R146" s="177"/>
      <c r="S146" s="177"/>
      <c r="T146" s="177"/>
      <c r="U146" s="177"/>
      <c r="V146" s="177"/>
      <c r="W146" s="177"/>
      <c r="X146" s="177"/>
      <c r="Y146" s="177"/>
      <c r="Z146" s="177"/>
      <c r="AA146" s="177"/>
    </row>
    <row r="147" spans="1:27" s="2" customFormat="1" ht="18" x14ac:dyDescent="0.25">
      <c r="A147" s="321"/>
      <c r="B147" s="17"/>
      <c r="C147" s="17"/>
      <c r="D147" s="17"/>
      <c r="E147" s="17"/>
      <c r="F147" s="17"/>
      <c r="G147" s="17"/>
      <c r="H147" s="17"/>
      <c r="I147" s="17"/>
      <c r="J147" s="17"/>
      <c r="K147" s="17"/>
      <c r="L147" s="305"/>
      <c r="M147" s="126"/>
      <c r="N147" s="177"/>
      <c r="O147" s="177"/>
      <c r="P147" s="177"/>
      <c r="Q147" s="177"/>
      <c r="R147" s="177"/>
      <c r="S147" s="177"/>
      <c r="T147" s="177"/>
      <c r="U147" s="177"/>
      <c r="V147" s="177"/>
      <c r="W147" s="177"/>
      <c r="X147" s="177"/>
      <c r="Y147" s="177"/>
      <c r="Z147" s="177"/>
      <c r="AA147" s="177"/>
    </row>
    <row r="148" spans="1:27" s="2" customFormat="1" ht="18" x14ac:dyDescent="0.25">
      <c r="A148" s="320"/>
      <c r="B148" s="50" t="s">
        <v>0</v>
      </c>
      <c r="C148" s="17"/>
      <c r="D148" s="17"/>
      <c r="E148" s="17"/>
      <c r="F148" s="50" t="s">
        <v>1</v>
      </c>
      <c r="G148" s="17"/>
      <c r="H148" s="17"/>
      <c r="I148" s="17"/>
      <c r="J148" s="17"/>
      <c r="K148" s="17"/>
      <c r="L148" s="305"/>
      <c r="M148" s="126"/>
      <c r="N148" s="177"/>
      <c r="O148" s="177"/>
      <c r="P148" s="177"/>
      <c r="Q148" s="177"/>
      <c r="R148" s="177"/>
      <c r="S148" s="177"/>
      <c r="T148" s="177"/>
      <c r="U148" s="177"/>
      <c r="V148" s="177"/>
      <c r="W148" s="177"/>
      <c r="X148" s="177"/>
      <c r="Y148" s="177"/>
      <c r="Z148" s="177"/>
      <c r="AA148" s="177"/>
    </row>
    <row r="149" spans="1:27" s="2" customFormat="1" ht="18" x14ac:dyDescent="0.25">
      <c r="A149" s="321"/>
      <c r="B149" s="17"/>
      <c r="C149" s="17"/>
      <c r="D149" s="17"/>
      <c r="E149" s="17"/>
      <c r="F149" s="17"/>
      <c r="G149" s="17"/>
      <c r="H149" s="17"/>
      <c r="I149" s="17"/>
      <c r="J149" s="17"/>
      <c r="K149" s="17"/>
      <c r="L149" s="305"/>
      <c r="M149" s="126"/>
      <c r="N149" s="177"/>
      <c r="O149" s="177"/>
      <c r="P149" s="177"/>
      <c r="Q149" s="177"/>
      <c r="R149" s="177"/>
      <c r="S149" s="177"/>
      <c r="T149" s="177"/>
      <c r="U149" s="177"/>
      <c r="V149" s="177"/>
      <c r="W149" s="177"/>
      <c r="X149" s="177"/>
      <c r="Y149" s="177"/>
      <c r="Z149" s="177"/>
      <c r="AA149" s="177"/>
    </row>
    <row r="150" spans="1:27" s="2" customFormat="1" ht="18" x14ac:dyDescent="0.25">
      <c r="A150" s="321"/>
      <c r="B150" s="17"/>
      <c r="C150" s="17"/>
      <c r="D150" s="17"/>
      <c r="E150" s="17"/>
      <c r="F150" s="17"/>
      <c r="G150" s="17"/>
      <c r="H150" s="17"/>
      <c r="I150" s="17"/>
      <c r="J150" s="17"/>
      <c r="K150" s="17"/>
      <c r="L150" s="305"/>
      <c r="M150" s="126"/>
      <c r="N150" s="177"/>
      <c r="O150" s="177"/>
      <c r="P150" s="177"/>
      <c r="Q150" s="177"/>
      <c r="R150" s="177"/>
      <c r="S150" s="177"/>
      <c r="T150" s="177"/>
      <c r="U150" s="177"/>
      <c r="V150" s="177"/>
      <c r="W150" s="177"/>
      <c r="X150" s="177"/>
      <c r="Y150" s="177"/>
      <c r="Z150" s="177"/>
      <c r="AA150" s="177"/>
    </row>
    <row r="151" spans="1:27" s="2" customFormat="1" ht="18" x14ac:dyDescent="0.25">
      <c r="A151" s="320"/>
      <c r="B151" s="50" t="s">
        <v>2</v>
      </c>
      <c r="C151" s="17"/>
      <c r="D151" s="17"/>
      <c r="E151" s="17"/>
      <c r="F151" s="17"/>
      <c r="G151" s="17"/>
      <c r="H151" s="17"/>
      <c r="I151" s="17"/>
      <c r="J151" s="17"/>
      <c r="K151" s="17"/>
      <c r="L151" s="305"/>
      <c r="M151" s="126"/>
      <c r="N151" s="177"/>
      <c r="O151" s="177"/>
      <c r="P151" s="177"/>
      <c r="Q151" s="177"/>
      <c r="R151" s="177"/>
      <c r="S151" s="177"/>
      <c r="T151" s="177"/>
      <c r="U151" s="177"/>
      <c r="V151" s="177"/>
      <c r="W151" s="177"/>
      <c r="X151" s="177"/>
      <c r="Y151" s="177"/>
      <c r="Z151" s="177"/>
      <c r="AA151" s="177"/>
    </row>
    <row r="152" spans="1:27" s="2" customFormat="1" ht="18" x14ac:dyDescent="0.25">
      <c r="A152" s="326"/>
      <c r="B152" s="327"/>
      <c r="C152" s="327"/>
      <c r="D152" s="327"/>
      <c r="E152" s="327"/>
      <c r="F152" s="327"/>
      <c r="G152" s="327"/>
      <c r="H152" s="328"/>
      <c r="I152" s="327"/>
      <c r="J152" s="327"/>
      <c r="K152" s="327"/>
      <c r="L152" s="305"/>
      <c r="M152" s="126"/>
      <c r="N152" s="177"/>
      <c r="O152" s="177"/>
      <c r="P152" s="177"/>
      <c r="Q152" s="177"/>
      <c r="R152" s="177"/>
      <c r="S152" s="177"/>
      <c r="T152" s="177"/>
      <c r="U152" s="177"/>
      <c r="V152" s="177"/>
      <c r="W152" s="177"/>
      <c r="X152" s="177"/>
      <c r="Y152" s="177"/>
      <c r="Z152" s="177"/>
      <c r="AA152" s="177"/>
    </row>
    <row r="153" spans="1:27" ht="16.5" thickBot="1" x14ac:dyDescent="0.25">
      <c r="A153" s="733" t="s">
        <v>708</v>
      </c>
      <c r="B153" s="734"/>
      <c r="C153" s="734"/>
      <c r="D153" s="734"/>
      <c r="E153" s="734"/>
      <c r="F153" s="734"/>
      <c r="G153" s="734"/>
      <c r="H153" s="734"/>
      <c r="I153" s="734"/>
      <c r="J153" s="734"/>
      <c r="K153" s="734"/>
      <c r="L153" s="735"/>
    </row>
    <row r="154" spans="1:27" x14ac:dyDescent="0.2">
      <c r="B154" s="52"/>
      <c r="C154" s="52"/>
      <c r="D154" s="52"/>
      <c r="E154" s="52"/>
      <c r="F154" s="52"/>
      <c r="G154" s="52"/>
      <c r="H154" s="52"/>
      <c r="I154" s="52"/>
      <c r="J154" s="52"/>
      <c r="K154" s="52"/>
      <c r="L154" s="51"/>
    </row>
    <row r="155" spans="1:27" x14ac:dyDescent="0.2">
      <c r="B155" s="52"/>
      <c r="C155" s="52"/>
      <c r="D155" s="52"/>
      <c r="E155" s="52"/>
      <c r="F155" s="52"/>
      <c r="G155" s="52"/>
      <c r="H155" s="52"/>
      <c r="I155" s="52"/>
      <c r="J155" s="52"/>
      <c r="K155" s="52"/>
      <c r="L155" s="51"/>
    </row>
    <row r="156" spans="1:27" ht="37.5" customHeight="1" x14ac:dyDescent="0.2">
      <c r="B156" s="52"/>
      <c r="C156" s="52"/>
      <c r="D156" s="52"/>
      <c r="E156" s="52"/>
      <c r="F156" s="52"/>
      <c r="G156" s="52"/>
      <c r="H156" s="52"/>
      <c r="I156" s="239"/>
      <c r="J156" s="52"/>
      <c r="K156" s="52"/>
      <c r="L156" s="51"/>
    </row>
    <row r="157" spans="1:27" x14ac:dyDescent="0.2">
      <c r="B157" s="52"/>
      <c r="C157" s="52"/>
      <c r="D157" s="52"/>
      <c r="E157" s="52"/>
      <c r="F157" s="52"/>
      <c r="G157" s="52"/>
      <c r="H157" s="52"/>
      <c r="I157" s="52"/>
      <c r="J157" s="52"/>
      <c r="K157" s="52"/>
      <c r="L157" s="51"/>
    </row>
    <row r="158" spans="1:27" x14ac:dyDescent="0.2">
      <c r="B158" s="52"/>
      <c r="C158" s="52"/>
      <c r="D158" s="52"/>
      <c r="E158" s="52"/>
      <c r="F158" s="52"/>
      <c r="G158" s="52"/>
      <c r="H158" s="52"/>
      <c r="I158" s="52"/>
      <c r="J158" s="52"/>
      <c r="K158" s="52"/>
      <c r="L158" s="51"/>
    </row>
    <row r="159" spans="1:27" x14ac:dyDescent="0.2">
      <c r="B159" s="52"/>
      <c r="C159" s="52"/>
      <c r="D159" s="52"/>
      <c r="E159" s="52"/>
      <c r="F159" s="52"/>
      <c r="G159" s="52"/>
      <c r="H159" s="52"/>
      <c r="I159" s="52"/>
      <c r="J159" s="52"/>
      <c r="K159" s="52"/>
      <c r="L159" s="51"/>
    </row>
    <row r="160" spans="1:27" x14ac:dyDescent="0.2">
      <c r="B160" s="52"/>
      <c r="C160" s="52"/>
      <c r="D160" s="52"/>
      <c r="E160" s="52"/>
      <c r="F160" s="52"/>
      <c r="G160" s="52"/>
      <c r="H160" s="52"/>
      <c r="I160" s="52"/>
      <c r="J160" s="52"/>
      <c r="K160" s="52"/>
      <c r="L160" s="51"/>
    </row>
    <row r="161" spans="2:49" x14ac:dyDescent="0.2">
      <c r="B161" s="52"/>
      <c r="C161" s="52"/>
      <c r="D161" s="52"/>
      <c r="E161" s="52"/>
      <c r="F161" s="52"/>
      <c r="G161" s="52"/>
      <c r="H161" s="52"/>
      <c r="I161" s="52"/>
      <c r="J161" s="52"/>
      <c r="K161" s="52"/>
      <c r="L161" s="51"/>
    </row>
    <row r="162" spans="2:49" x14ac:dyDescent="0.2">
      <c r="B162" s="52"/>
      <c r="C162" s="52"/>
      <c r="D162" s="52"/>
      <c r="E162" s="52"/>
      <c r="F162" s="52"/>
      <c r="G162" s="52"/>
      <c r="H162" s="52"/>
      <c r="I162" s="52"/>
      <c r="J162" s="52"/>
      <c r="K162" s="52"/>
      <c r="L162" s="51"/>
    </row>
    <row r="163" spans="2:49" x14ac:dyDescent="0.2">
      <c r="B163" s="52"/>
      <c r="C163" s="52"/>
      <c r="D163" s="52"/>
      <c r="E163" s="52"/>
      <c r="F163" s="52"/>
      <c r="G163" s="52"/>
      <c r="H163" s="52"/>
      <c r="I163" s="52"/>
      <c r="J163" s="52"/>
      <c r="K163" s="52"/>
      <c r="L163" s="51"/>
    </row>
    <row r="164" spans="2:49" x14ac:dyDescent="0.2">
      <c r="B164" s="52"/>
      <c r="C164" s="52"/>
      <c r="D164" s="52"/>
      <c r="E164" s="52"/>
      <c r="F164" s="52"/>
      <c r="G164" s="52"/>
      <c r="H164" s="52"/>
      <c r="I164" s="52"/>
      <c r="J164" s="52"/>
      <c r="K164" s="52"/>
      <c r="L164" s="51"/>
    </row>
    <row r="165" spans="2:49" x14ac:dyDescent="0.2">
      <c r="B165" s="52"/>
      <c r="C165" s="52"/>
      <c r="D165" s="52"/>
      <c r="E165" s="52"/>
      <c r="F165" s="52"/>
      <c r="G165" s="52"/>
      <c r="H165" s="52"/>
      <c r="I165" s="52"/>
      <c r="J165" s="52"/>
      <c r="K165" s="52"/>
      <c r="L165" s="51"/>
    </row>
    <row r="166" spans="2:49" x14ac:dyDescent="0.2">
      <c r="B166" s="52"/>
      <c r="C166" s="52"/>
      <c r="D166" s="52"/>
      <c r="E166" s="52"/>
      <c r="F166" s="52"/>
      <c r="G166" s="52"/>
      <c r="H166" s="52"/>
      <c r="I166" s="52"/>
      <c r="J166" s="52"/>
      <c r="K166" s="52"/>
      <c r="L166" s="51"/>
    </row>
    <row r="167" spans="2:49" x14ac:dyDescent="0.2">
      <c r="B167" s="52"/>
      <c r="C167" s="52"/>
      <c r="D167" s="52"/>
      <c r="E167" s="52"/>
      <c r="F167" s="52"/>
      <c r="G167" s="52"/>
      <c r="H167" s="52"/>
      <c r="I167" s="52"/>
      <c r="J167" s="52"/>
      <c r="K167" s="52"/>
      <c r="L167" s="51"/>
    </row>
    <row r="168" spans="2:49" x14ac:dyDescent="0.2">
      <c r="B168" s="52"/>
      <c r="C168" s="52"/>
      <c r="D168" s="52"/>
      <c r="E168" s="52"/>
      <c r="F168" s="52"/>
      <c r="G168" s="52"/>
      <c r="H168" s="52"/>
      <c r="I168" s="52"/>
      <c r="J168" s="52"/>
      <c r="K168" s="52"/>
      <c r="L168" s="51"/>
    </row>
    <row r="169" spans="2:49" x14ac:dyDescent="0.2">
      <c r="B169" s="52"/>
      <c r="C169" s="52"/>
      <c r="D169" s="52"/>
      <c r="E169" s="52"/>
      <c r="F169" s="52"/>
      <c r="G169" s="52"/>
      <c r="H169" s="52"/>
      <c r="I169" s="52"/>
      <c r="J169" s="52"/>
      <c r="K169" s="52"/>
      <c r="L169" s="51"/>
    </row>
    <row r="170" spans="2:49" x14ac:dyDescent="0.2">
      <c r="B170" s="52"/>
      <c r="C170" s="52"/>
      <c r="D170" s="52"/>
      <c r="E170" s="52"/>
      <c r="F170" s="52"/>
      <c r="G170" s="52"/>
      <c r="H170" s="52"/>
      <c r="I170" s="52"/>
      <c r="J170" s="52"/>
      <c r="K170" s="52"/>
      <c r="L170" s="51"/>
    </row>
    <row r="171" spans="2:49" x14ac:dyDescent="0.2">
      <c r="B171" s="52"/>
      <c r="C171" s="52"/>
      <c r="D171" s="52"/>
      <c r="E171" s="52"/>
      <c r="F171" s="52"/>
      <c r="G171" s="52"/>
      <c r="H171" s="52"/>
      <c r="I171" s="52"/>
      <c r="J171" s="52"/>
      <c r="K171" s="52"/>
      <c r="L171" s="51"/>
      <c r="AV171" s="11"/>
      <c r="AW171" s="11"/>
    </row>
    <row r="172" spans="2:49" x14ac:dyDescent="0.2">
      <c r="B172" s="52"/>
      <c r="C172" s="52"/>
      <c r="D172" s="52"/>
      <c r="E172" s="52"/>
      <c r="F172" s="52"/>
      <c r="G172" s="52"/>
      <c r="H172" s="52"/>
      <c r="I172" s="52"/>
      <c r="J172" s="52"/>
      <c r="K172" s="52"/>
      <c r="L172" s="51"/>
      <c r="AV172" s="11"/>
      <c r="AW172" s="11"/>
    </row>
    <row r="173" spans="2:49" x14ac:dyDescent="0.2">
      <c r="B173" s="52"/>
      <c r="C173" s="52"/>
      <c r="D173" s="52"/>
      <c r="E173" s="52"/>
      <c r="F173" s="52"/>
      <c r="G173" s="52"/>
      <c r="H173" s="52"/>
      <c r="I173" s="52"/>
      <c r="J173" s="52"/>
      <c r="K173" s="52"/>
      <c r="L173" s="51"/>
      <c r="AV173" s="11"/>
      <c r="AW173" s="11"/>
    </row>
    <row r="174" spans="2:49" x14ac:dyDescent="0.2">
      <c r="B174" s="52"/>
      <c r="C174" s="52"/>
      <c r="D174" s="52"/>
      <c r="E174" s="52"/>
      <c r="F174" s="52"/>
      <c r="G174" s="52"/>
      <c r="H174" s="52"/>
      <c r="I174" s="52"/>
      <c r="J174" s="52"/>
      <c r="K174" s="52"/>
      <c r="L174" s="51"/>
      <c r="AV174" s="30"/>
      <c r="AW174" s="30"/>
    </row>
    <row r="175" spans="2:49" x14ac:dyDescent="0.2">
      <c r="B175" s="52"/>
      <c r="C175" s="52"/>
      <c r="D175" s="52"/>
      <c r="E175" s="52"/>
      <c r="F175" s="52"/>
      <c r="G175" s="52"/>
      <c r="H175" s="52"/>
      <c r="I175" s="52"/>
      <c r="J175" s="52"/>
      <c r="K175" s="52"/>
      <c r="L175" s="51"/>
      <c r="AV175" s="11"/>
      <c r="AW175" s="11"/>
    </row>
    <row r="176" spans="2:49" x14ac:dyDescent="0.2">
      <c r="B176" s="52"/>
      <c r="C176" s="52"/>
      <c r="D176" s="52"/>
      <c r="E176" s="52"/>
      <c r="F176" s="52"/>
      <c r="G176" s="52"/>
      <c r="H176" s="52"/>
      <c r="I176" s="52"/>
      <c r="J176" s="52"/>
      <c r="K176" s="52"/>
      <c r="L176" s="51"/>
    </row>
    <row r="177" spans="2:75" x14ac:dyDescent="0.2">
      <c r="B177" s="52"/>
      <c r="C177" s="52"/>
      <c r="D177" s="52"/>
      <c r="E177" s="52"/>
      <c r="F177" s="52"/>
      <c r="G177" s="52"/>
      <c r="H177" s="52"/>
      <c r="I177" s="52"/>
      <c r="J177" s="52"/>
      <c r="K177" s="52"/>
      <c r="L177" s="51"/>
    </row>
    <row r="178" spans="2:75" ht="15.75" thickBot="1" x14ac:dyDescent="0.25">
      <c r="B178" s="52"/>
      <c r="C178" s="52"/>
      <c r="D178" s="52"/>
      <c r="E178" s="52"/>
      <c r="F178" s="52"/>
      <c r="G178" s="52"/>
      <c r="H178" s="52"/>
      <c r="I178" s="52"/>
      <c r="J178" s="52"/>
      <c r="K178" s="52"/>
      <c r="L178" s="51"/>
    </row>
    <row r="179" spans="2:75" x14ac:dyDescent="0.2">
      <c r="B179" s="52"/>
      <c r="C179" s="52"/>
      <c r="D179" s="52"/>
      <c r="E179" s="52"/>
      <c r="F179" s="52"/>
      <c r="G179" s="52"/>
      <c r="H179" s="52"/>
      <c r="I179" s="52"/>
      <c r="J179" s="52"/>
      <c r="K179" s="52"/>
      <c r="L179" s="51"/>
      <c r="AF179" s="25"/>
      <c r="AG179" s="26"/>
      <c r="AH179" s="26"/>
      <c r="AI179" s="26"/>
      <c r="AJ179" s="26"/>
      <c r="AK179" s="26"/>
      <c r="AL179" s="26"/>
      <c r="AM179" s="26"/>
      <c r="AN179" s="26"/>
      <c r="AO179" s="26"/>
      <c r="AP179" s="26"/>
      <c r="AQ179" s="26"/>
      <c r="AR179" s="26"/>
      <c r="AS179" s="26"/>
      <c r="AT179" s="26"/>
      <c r="AU179" s="26"/>
      <c r="AV179" s="26"/>
      <c r="AW179" s="26"/>
      <c r="AX179" s="26"/>
      <c r="AY179" s="26"/>
      <c r="AZ179" s="26"/>
      <c r="BA179" s="26"/>
      <c r="BB179" s="26"/>
      <c r="BC179" s="26"/>
      <c r="BD179" s="26"/>
      <c r="BE179" s="26"/>
      <c r="BF179" s="26"/>
      <c r="BG179" s="26"/>
      <c r="BH179" s="26"/>
      <c r="BI179" s="26"/>
      <c r="BJ179" s="26"/>
      <c r="BK179" s="26"/>
      <c r="BL179" s="26"/>
      <c r="BM179" s="26"/>
      <c r="BN179" s="26"/>
      <c r="BO179" s="26"/>
      <c r="BP179" s="26"/>
      <c r="BQ179" s="26"/>
      <c r="BR179" s="26"/>
      <c r="BS179" s="26"/>
      <c r="BT179" s="26"/>
      <c r="BU179" s="26"/>
      <c r="BV179" s="26"/>
      <c r="BW179" s="65"/>
    </row>
    <row r="180" spans="2:75" x14ac:dyDescent="0.2">
      <c r="B180" s="52"/>
      <c r="C180" s="52"/>
      <c r="D180" s="52"/>
      <c r="E180" s="52"/>
      <c r="F180" s="52"/>
      <c r="G180" s="52"/>
      <c r="H180" s="52"/>
      <c r="I180" s="52"/>
      <c r="J180" s="52"/>
      <c r="K180" s="52"/>
      <c r="L180" s="51"/>
      <c r="AF180" s="28"/>
      <c r="AG180" s="33"/>
      <c r="AH180" s="27"/>
      <c r="AI180" s="27"/>
      <c r="AJ180" s="27"/>
      <c r="AK180" s="27"/>
      <c r="AL180" s="11"/>
      <c r="AM180" s="11"/>
      <c r="AN180" s="11"/>
      <c r="AO180" s="11"/>
      <c r="AP180" s="11"/>
      <c r="AQ180" s="11"/>
      <c r="AR180" s="11"/>
      <c r="AS180" s="11"/>
      <c r="AT180" s="11"/>
      <c r="AU180" s="11"/>
      <c r="AV180" s="11"/>
      <c r="AW180" s="11"/>
      <c r="AX180" s="11"/>
      <c r="AY180" s="11"/>
      <c r="AZ180" s="11"/>
      <c r="BA180" s="11"/>
      <c r="BB180" s="11"/>
      <c r="BC180" s="11"/>
      <c r="BD180" s="11"/>
      <c r="BE180" s="11"/>
      <c r="BF180" s="11"/>
      <c r="BG180" s="11"/>
      <c r="BH180" s="11"/>
      <c r="BI180" s="11"/>
      <c r="BJ180" s="11"/>
      <c r="BK180" s="11"/>
      <c r="BL180" s="11"/>
      <c r="BM180" s="11"/>
      <c r="BN180" s="11"/>
      <c r="BO180" s="11"/>
      <c r="BP180" s="11"/>
      <c r="BQ180" s="11"/>
      <c r="BR180" s="11"/>
      <c r="BS180" s="11"/>
      <c r="BT180" s="11"/>
      <c r="BU180" s="11"/>
      <c r="BV180" s="11"/>
      <c r="BW180" s="66"/>
    </row>
    <row r="181" spans="2:75" x14ac:dyDescent="0.2">
      <c r="B181" s="52"/>
      <c r="C181" s="52"/>
      <c r="D181" s="52"/>
      <c r="E181" s="52"/>
      <c r="F181" s="52"/>
      <c r="G181" s="52"/>
      <c r="H181" s="52"/>
      <c r="I181" s="52"/>
      <c r="J181" s="52"/>
      <c r="K181" s="52"/>
      <c r="L181" s="51"/>
      <c r="AF181" s="28"/>
      <c r="AG181" s="34"/>
      <c r="AH181" s="11"/>
      <c r="AI181" s="11"/>
      <c r="AJ181" s="139"/>
      <c r="AK181" s="139"/>
      <c r="AL181" s="139"/>
      <c r="AM181" s="139"/>
      <c r="AN181" s="139"/>
      <c r="AO181" s="139"/>
      <c r="AP181" s="139"/>
      <c r="AQ181" s="139"/>
      <c r="AR181" s="139"/>
      <c r="AS181" s="139"/>
      <c r="AT181" s="139"/>
      <c r="AU181" s="139"/>
      <c r="AV181" s="139"/>
      <c r="AW181" s="139"/>
      <c r="AX181" s="139"/>
      <c r="AY181" s="139"/>
      <c r="AZ181" s="139"/>
      <c r="BA181" s="139"/>
      <c r="BB181" s="139"/>
      <c r="BC181" s="139"/>
      <c r="BD181" s="139"/>
      <c r="BE181" s="139"/>
      <c r="BF181" s="139"/>
      <c r="BG181" s="139"/>
      <c r="BH181" s="139"/>
      <c r="BI181" s="139"/>
      <c r="BJ181" s="139"/>
      <c r="BK181" s="139"/>
      <c r="BL181" s="139"/>
      <c r="BM181" s="139"/>
      <c r="BN181" s="139"/>
      <c r="BO181" s="140"/>
      <c r="BP181" s="139"/>
      <c r="BQ181" s="139"/>
      <c r="BR181" s="139"/>
      <c r="BS181" s="139"/>
      <c r="BT181" s="139"/>
      <c r="BU181" s="139"/>
      <c r="BV181" s="139"/>
      <c r="BW181" s="139"/>
    </row>
    <row r="182" spans="2:75" x14ac:dyDescent="0.2">
      <c r="B182" s="52"/>
      <c r="C182" s="52"/>
      <c r="D182" s="52"/>
      <c r="E182" s="52"/>
      <c r="F182" s="52"/>
      <c r="G182" s="52"/>
      <c r="H182" s="52"/>
      <c r="I182" s="52"/>
      <c r="J182" s="52"/>
      <c r="K182" s="52"/>
      <c r="L182" s="51"/>
      <c r="AF182" s="28"/>
      <c r="AG182" s="11"/>
      <c r="AH182" s="11"/>
      <c r="AI182" s="29"/>
      <c r="AJ182" s="30"/>
      <c r="AK182" s="30"/>
      <c r="AL182" s="30"/>
      <c r="AM182" s="30"/>
      <c r="AN182" s="30"/>
      <c r="AO182" s="30"/>
      <c r="AP182" s="30"/>
      <c r="AQ182" s="30"/>
      <c r="AR182" s="30"/>
      <c r="AS182" s="30"/>
      <c r="AT182" s="30"/>
      <c r="AU182" s="30"/>
      <c r="AV182" s="30"/>
      <c r="AW182" s="30"/>
      <c r="AX182" s="30"/>
      <c r="AY182" s="30"/>
      <c r="AZ182" s="30"/>
      <c r="BA182" s="30"/>
      <c r="BB182" s="30"/>
      <c r="BC182" s="30"/>
      <c r="BD182" s="30"/>
      <c r="BE182" s="30"/>
      <c r="BF182" s="30"/>
      <c r="BG182" s="30"/>
      <c r="BH182" s="30"/>
      <c r="BI182" s="30"/>
      <c r="BJ182" s="30"/>
      <c r="BK182" s="30"/>
      <c r="BL182" s="30"/>
      <c r="BM182" s="30"/>
      <c r="BN182" s="30"/>
      <c r="BO182" s="30"/>
      <c r="BP182" s="30"/>
      <c r="BQ182" s="30"/>
      <c r="BR182" s="30"/>
      <c r="BS182" s="30"/>
      <c r="BT182" s="30"/>
      <c r="BU182" s="30"/>
      <c r="BV182" s="30"/>
      <c r="BW182" s="67"/>
    </row>
    <row r="183" spans="2:75" ht="15.75" thickBot="1" x14ac:dyDescent="0.25">
      <c r="AF183" s="31"/>
      <c r="AG183" s="32"/>
      <c r="AH183" s="32"/>
      <c r="AI183" s="32"/>
      <c r="AJ183" s="32"/>
      <c r="AK183" s="32"/>
      <c r="AL183" s="32"/>
      <c r="AM183" s="32"/>
      <c r="AN183" s="32"/>
      <c r="AO183" s="32"/>
      <c r="AP183" s="32"/>
      <c r="AQ183" s="32"/>
      <c r="AR183" s="32"/>
      <c r="AS183" s="32"/>
      <c r="AT183" s="32"/>
      <c r="AU183" s="32"/>
      <c r="AV183" s="32"/>
      <c r="AW183" s="32"/>
      <c r="AX183" s="32"/>
      <c r="AY183" s="32"/>
      <c r="AZ183" s="32"/>
      <c r="BA183" s="32"/>
      <c r="BB183" s="32"/>
      <c r="BC183" s="32"/>
      <c r="BD183" s="32"/>
      <c r="BE183" s="32"/>
      <c r="BF183" s="32"/>
      <c r="BG183" s="32"/>
      <c r="BH183" s="32"/>
      <c r="BI183" s="32"/>
      <c r="BJ183" s="32"/>
      <c r="BK183" s="32"/>
      <c r="BL183" s="32"/>
      <c r="BM183" s="32"/>
      <c r="BN183" s="32"/>
      <c r="BO183" s="32"/>
      <c r="BP183" s="32"/>
      <c r="BQ183" s="32"/>
      <c r="BR183" s="32"/>
      <c r="BS183" s="32"/>
      <c r="BT183" s="32"/>
      <c r="BU183" s="32"/>
      <c r="BV183" s="32"/>
      <c r="BW183" s="68"/>
    </row>
    <row r="184" spans="2:75" x14ac:dyDescent="0.2">
      <c r="AG184" s="11"/>
      <c r="AH184" s="11"/>
      <c r="AI184" s="11"/>
      <c r="AJ184" s="11"/>
      <c r="AK184" s="11"/>
      <c r="AL184" s="11"/>
      <c r="AM184" s="11"/>
      <c r="AN184" s="11"/>
      <c r="AO184" s="11"/>
      <c r="AP184" s="11"/>
      <c r="AQ184" s="11"/>
      <c r="AR184" s="11"/>
      <c r="AS184" s="11"/>
      <c r="AT184" s="11"/>
      <c r="AU184" s="11"/>
      <c r="AV184" s="11"/>
      <c r="AW184" s="11"/>
      <c r="AX184" s="11"/>
      <c r="AY184" s="11"/>
      <c r="AZ184" s="11"/>
      <c r="BA184" s="11"/>
      <c r="BB184" s="11"/>
      <c r="BC184" s="11"/>
      <c r="BD184" s="11"/>
      <c r="BE184" s="11"/>
      <c r="BF184" s="11"/>
      <c r="BG184" s="11"/>
      <c r="BH184" s="11"/>
      <c r="BI184" s="11"/>
      <c r="BJ184" s="11"/>
      <c r="BK184" s="11"/>
      <c r="BL184" s="11"/>
      <c r="BM184" s="11"/>
      <c r="BN184" s="11"/>
      <c r="BO184" s="11"/>
    </row>
    <row r="191" spans="2:75" x14ac:dyDescent="0.2">
      <c r="AH191" t="str">
        <f>VLOOKUP(I1,Table,3,FALSE)</f>
        <v>E1433</v>
      </c>
      <c r="AI191" t="str">
        <f>E19</f>
        <v>Hastings</v>
      </c>
      <c r="AJ191" t="str">
        <f>E20</f>
        <v>E1433</v>
      </c>
      <c r="AK191" t="str">
        <f>E21</f>
        <v>NICK BROCKLEBANK</v>
      </c>
      <c r="AL191" t="str">
        <f>E22</f>
        <v>01424 451563</v>
      </c>
      <c r="AM191" s="211" t="str">
        <f>E23</f>
        <v>nbrocklebank@hastings.gov.uk</v>
      </c>
    </row>
  </sheetData>
  <sheetProtection sheet="1" objects="1" scenarios="1"/>
  <mergeCells count="33">
    <mergeCell ref="A153:L153"/>
    <mergeCell ref="B98:G100"/>
    <mergeCell ref="B117:G118"/>
    <mergeCell ref="B144:K145"/>
    <mergeCell ref="A89:L89"/>
    <mergeCell ref="F116:K116"/>
    <mergeCell ref="B107:K107"/>
    <mergeCell ref="B132:D139"/>
    <mergeCell ref="F132:K139"/>
    <mergeCell ref="C1:F1"/>
    <mergeCell ref="A5:L5"/>
    <mergeCell ref="A7:L7"/>
    <mergeCell ref="B8:K9"/>
    <mergeCell ref="A4:L4"/>
    <mergeCell ref="A2:L3"/>
    <mergeCell ref="A10:L10"/>
    <mergeCell ref="A6:L6"/>
    <mergeCell ref="I69:I71"/>
    <mergeCell ref="K69:K71"/>
    <mergeCell ref="E21:F21"/>
    <mergeCell ref="E22:F22"/>
    <mergeCell ref="E23:F23"/>
    <mergeCell ref="E19:F19"/>
    <mergeCell ref="E20:F20"/>
    <mergeCell ref="B73:D73"/>
    <mergeCell ref="F73:K73"/>
    <mergeCell ref="B74:D81"/>
    <mergeCell ref="F74:K81"/>
    <mergeCell ref="B131:D131"/>
    <mergeCell ref="F131:K131"/>
    <mergeCell ref="A82:L82"/>
    <mergeCell ref="A84:L85"/>
    <mergeCell ref="A86:L86"/>
  </mergeCells>
  <phoneticPr fontId="0" type="noConversion"/>
  <conditionalFormatting sqref="K102">
    <cfRule type="cellIs" dxfId="143" priority="2" stopIfTrue="1" operator="equal">
      <formula>"Can not be negative"</formula>
    </cfRule>
  </conditionalFormatting>
  <conditionalFormatting sqref="I35">
    <cfRule type="expression" dxfId="142" priority="3" stopIfTrue="1">
      <formula>$P$34=1</formula>
    </cfRule>
  </conditionalFormatting>
  <conditionalFormatting sqref="K35">
    <cfRule type="expression" dxfId="141" priority="4" stopIfTrue="1">
      <formula>$V$34=1</formula>
    </cfRule>
  </conditionalFormatting>
  <conditionalFormatting sqref="I37">
    <cfRule type="expression" priority="5" stopIfTrue="1">
      <formula>$P$36=1</formula>
    </cfRule>
  </conditionalFormatting>
  <conditionalFormatting sqref="K37">
    <cfRule type="expression" dxfId="140" priority="6" stopIfTrue="1">
      <formula>$V$36=1</formula>
    </cfRule>
  </conditionalFormatting>
  <conditionalFormatting sqref="I39">
    <cfRule type="expression" dxfId="139" priority="7" stopIfTrue="1">
      <formula>$P$38=1</formula>
    </cfRule>
  </conditionalFormatting>
  <conditionalFormatting sqref="K39">
    <cfRule type="expression" dxfId="138" priority="8" stopIfTrue="1">
      <formula>$V$38=1</formula>
    </cfRule>
  </conditionalFormatting>
  <conditionalFormatting sqref="I102">
    <cfRule type="cellIs" dxfId="137" priority="1" stopIfTrue="1" operator="equal">
      <formula>"Can not be negative"</formula>
    </cfRule>
  </conditionalFormatting>
  <dataValidations count="2">
    <dataValidation type="custom" allowBlank="1" showInputMessage="1" showErrorMessage="1" errorTitle="Value is negative or too high" error="The net collectable debit figure cannot be negative._x000a_If the amount is not negative please ensure it has been entered as pounds thousands" sqref="I35">
      <formula1>P34=0</formula1>
    </dataValidation>
    <dataValidation type="custom" allowBlank="1" showInputMessage="1" showErrorMessage="1" errorTitle="Value is negative or too high" error="The net collectable debit figure cannot be negative._x000a_If the amount is not negative please ensure it has been entered as pounds thousands" sqref="K35">
      <formula1>V34=0</formula1>
    </dataValidation>
  </dataValidations>
  <hyperlinks>
    <hyperlink ref="A6" r:id="rId1" display="qrc.statistics@communities.gsi.gov.uk"/>
  </hyperlinks>
  <printOptions horizontalCentered="1"/>
  <pageMargins left="0.19685039370078741" right="0.19685039370078741" top="0.59055118110236227" bottom="0.59055118110236227" header="0.19685039370078741" footer="0.19685039370078741"/>
  <pageSetup paperSize="9" scale="52" fitToHeight="2" orientation="portrait" r:id="rId2"/>
  <headerFooter alignWithMargins="0">
    <oddFooter>Page &amp;P of &amp;N</oddFooter>
  </headerFooter>
  <rowBreaks count="1" manualBreakCount="1">
    <brk id="82" max="11" man="1"/>
  </rowBreaks>
  <ignoredErrors>
    <ignoredError sqref="I34 K34 I46 K46 I60 K60 K95" numberStoredAsText="1"/>
  </ignoredErrors>
  <drawing r:id="rId3"/>
  <legacyDrawing r:id="rId4"/>
  <mc:AlternateContent xmlns:mc="http://schemas.openxmlformats.org/markup-compatibility/2006">
    <mc:Choice Requires="x14">
      <controls>
        <mc:AlternateContent xmlns:mc="http://schemas.openxmlformats.org/markup-compatibility/2006">
          <mc:Choice Requires="x14">
            <control shapeId="4098" r:id="rId5" name="List Box 2">
              <controlPr locked="0" defaultSize="0" autoFill="0" autoLine="0" autoPict="0">
                <anchor moveWithCells="1">
                  <from>
                    <xdr:col>5</xdr:col>
                    <xdr:colOff>28575</xdr:colOff>
                    <xdr:row>12</xdr:row>
                    <xdr:rowOff>28575</xdr:rowOff>
                  </from>
                  <to>
                    <xdr:col>8</xdr:col>
                    <xdr:colOff>857250</xdr:colOff>
                    <xdr:row>17</xdr:row>
                    <xdr:rowOff>76200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7"/>
  <sheetViews>
    <sheetView showGridLines="0" zoomScaleNormal="100" workbookViewId="0">
      <selection activeCell="H22" sqref="H22"/>
    </sheetView>
  </sheetViews>
  <sheetFormatPr defaultColWidth="9.140625" defaultRowHeight="15" x14ac:dyDescent="0.2"/>
  <cols>
    <col min="1" max="1" width="4" style="136" customWidth="1"/>
    <col min="2" max="2" width="54.140625" style="136" customWidth="1"/>
    <col min="3" max="3" width="4.140625" style="397" customWidth="1"/>
    <col min="4" max="4" width="25.7109375" style="220" customWidth="1"/>
    <col min="5" max="6" width="25.7109375" style="136" customWidth="1"/>
    <col min="7" max="7" width="25.7109375" style="10" customWidth="1"/>
    <col min="8" max="8" width="3.5703125" style="212" customWidth="1"/>
    <col min="9" max="9" width="4.5703125" style="212" customWidth="1"/>
    <col min="10" max="10" width="4.140625" style="212" customWidth="1"/>
    <col min="11" max="11" width="5.5703125" style="212" customWidth="1"/>
    <col min="12" max="21" width="9.140625" style="212"/>
    <col min="22" max="22" width="18.5703125" style="212" customWidth="1"/>
    <col min="23" max="23" width="13.7109375" style="212" customWidth="1"/>
    <col min="24" max="24" width="12.140625" style="212" customWidth="1"/>
    <col min="25" max="16384" width="9.140625" style="212"/>
  </cols>
  <sheetData>
    <row r="1" spans="1:8" ht="20.25" customHeight="1" x14ac:dyDescent="0.25">
      <c r="A1" s="337"/>
      <c r="B1" s="338"/>
      <c r="C1" s="339"/>
      <c r="D1" s="340"/>
      <c r="E1" s="340"/>
      <c r="F1" s="340"/>
      <c r="G1" s="341">
        <v>323</v>
      </c>
      <c r="H1" s="342"/>
    </row>
    <row r="2" spans="1:8" s="201" customFormat="1" ht="21" customHeight="1" x14ac:dyDescent="0.25">
      <c r="A2" s="343"/>
      <c r="B2" s="344"/>
      <c r="C2" s="344"/>
      <c r="D2" s="345"/>
      <c r="E2" s="257"/>
      <c r="F2" s="257"/>
      <c r="G2" s="257"/>
      <c r="H2" s="346"/>
    </row>
    <row r="3" spans="1:8" s="201" customFormat="1" ht="49.5" customHeight="1" x14ac:dyDescent="0.25">
      <c r="A3" s="347"/>
      <c r="B3" s="767" t="s">
        <v>834</v>
      </c>
      <c r="C3" s="768"/>
      <c r="D3" s="768"/>
      <c r="E3" s="768"/>
      <c r="F3" s="768"/>
      <c r="G3" s="768"/>
      <c r="H3" s="346"/>
    </row>
    <row r="4" spans="1:8" ht="15.75" x14ac:dyDescent="0.25">
      <c r="A4" s="348"/>
      <c r="B4" s="768" t="s">
        <v>819</v>
      </c>
      <c r="C4" s="768"/>
      <c r="D4" s="768"/>
      <c r="E4" s="768"/>
      <c r="F4" s="768"/>
      <c r="G4" s="768"/>
      <c r="H4" s="346"/>
    </row>
    <row r="5" spans="1:8" ht="19.899999999999999" customHeight="1" x14ac:dyDescent="0.25">
      <c r="A5" s="349"/>
      <c r="B5" s="769"/>
      <c r="C5" s="769"/>
      <c r="D5" s="769"/>
      <c r="E5" s="769"/>
      <c r="F5" s="769"/>
      <c r="G5" s="769"/>
      <c r="H5" s="346"/>
    </row>
    <row r="6" spans="1:8" ht="12.6" customHeight="1" x14ac:dyDescent="0.25">
      <c r="A6" s="349"/>
      <c r="B6" s="770" t="s">
        <v>820</v>
      </c>
      <c r="C6" s="770"/>
      <c r="D6" s="770"/>
      <c r="E6" s="770"/>
      <c r="F6" s="770"/>
      <c r="G6" s="770"/>
      <c r="H6" s="346"/>
    </row>
    <row r="7" spans="1:8" ht="16.5" thickBot="1" x14ac:dyDescent="0.3">
      <c r="A7" s="350"/>
      <c r="B7" s="351"/>
      <c r="C7" s="351"/>
      <c r="D7" s="352"/>
      <c r="E7" s="353"/>
      <c r="F7" s="353"/>
      <c r="G7" s="354" t="str">
        <f>+[5]Instructions!D13</f>
        <v>v1.0</v>
      </c>
      <c r="H7" s="355"/>
    </row>
    <row r="8" spans="1:8" ht="16.5" thickBot="1" x14ac:dyDescent="0.3">
      <c r="A8" s="356"/>
      <c r="B8" s="283"/>
      <c r="C8" s="283"/>
      <c r="D8" s="357"/>
      <c r="E8" s="358"/>
      <c r="F8" s="358"/>
      <c r="G8" s="359"/>
      <c r="H8" s="360"/>
    </row>
    <row r="9" spans="1:8" ht="16.149999999999999" customHeight="1" thickBot="1" x14ac:dyDescent="0.3">
      <c r="A9" s="361"/>
      <c r="B9" s="362" t="s">
        <v>821</v>
      </c>
      <c r="C9" s="363"/>
      <c r="D9" s="777" t="str">
        <f>+CONCATENATE('QRC4 Form'!E19)</f>
        <v>Hastings</v>
      </c>
      <c r="E9" s="778"/>
      <c r="F9" s="364"/>
      <c r="G9" s="365"/>
      <c r="H9" s="284"/>
    </row>
    <row r="10" spans="1:8" ht="16.149999999999999" customHeight="1" thickBot="1" x14ac:dyDescent="0.3">
      <c r="A10" s="361"/>
      <c r="B10" s="366" t="s">
        <v>822</v>
      </c>
      <c r="C10" s="363"/>
      <c r="D10" s="779" t="str">
        <f>+CONCATENATE('QRC4 Form'!E20)</f>
        <v>E1433</v>
      </c>
      <c r="E10" s="780"/>
      <c r="F10" s="364"/>
      <c r="G10" s="365"/>
      <c r="H10" s="284"/>
    </row>
    <row r="11" spans="1:8" ht="16.149999999999999" customHeight="1" thickBot="1" x14ac:dyDescent="0.3">
      <c r="A11" s="367"/>
      <c r="B11" s="366" t="s">
        <v>823</v>
      </c>
      <c r="C11" s="363"/>
      <c r="D11" s="779" t="str">
        <f>+CONCATENATE('QRC4 Form'!E21)</f>
        <v>NICK BROCKLEBANK</v>
      </c>
      <c r="E11" s="780"/>
      <c r="F11" s="364"/>
      <c r="G11" s="368"/>
      <c r="H11" s="284"/>
    </row>
    <row r="12" spans="1:8" ht="16.149999999999999" customHeight="1" thickBot="1" x14ac:dyDescent="0.3">
      <c r="A12" s="369"/>
      <c r="B12" s="366" t="s">
        <v>824</v>
      </c>
      <c r="C12" s="363"/>
      <c r="D12" s="779" t="str">
        <f>+CONCATENATE('QRC4 Form'!E22)</f>
        <v>01424 451563</v>
      </c>
      <c r="E12" s="780"/>
      <c r="F12" s="364"/>
      <c r="G12" s="368"/>
      <c r="H12" s="284"/>
    </row>
    <row r="13" spans="1:8" ht="16.149999999999999" customHeight="1" thickBot="1" x14ac:dyDescent="0.3">
      <c r="A13" s="361"/>
      <c r="B13" s="366" t="s">
        <v>825</v>
      </c>
      <c r="C13" s="363"/>
      <c r="D13" s="777" t="str">
        <f>+CONCATENATE('QRC4 Form'!E23)</f>
        <v>nbrocklebank@hastings.gov.uk</v>
      </c>
      <c r="E13" s="778"/>
      <c r="F13" s="364"/>
      <c r="G13" s="368"/>
      <c r="H13" s="284"/>
    </row>
    <row r="14" spans="1:8" ht="21.75" customHeight="1" thickBot="1" x14ac:dyDescent="0.3">
      <c r="A14" s="370"/>
      <c r="B14" s="371"/>
      <c r="C14" s="372"/>
      <c r="D14" s="372"/>
      <c r="E14" s="372"/>
      <c r="F14" s="372"/>
      <c r="G14" s="373"/>
      <c r="H14" s="374"/>
    </row>
    <row r="15" spans="1:8" ht="24" customHeight="1" x14ac:dyDescent="0.25">
      <c r="A15" s="375"/>
      <c r="B15" s="376"/>
      <c r="C15" s="377"/>
      <c r="D15" s="377"/>
      <c r="E15" s="377"/>
      <c r="F15" s="377"/>
      <c r="G15" s="378"/>
      <c r="H15" s="379"/>
    </row>
    <row r="16" spans="1:8" s="256" customFormat="1" ht="22.5" customHeight="1" x14ac:dyDescent="0.2">
      <c r="A16" s="391"/>
      <c r="B16" s="773" t="s">
        <v>829</v>
      </c>
      <c r="C16" s="774"/>
      <c r="D16" s="774"/>
      <c r="E16" s="774"/>
      <c r="F16" s="774"/>
      <c r="G16" s="774"/>
      <c r="H16" s="380"/>
    </row>
    <row r="17" spans="1:12" s="256" customFormat="1" x14ac:dyDescent="0.2">
      <c r="A17" s="391"/>
      <c r="B17" s="773" t="s">
        <v>826</v>
      </c>
      <c r="C17" s="774"/>
      <c r="D17" s="774"/>
      <c r="E17" s="774"/>
      <c r="F17" s="774"/>
      <c r="G17" s="774"/>
      <c r="H17" s="380"/>
    </row>
    <row r="18" spans="1:12" s="256" customFormat="1" ht="15.75" customHeight="1" x14ac:dyDescent="0.25">
      <c r="A18" s="384"/>
      <c r="B18" s="390"/>
      <c r="C18" s="383"/>
      <c r="D18" s="386" t="s">
        <v>827</v>
      </c>
      <c r="E18" s="386" t="s">
        <v>827</v>
      </c>
      <c r="F18" s="386" t="s">
        <v>827</v>
      </c>
      <c r="G18" s="386" t="s">
        <v>827</v>
      </c>
      <c r="H18" s="380"/>
    </row>
    <row r="19" spans="1:12" s="256" customFormat="1" ht="16.5" thickBot="1" x14ac:dyDescent="0.3">
      <c r="A19" s="381"/>
      <c r="B19" s="385"/>
      <c r="C19" s="387"/>
      <c r="D19" s="382">
        <v>42185</v>
      </c>
      <c r="E19" s="382">
        <v>42277</v>
      </c>
      <c r="F19" s="382">
        <v>42369</v>
      </c>
      <c r="G19" s="382">
        <v>42460</v>
      </c>
      <c r="H19" s="380"/>
    </row>
    <row r="20" spans="1:12" s="392" customFormat="1" ht="48" customHeight="1" thickBot="1" x14ac:dyDescent="0.25">
      <c r="A20" s="389"/>
      <c r="B20" s="388" t="s">
        <v>830</v>
      </c>
      <c r="C20" s="385"/>
      <c r="D20" s="696">
        <v>4200</v>
      </c>
      <c r="E20" s="696">
        <v>4150</v>
      </c>
      <c r="F20" s="696">
        <f>VLOOKUP('QRC4 Form'!I1,Data!A12:AN337,34,FALSE)</f>
        <v>4126</v>
      </c>
      <c r="G20" s="655">
        <v>4065</v>
      </c>
      <c r="H20" s="380"/>
    </row>
    <row r="21" spans="1:12" s="393" customFormat="1" ht="25.15" customHeight="1" thickBot="1" x14ac:dyDescent="0.3">
      <c r="A21" s="391"/>
      <c r="B21" s="383"/>
      <c r="C21" s="383"/>
      <c r="D21" s="400"/>
      <c r="E21" s="400"/>
      <c r="F21" s="400"/>
      <c r="G21" s="400"/>
      <c r="H21" s="380"/>
    </row>
    <row r="22" spans="1:12" s="392" customFormat="1" ht="48" customHeight="1" thickBot="1" x14ac:dyDescent="0.25">
      <c r="A22" s="389"/>
      <c r="B22" s="388" t="s">
        <v>831</v>
      </c>
      <c r="C22" s="385"/>
      <c r="D22" s="697">
        <v>7035</v>
      </c>
      <c r="E22" s="696">
        <v>6906</v>
      </c>
      <c r="F22" s="696">
        <f>VLOOKUP('QRC4 Form'!I1,Data!A12:AN337,37,FALSE)</f>
        <v>6819</v>
      </c>
      <c r="G22" s="655">
        <v>6820</v>
      </c>
      <c r="H22" s="380"/>
    </row>
    <row r="23" spans="1:12" ht="25.15" customHeight="1" thickBot="1" x14ac:dyDescent="0.3">
      <c r="A23" s="391"/>
      <c r="B23" s="383"/>
      <c r="C23" s="383"/>
      <c r="D23" s="400"/>
      <c r="E23" s="400"/>
      <c r="F23" s="400"/>
      <c r="G23" s="400"/>
      <c r="H23" s="380"/>
      <c r="L23" s="228"/>
    </row>
    <row r="24" spans="1:12" s="392" customFormat="1" ht="48" customHeight="1" thickBot="1" x14ac:dyDescent="0.25">
      <c r="A24" s="389"/>
      <c r="B24" s="388" t="s">
        <v>832</v>
      </c>
      <c r="C24" s="385"/>
      <c r="D24" s="401">
        <f t="shared" ref="D24:E24" si="0">+D20+D22</f>
        <v>11235</v>
      </c>
      <c r="E24" s="401">
        <f t="shared" si="0"/>
        <v>11056</v>
      </c>
      <c r="F24" s="401">
        <f t="shared" ref="F24:G24" si="1">+F20+F22</f>
        <v>10945</v>
      </c>
      <c r="G24" s="401">
        <f t="shared" si="1"/>
        <v>10885</v>
      </c>
      <c r="H24" s="380"/>
    </row>
    <row r="25" spans="1:12" ht="25.15" customHeight="1" x14ac:dyDescent="0.2">
      <c r="A25" s="775"/>
      <c r="B25" s="774"/>
      <c r="C25" s="774"/>
      <c r="D25" s="774"/>
      <c r="E25" s="774"/>
      <c r="F25" s="399"/>
      <c r="G25" s="368"/>
      <c r="H25" s="380"/>
      <c r="I25" s="398"/>
      <c r="J25" s="398"/>
    </row>
    <row r="26" spans="1:12" ht="22.15" customHeight="1" x14ac:dyDescent="0.2">
      <c r="A26" s="394"/>
      <c r="B26" s="776" t="s">
        <v>833</v>
      </c>
      <c r="C26" s="776"/>
      <c r="D26" s="776"/>
      <c r="E26" s="776"/>
      <c r="F26" s="776"/>
      <c r="G26" s="776"/>
      <c r="H26" s="380"/>
    </row>
    <row r="27" spans="1:12" ht="346.5" customHeight="1" thickBot="1" x14ac:dyDescent="0.25">
      <c r="A27" s="395"/>
      <c r="B27" s="771" t="s">
        <v>879</v>
      </c>
      <c r="C27" s="772"/>
      <c r="D27" s="772"/>
      <c r="E27" s="772"/>
      <c r="F27" s="772"/>
      <c r="G27" s="772"/>
      <c r="H27" s="396"/>
    </row>
  </sheetData>
  <sheetProtection sheet="1" objects="1" scenarios="1"/>
  <mergeCells count="14">
    <mergeCell ref="B3:G3"/>
    <mergeCell ref="B4:G4"/>
    <mergeCell ref="B5:G5"/>
    <mergeCell ref="B6:G6"/>
    <mergeCell ref="B27:G27"/>
    <mergeCell ref="B16:G16"/>
    <mergeCell ref="B17:G17"/>
    <mergeCell ref="A25:E25"/>
    <mergeCell ref="B26:G26"/>
    <mergeCell ref="D9:E9"/>
    <mergeCell ref="D10:E10"/>
    <mergeCell ref="D11:E11"/>
    <mergeCell ref="D12:E12"/>
    <mergeCell ref="D13:E13"/>
  </mergeCells>
  <dataValidations count="2">
    <dataValidation allowBlank="1" showErrorMessage="1" prompt="Please do input data" sqref="G24"/>
    <dataValidation allowBlank="1" showErrorMessage="1" prompt="Please do input data" sqref="D24 E24 F24"/>
  </dataValidations>
  <printOptions horizontalCentered="1"/>
  <pageMargins left="0.35433070866141736" right="0.35433070866141736" top="0.78740157480314965" bottom="0.39370078740157483" header="0.39370078740157483" footer="0.31496062992125984"/>
  <pageSetup paperSize="9" scale="58"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68"/>
  <sheetViews>
    <sheetView workbookViewId="0">
      <selection activeCell="O28" sqref="O28"/>
    </sheetView>
  </sheetViews>
  <sheetFormatPr defaultColWidth="9.140625" defaultRowHeight="15" x14ac:dyDescent="0.2"/>
  <cols>
    <col min="1" max="1" width="3.7109375" style="21" customWidth="1"/>
    <col min="2" max="2" width="11" style="21" bestFit="1" customWidth="1"/>
    <col min="3" max="3" width="65.7109375" style="21" customWidth="1"/>
    <col min="4" max="4" width="18.7109375" style="21" customWidth="1"/>
    <col min="5" max="5" width="15.7109375" style="21" customWidth="1"/>
    <col min="6" max="6" width="3.7109375" style="136" customWidth="1"/>
    <col min="7" max="7" width="16.7109375" style="21" bestFit="1" customWidth="1"/>
    <col min="8" max="8" width="9.28515625" style="21" bestFit="1" customWidth="1"/>
    <col min="9" max="9" width="3.7109375" style="21" customWidth="1"/>
    <col min="10" max="10" width="12.7109375" style="218" customWidth="1"/>
    <col min="11" max="11" width="9.28515625" style="218" bestFit="1" customWidth="1"/>
    <col min="12" max="12" width="3.7109375" style="218" customWidth="1"/>
    <col min="13" max="13" width="24.85546875" style="218" customWidth="1"/>
    <col min="14" max="14" width="3.7109375" style="217" customWidth="1"/>
    <col min="15" max="15" width="50.7109375" style="216" customWidth="1"/>
    <col min="16" max="16" width="3.7109375" style="216" customWidth="1"/>
    <col min="17" max="18" width="9.140625" style="216"/>
    <col min="19" max="19" width="3.7109375" style="216" customWidth="1"/>
    <col min="20" max="31" width="9.140625" style="216"/>
    <col min="32" max="16384" width="9.140625" style="21"/>
  </cols>
  <sheetData>
    <row r="1" spans="1:26" ht="13.9" customHeight="1" x14ac:dyDescent="0.2">
      <c r="A1" s="407"/>
      <c r="B1" s="408"/>
      <c r="C1" s="408"/>
      <c r="D1" s="408"/>
      <c r="E1" s="408"/>
      <c r="F1" s="408"/>
      <c r="G1" s="408"/>
      <c r="H1" s="408"/>
      <c r="I1" s="408"/>
      <c r="J1" s="408"/>
      <c r="K1" s="408"/>
      <c r="L1" s="408"/>
      <c r="M1" s="408"/>
      <c r="N1" s="408"/>
      <c r="O1" s="408"/>
      <c r="P1" s="409"/>
    </row>
    <row r="2" spans="1:26" ht="13.9" customHeight="1" x14ac:dyDescent="0.25">
      <c r="A2" s="784" t="s">
        <v>755</v>
      </c>
      <c r="B2" s="785"/>
      <c r="C2" s="785"/>
      <c r="D2" s="785"/>
      <c r="E2" s="785"/>
      <c r="F2" s="785"/>
      <c r="G2" s="785"/>
      <c r="H2" s="785"/>
      <c r="I2" s="785"/>
      <c r="J2" s="785"/>
      <c r="K2" s="785"/>
      <c r="L2" s="785"/>
      <c r="M2" s="785"/>
      <c r="N2" s="785"/>
      <c r="O2" s="785"/>
      <c r="P2" s="786"/>
      <c r="Q2" s="227"/>
      <c r="R2" s="227"/>
      <c r="S2" s="227"/>
      <c r="T2" s="227"/>
      <c r="U2" s="227"/>
      <c r="V2" s="227"/>
      <c r="W2" s="227"/>
      <c r="X2" s="227"/>
      <c r="Y2" s="219"/>
    </row>
    <row r="3" spans="1:26" ht="13.9" customHeight="1" x14ac:dyDescent="0.25">
      <c r="A3" s="784" t="s">
        <v>854</v>
      </c>
      <c r="B3" s="785"/>
      <c r="C3" s="785"/>
      <c r="D3" s="785"/>
      <c r="E3" s="785"/>
      <c r="F3" s="785"/>
      <c r="G3" s="785"/>
      <c r="H3" s="785"/>
      <c r="I3" s="785"/>
      <c r="J3" s="785"/>
      <c r="K3" s="785"/>
      <c r="L3" s="785"/>
      <c r="M3" s="785"/>
      <c r="N3" s="785"/>
      <c r="O3" s="785"/>
      <c r="P3" s="786"/>
      <c r="Q3" s="227"/>
      <c r="R3" s="227"/>
      <c r="S3" s="227"/>
      <c r="T3" s="227"/>
      <c r="U3" s="227"/>
      <c r="V3" s="227"/>
      <c r="W3" s="227"/>
      <c r="X3" s="227"/>
      <c r="Y3" s="219"/>
    </row>
    <row r="4" spans="1:26" ht="13.9" customHeight="1" x14ac:dyDescent="0.25">
      <c r="A4" s="784" t="s">
        <v>753</v>
      </c>
      <c r="B4" s="785"/>
      <c r="C4" s="785"/>
      <c r="D4" s="785"/>
      <c r="E4" s="785"/>
      <c r="F4" s="785"/>
      <c r="G4" s="785"/>
      <c r="H4" s="785"/>
      <c r="I4" s="785"/>
      <c r="J4" s="785"/>
      <c r="K4" s="785"/>
      <c r="L4" s="785"/>
      <c r="M4" s="785"/>
      <c r="N4" s="785"/>
      <c r="O4" s="785"/>
      <c r="P4" s="786"/>
      <c r="Q4" s="227"/>
      <c r="R4" s="227"/>
      <c r="S4" s="227"/>
      <c r="T4" s="227"/>
      <c r="U4" s="227"/>
      <c r="V4" s="227"/>
      <c r="W4" s="227"/>
      <c r="X4" s="227"/>
      <c r="Y4" s="219"/>
    </row>
    <row r="5" spans="1:26" s="216" customFormat="1" ht="13.9" customHeight="1" thickBot="1" x14ac:dyDescent="0.25">
      <c r="A5" s="787" t="str">
        <f>+'QRC4 Form'!L1</f>
        <v>Ver 1.0</v>
      </c>
      <c r="B5" s="788"/>
      <c r="C5" s="788"/>
      <c r="D5" s="788"/>
      <c r="E5" s="788"/>
      <c r="F5" s="788"/>
      <c r="G5" s="788"/>
      <c r="H5" s="788"/>
      <c r="I5" s="788"/>
      <c r="J5" s="788"/>
      <c r="K5" s="788"/>
      <c r="L5" s="788"/>
      <c r="M5" s="788"/>
      <c r="N5" s="788"/>
      <c r="O5" s="788"/>
      <c r="P5" s="789"/>
      <c r="R5" s="219"/>
      <c r="S5" s="219"/>
      <c r="T5" s="219"/>
    </row>
    <row r="6" spans="1:26" s="216" customFormat="1" ht="13.9" customHeight="1" x14ac:dyDescent="0.2">
      <c r="A6" s="457"/>
      <c r="B6" s="411" t="str">
        <f>+CONCATENATE("Local authority : ",+'QRC4 Form'!E19," ",)</f>
        <v xml:space="preserve">Local authority : Hastings </v>
      </c>
      <c r="C6" s="458"/>
      <c r="D6" s="458"/>
      <c r="E6" s="458"/>
      <c r="F6" s="458"/>
      <c r="G6" s="458"/>
      <c r="H6" s="458"/>
      <c r="I6" s="458"/>
      <c r="J6" s="459"/>
      <c r="K6" s="459"/>
      <c r="L6" s="459"/>
      <c r="M6" s="459"/>
      <c r="N6" s="459"/>
      <c r="O6" s="458"/>
      <c r="P6" s="460"/>
      <c r="R6" s="219"/>
      <c r="S6" s="226"/>
      <c r="T6" s="225"/>
    </row>
    <row r="7" spans="1:26" s="216" customFormat="1" ht="13.9" customHeight="1" x14ac:dyDescent="0.2">
      <c r="A7" s="410"/>
      <c r="B7" s="411" t="str">
        <f>+CONCATENATE("Local authority : ",+'QRC4 Form'!E20," ",)</f>
        <v xml:space="preserve">Local authority : E1433 </v>
      </c>
      <c r="C7" s="412"/>
      <c r="D7" s="412"/>
      <c r="E7" s="412"/>
      <c r="F7" s="411"/>
      <c r="G7" s="412"/>
      <c r="H7" s="412"/>
      <c r="I7" s="412"/>
      <c r="J7" s="413"/>
      <c r="K7" s="413"/>
      <c r="L7" s="413"/>
      <c r="M7" s="413"/>
      <c r="N7" s="413"/>
      <c r="O7" s="412"/>
      <c r="P7" s="414"/>
      <c r="R7" s="219"/>
      <c r="S7" s="224"/>
      <c r="T7" s="223"/>
    </row>
    <row r="8" spans="1:26" s="216" customFormat="1" ht="13.9" customHeight="1" x14ac:dyDescent="0.2">
      <c r="A8" s="410"/>
      <c r="B8" s="411" t="str">
        <f>+CONCATENATE("Local authority contact name : ",+'QRC4 Form'!E21)</f>
        <v>Local authority contact name : NICK BROCKLEBANK</v>
      </c>
      <c r="C8" s="412"/>
      <c r="D8" s="412"/>
      <c r="E8" s="412"/>
      <c r="F8" s="412"/>
      <c r="G8" s="412"/>
      <c r="H8" s="412"/>
      <c r="I8" s="412"/>
      <c r="J8" s="413"/>
      <c r="K8" s="413"/>
      <c r="L8" s="413"/>
      <c r="M8" s="413"/>
      <c r="N8" s="413"/>
      <c r="O8" s="412"/>
      <c r="P8" s="414"/>
      <c r="R8" s="219"/>
      <c r="S8" s="222"/>
      <c r="T8" s="223"/>
    </row>
    <row r="9" spans="1:26" s="216" customFormat="1" ht="13.9" customHeight="1" x14ac:dyDescent="0.2">
      <c r="A9" s="410"/>
      <c r="B9" s="411" t="str">
        <f>+CONCATENATE("Local authority contact number : ",+'QRC4 Form'!E22)</f>
        <v>Local authority contact number : 01424 451563</v>
      </c>
      <c r="C9" s="412"/>
      <c r="D9" s="412"/>
      <c r="E9" s="412"/>
      <c r="F9" s="412"/>
      <c r="G9" s="412"/>
      <c r="H9" s="412"/>
      <c r="I9" s="412"/>
      <c r="J9" s="413"/>
      <c r="K9" s="413"/>
      <c r="L9" s="413"/>
      <c r="M9" s="413"/>
      <c r="N9" s="413"/>
      <c r="O9" s="412"/>
      <c r="P9" s="414"/>
      <c r="R9" s="219"/>
      <c r="S9" s="222"/>
      <c r="T9" s="223"/>
    </row>
    <row r="10" spans="1:26" s="216" customFormat="1" ht="13.9" customHeight="1" x14ac:dyDescent="0.2">
      <c r="A10" s="410"/>
      <c r="B10" s="411" t="str">
        <f>+CONCATENATE("Local authority contact email address : ",+'QRC4 Form'!E23)</f>
        <v>Local authority contact email address : nbrocklebank@hastings.gov.uk</v>
      </c>
      <c r="C10" s="412"/>
      <c r="D10" s="412"/>
      <c r="E10" s="412"/>
      <c r="F10" s="412"/>
      <c r="G10" s="412"/>
      <c r="H10" s="412"/>
      <c r="I10" s="412"/>
      <c r="J10" s="413"/>
      <c r="K10" s="413"/>
      <c r="L10" s="413"/>
      <c r="M10" s="413"/>
      <c r="N10" s="413"/>
      <c r="O10" s="412"/>
      <c r="P10" s="414"/>
      <c r="R10" s="219"/>
      <c r="S10" s="222"/>
      <c r="T10" s="223"/>
    </row>
    <row r="11" spans="1:26" s="216" customFormat="1" ht="13.9" customHeight="1" x14ac:dyDescent="0.2">
      <c r="A11" s="410"/>
      <c r="B11" s="411"/>
      <c r="C11" s="412"/>
      <c r="D11" s="412"/>
      <c r="E11" s="412"/>
      <c r="F11" s="412"/>
      <c r="G11" s="412"/>
      <c r="H11" s="412"/>
      <c r="I11" s="412"/>
      <c r="J11" s="413"/>
      <c r="K11" s="413"/>
      <c r="L11" s="413"/>
      <c r="M11" s="413"/>
      <c r="N11" s="413"/>
      <c r="O11" s="412"/>
      <c r="P11" s="414"/>
      <c r="R11" s="219"/>
      <c r="S11" s="222"/>
      <c r="T11" s="223"/>
    </row>
    <row r="12" spans="1:26" s="216" customFormat="1" ht="13.9" customHeight="1" x14ac:dyDescent="0.2">
      <c r="A12" s="410"/>
      <c r="B12" s="415" t="s">
        <v>752</v>
      </c>
      <c r="C12" s="415"/>
      <c r="D12" s="412"/>
      <c r="E12" s="412"/>
      <c r="F12" s="412"/>
      <c r="G12" s="412"/>
      <c r="H12" s="412"/>
      <c r="I12" s="412"/>
      <c r="J12" s="413"/>
      <c r="K12" s="413"/>
      <c r="L12" s="413"/>
      <c r="M12" s="413"/>
      <c r="N12" s="413"/>
      <c r="O12" s="412"/>
      <c r="P12" s="414"/>
      <c r="R12" s="219"/>
      <c r="S12" s="222"/>
      <c r="T12" s="223"/>
    </row>
    <row r="13" spans="1:26" s="216" customFormat="1" ht="13.9" customHeight="1" x14ac:dyDescent="0.2">
      <c r="A13" s="410"/>
      <c r="B13" s="415" t="s">
        <v>791</v>
      </c>
      <c r="C13" s="415"/>
      <c r="D13" s="412"/>
      <c r="E13" s="412"/>
      <c r="F13" s="412"/>
      <c r="G13" s="412"/>
      <c r="H13" s="412"/>
      <c r="I13" s="412"/>
      <c r="J13" s="413"/>
      <c r="K13" s="413"/>
      <c r="L13" s="413"/>
      <c r="M13" s="413"/>
      <c r="N13" s="413"/>
      <c r="O13" s="412"/>
      <c r="P13" s="414"/>
      <c r="R13" s="219"/>
      <c r="S13" s="222"/>
      <c r="T13" s="223"/>
    </row>
    <row r="14" spans="1:26" ht="13.9" customHeight="1" x14ac:dyDescent="0.2">
      <c r="A14" s="410"/>
      <c r="B14" s="412"/>
      <c r="C14" s="411"/>
      <c r="D14" s="412"/>
      <c r="E14" s="412"/>
      <c r="F14" s="412"/>
      <c r="G14" s="412"/>
      <c r="H14" s="412"/>
      <c r="I14" s="412"/>
      <c r="J14" s="413"/>
      <c r="K14" s="413"/>
      <c r="L14" s="413"/>
      <c r="M14" s="413"/>
      <c r="N14" s="413"/>
      <c r="O14" s="412"/>
      <c r="P14" s="414"/>
      <c r="R14" s="219"/>
      <c r="S14" s="222"/>
      <c r="T14" s="223"/>
    </row>
    <row r="15" spans="1:26" ht="13.9" customHeight="1" x14ac:dyDescent="0.2">
      <c r="A15" s="410"/>
      <c r="B15" s="412"/>
      <c r="C15" s="412"/>
      <c r="D15" s="790" t="s">
        <v>751</v>
      </c>
      <c r="E15" s="791"/>
      <c r="F15" s="461"/>
      <c r="G15" s="790" t="s">
        <v>750</v>
      </c>
      <c r="H15" s="791"/>
      <c r="I15" s="461"/>
      <c r="J15" s="790" t="s">
        <v>749</v>
      </c>
      <c r="K15" s="791"/>
      <c r="L15" s="461"/>
      <c r="M15" s="413"/>
      <c r="N15" s="413"/>
      <c r="O15" s="412"/>
      <c r="P15" s="414"/>
      <c r="R15" s="219"/>
      <c r="S15" s="222"/>
      <c r="T15" s="223"/>
    </row>
    <row r="16" spans="1:26" ht="13.9" customHeight="1" x14ac:dyDescent="0.2">
      <c r="A16" s="410"/>
      <c r="B16" s="413"/>
      <c r="C16" s="412"/>
      <c r="D16" s="462" t="s">
        <v>759</v>
      </c>
      <c r="E16" s="462" t="s">
        <v>767</v>
      </c>
      <c r="F16" s="462"/>
      <c r="G16" s="462" t="s">
        <v>748</v>
      </c>
      <c r="H16" s="462" t="s">
        <v>7</v>
      </c>
      <c r="I16" s="462"/>
      <c r="J16" s="462" t="s">
        <v>748</v>
      </c>
      <c r="K16" s="462" t="s">
        <v>7</v>
      </c>
      <c r="L16" s="462"/>
      <c r="M16" s="463"/>
      <c r="N16" s="413"/>
      <c r="O16" s="464" t="s">
        <v>747</v>
      </c>
      <c r="P16" s="414"/>
      <c r="R16" s="219"/>
      <c r="S16" s="222"/>
      <c r="T16" s="206"/>
      <c r="U16" s="206"/>
      <c r="V16" s="206"/>
      <c r="W16" s="206"/>
      <c r="X16" s="206"/>
      <c r="Y16" s="206"/>
      <c r="Z16" s="206"/>
    </row>
    <row r="17" spans="1:26" ht="13.9" customHeight="1" x14ac:dyDescent="0.2">
      <c r="A17" s="410"/>
      <c r="B17" s="426"/>
      <c r="C17" s="465" t="s">
        <v>754</v>
      </c>
      <c r="D17" s="423" t="s">
        <v>758</v>
      </c>
      <c r="E17" s="423" t="s">
        <v>758</v>
      </c>
      <c r="F17" s="466"/>
      <c r="G17" s="423" t="s">
        <v>758</v>
      </c>
      <c r="H17" s="467"/>
      <c r="I17" s="468"/>
      <c r="J17" s="423" t="s">
        <v>758</v>
      </c>
      <c r="K17" s="467"/>
      <c r="L17" s="467"/>
      <c r="M17" s="425"/>
      <c r="N17" s="426"/>
      <c r="O17" s="427"/>
      <c r="P17" s="428"/>
      <c r="R17" s="219"/>
      <c r="S17" s="222"/>
      <c r="T17" s="206"/>
      <c r="U17" s="206"/>
      <c r="V17" s="206"/>
      <c r="W17" s="206"/>
      <c r="X17" s="206"/>
      <c r="Y17" s="206"/>
      <c r="Z17" s="206"/>
    </row>
    <row r="18" spans="1:26" ht="25.5" x14ac:dyDescent="0.2">
      <c r="A18" s="410"/>
      <c r="B18" s="469">
        <v>1</v>
      </c>
      <c r="C18" s="470" t="s">
        <v>793</v>
      </c>
      <c r="D18" s="666">
        <f>VLOOKUP('QRC4 Form'!I1,Data!A12:AE337,4,FALSE)</f>
        <v>14339</v>
      </c>
      <c r="E18" s="455">
        <f>'QRC4 Form'!I61</f>
        <v>14339</v>
      </c>
      <c r="F18" s="471"/>
      <c r="G18" s="471">
        <f t="shared" ref="G18:G26" si="0">ABS(+E18-D18)</f>
        <v>0</v>
      </c>
      <c r="H18" s="472">
        <f t="shared" ref="H18:H26" si="1">+IF(D18=0,"-",+G18/D18)</f>
        <v>0</v>
      </c>
      <c r="I18" s="473"/>
      <c r="J18" s="474">
        <v>0</v>
      </c>
      <c r="K18" s="472">
        <v>0.1</v>
      </c>
      <c r="L18" s="472"/>
      <c r="M18" s="665" t="str">
        <f>IF(E18=0,"Zero in 2015-16",IF(G18=0,"OK",IF(H18=0,"OK",IF(AND(ABS(H18)&gt;K20,ABS(G18)&gt;J18),IF(O18="","Please comment","Comment made"),"OK"))))</f>
        <v>OK</v>
      </c>
      <c r="N18" s="475"/>
      <c r="O18" s="695"/>
      <c r="P18" s="428"/>
      <c r="R18" s="219"/>
      <c r="S18" s="222"/>
      <c r="T18" s="206"/>
      <c r="U18" s="206"/>
      <c r="V18" s="206"/>
      <c r="W18" s="206"/>
      <c r="X18" s="206"/>
      <c r="Y18" s="206"/>
      <c r="Z18" s="206"/>
    </row>
    <row r="19" spans="1:26" ht="25.5" x14ac:dyDescent="0.2">
      <c r="A19" s="410"/>
      <c r="B19" s="476">
        <v>2</v>
      </c>
      <c r="C19" s="431" t="s">
        <v>792</v>
      </c>
      <c r="D19" s="669">
        <f>VLOOKUP('QRC4 Form'!I1,Data!A12:AE337,5,FALSE)</f>
        <v>11900</v>
      </c>
      <c r="E19" s="456">
        <f>'QRC4 Form'!I63</f>
        <v>11900</v>
      </c>
      <c r="F19" s="432"/>
      <c r="G19" s="432">
        <f t="shared" si="0"/>
        <v>0</v>
      </c>
      <c r="H19" s="437">
        <f t="shared" si="1"/>
        <v>0</v>
      </c>
      <c r="I19" s="477"/>
      <c r="J19" s="478">
        <v>0</v>
      </c>
      <c r="K19" s="437">
        <v>0.1</v>
      </c>
      <c r="L19" s="437"/>
      <c r="M19" s="665" t="str">
        <f t="shared" ref="M19:M28" si="2">IF(E19=0,"Zero in 2015-16",IF(G19=0,"OK",IF(H19=0,"OK",IF(AND(ABS(H19)&gt;K19,ABS(G19)&gt;J19),IF(O19="","Please comment","Comment made"),"OK"))))</f>
        <v>OK</v>
      </c>
      <c r="N19" s="479"/>
      <c r="O19" s="695"/>
      <c r="P19" s="428"/>
      <c r="R19" s="219"/>
      <c r="S19" s="219"/>
      <c r="T19" s="206"/>
      <c r="U19" s="206"/>
      <c r="V19" s="206"/>
      <c r="W19" s="206"/>
      <c r="X19" s="206"/>
      <c r="Y19" s="206"/>
      <c r="Z19" s="206"/>
    </row>
    <row r="20" spans="1:26" ht="25.5" x14ac:dyDescent="0.2">
      <c r="A20" s="410"/>
      <c r="B20" s="476">
        <f t="shared" ref="B20:B24" si="3">+B19+1</f>
        <v>3</v>
      </c>
      <c r="C20" s="431" t="s">
        <v>794</v>
      </c>
      <c r="D20" s="669">
        <f>VLOOKUP('QRC4 Form'!I1,Data!A12:AE337,6,FALSE)</f>
        <v>11677</v>
      </c>
      <c r="E20" s="432">
        <f>'QRC4 Form'!I65</f>
        <v>11677</v>
      </c>
      <c r="F20" s="432"/>
      <c r="G20" s="432">
        <f t="shared" si="0"/>
        <v>0</v>
      </c>
      <c r="H20" s="437">
        <f t="shared" si="1"/>
        <v>0</v>
      </c>
      <c r="I20" s="477"/>
      <c r="J20" s="478">
        <v>0</v>
      </c>
      <c r="K20" s="437">
        <v>0.1</v>
      </c>
      <c r="L20" s="437"/>
      <c r="M20" s="665" t="str">
        <f t="shared" si="2"/>
        <v>OK</v>
      </c>
      <c r="N20" s="479"/>
      <c r="O20" s="695"/>
      <c r="P20" s="428"/>
      <c r="R20" s="221"/>
      <c r="S20" s="221"/>
      <c r="T20" s="206"/>
      <c r="U20" s="206"/>
      <c r="V20" s="206"/>
      <c r="W20" s="206"/>
      <c r="X20" s="206"/>
      <c r="Y20" s="206"/>
      <c r="Z20" s="206"/>
    </row>
    <row r="21" spans="1:26" ht="25.5" x14ac:dyDescent="0.2">
      <c r="A21" s="410"/>
      <c r="B21" s="476">
        <f t="shared" si="3"/>
        <v>4</v>
      </c>
      <c r="C21" s="431" t="s">
        <v>795</v>
      </c>
      <c r="D21" s="669">
        <f>VLOOKUP('QRC4 Form'!I1,Data!A12:AE337,7,FALSE)</f>
        <v>37916</v>
      </c>
      <c r="E21" s="432">
        <f>+E18+E19+E20</f>
        <v>37916</v>
      </c>
      <c r="F21" s="432"/>
      <c r="G21" s="432">
        <f t="shared" si="0"/>
        <v>0</v>
      </c>
      <c r="H21" s="437">
        <f t="shared" si="1"/>
        <v>0</v>
      </c>
      <c r="I21" s="477"/>
      <c r="J21" s="478">
        <v>0</v>
      </c>
      <c r="K21" s="437">
        <v>0.2</v>
      </c>
      <c r="L21" s="437"/>
      <c r="M21" s="665" t="str">
        <f t="shared" si="2"/>
        <v>OK</v>
      </c>
      <c r="N21" s="479"/>
      <c r="O21" s="695"/>
      <c r="P21" s="428"/>
      <c r="R21" s="219"/>
      <c r="S21" s="219"/>
      <c r="T21" s="206"/>
      <c r="U21" s="206"/>
      <c r="V21" s="206"/>
      <c r="W21" s="206"/>
      <c r="X21" s="206"/>
      <c r="Y21" s="206"/>
      <c r="Z21" s="206"/>
    </row>
    <row r="22" spans="1:26" ht="25.5" x14ac:dyDescent="0.2">
      <c r="A22" s="410"/>
      <c r="B22" s="476">
        <f t="shared" si="3"/>
        <v>5</v>
      </c>
      <c r="C22" s="431" t="s">
        <v>796</v>
      </c>
      <c r="D22" s="669">
        <f>VLOOKUP('QRC4 Form'!I1,Data!A12:AE337,20,FALSE)</f>
        <v>3637</v>
      </c>
      <c r="E22" s="432">
        <f>'QRC4 Form'!I67</f>
        <v>3999</v>
      </c>
      <c r="F22" s="432"/>
      <c r="G22" s="432">
        <f t="shared" ref="G22" si="4">ABS(+E22-D22)</f>
        <v>362</v>
      </c>
      <c r="H22" s="437">
        <f t="shared" ref="H22" si="5">+IF(D22=0,"-",+G22/D22)</f>
        <v>9.9532581798185318E-2</v>
      </c>
      <c r="I22" s="477"/>
      <c r="J22" s="478">
        <v>0</v>
      </c>
      <c r="K22" s="437">
        <v>0.2</v>
      </c>
      <c r="L22" s="437"/>
      <c r="M22" s="665" t="str">
        <f t="shared" si="2"/>
        <v>OK</v>
      </c>
      <c r="N22" s="479"/>
      <c r="O22" s="695"/>
      <c r="P22" s="428"/>
      <c r="R22" s="219"/>
      <c r="S22" s="219"/>
      <c r="T22" s="206"/>
      <c r="U22" s="206"/>
      <c r="V22" s="206"/>
      <c r="W22" s="206"/>
      <c r="X22" s="206"/>
      <c r="Y22" s="206"/>
      <c r="Z22" s="206"/>
    </row>
    <row r="23" spans="1:26" ht="25.5" x14ac:dyDescent="0.2">
      <c r="A23" s="410"/>
      <c r="B23" s="476">
        <f t="shared" si="3"/>
        <v>6</v>
      </c>
      <c r="C23" s="431" t="s">
        <v>797</v>
      </c>
      <c r="D23" s="669">
        <f>VLOOKUP('QRC4 Form'!I1,Data!A12:AE337,19,FALSE)</f>
        <v>40228</v>
      </c>
      <c r="E23" s="432">
        <f>'QRC4 Form'!I51</f>
        <v>41915</v>
      </c>
      <c r="F23" s="432"/>
      <c r="G23" s="432">
        <f t="shared" si="0"/>
        <v>1687</v>
      </c>
      <c r="H23" s="437">
        <f t="shared" si="1"/>
        <v>4.1935964999502834E-2</v>
      </c>
      <c r="I23" s="477"/>
      <c r="J23" s="478">
        <v>0</v>
      </c>
      <c r="K23" s="437">
        <v>0.2</v>
      </c>
      <c r="L23" s="437"/>
      <c r="M23" s="665" t="str">
        <f t="shared" si="2"/>
        <v>OK</v>
      </c>
      <c r="N23" s="479"/>
      <c r="O23" s="695"/>
      <c r="P23" s="428"/>
      <c r="R23" s="219"/>
      <c r="S23" s="219"/>
      <c r="T23" s="206"/>
      <c r="U23" s="206"/>
      <c r="V23" s="206"/>
      <c r="W23" s="206"/>
      <c r="X23" s="206"/>
      <c r="Y23" s="206"/>
      <c r="Z23" s="206"/>
    </row>
    <row r="24" spans="1:26" ht="25.5" x14ac:dyDescent="0.2">
      <c r="A24" s="410"/>
      <c r="B24" s="476">
        <f t="shared" si="3"/>
        <v>7</v>
      </c>
      <c r="C24" s="431" t="s">
        <v>798</v>
      </c>
      <c r="D24" s="669">
        <f>VLOOKUP('QRC4 Form'!I1,Data!A12:AE337,18,FALSE)</f>
        <v>581</v>
      </c>
      <c r="E24" s="432">
        <f>'QRC4 Form'!I37</f>
        <v>581</v>
      </c>
      <c r="F24" s="432"/>
      <c r="G24" s="432">
        <f t="shared" si="0"/>
        <v>0</v>
      </c>
      <c r="H24" s="480">
        <f t="shared" si="1"/>
        <v>0</v>
      </c>
      <c r="I24" s="481"/>
      <c r="J24" s="478">
        <v>0</v>
      </c>
      <c r="K24" s="480">
        <v>0.1</v>
      </c>
      <c r="L24" s="437"/>
      <c r="M24" s="665" t="str">
        <f t="shared" si="2"/>
        <v>OK</v>
      </c>
      <c r="N24" s="479"/>
      <c r="O24" s="695"/>
      <c r="P24" s="428"/>
      <c r="T24" s="206"/>
      <c r="U24" s="206"/>
      <c r="V24" s="206"/>
      <c r="W24" s="206"/>
      <c r="X24" s="206"/>
      <c r="Y24" s="206"/>
      <c r="Z24" s="206"/>
    </row>
    <row r="25" spans="1:26" ht="25.5" x14ac:dyDescent="0.2">
      <c r="A25" s="410"/>
      <c r="B25" s="476">
        <f t="shared" ref="B25" si="6">+B24+1</f>
        <v>8</v>
      </c>
      <c r="C25" s="431" t="s">
        <v>799</v>
      </c>
      <c r="D25" s="670">
        <f>VLOOKUP('QRC4 Form'!I$1,Data!A$12:AE$337,16,FALSE)/100</f>
        <v>0.96430000000000005</v>
      </c>
      <c r="E25" s="667">
        <f>('QRC4 Form'!I$44)/100</f>
        <v>0.96219999999999994</v>
      </c>
      <c r="F25" s="432"/>
      <c r="G25" s="482">
        <f>ABS(+E25-D25)*100</f>
        <v>0.21000000000001018</v>
      </c>
      <c r="H25" s="437"/>
      <c r="I25" s="477"/>
      <c r="J25" s="483">
        <v>1.5</v>
      </c>
      <c r="K25" s="437"/>
      <c r="L25" s="437"/>
      <c r="M25" s="665" t="str">
        <f t="shared" si="2"/>
        <v>OK</v>
      </c>
      <c r="N25" s="479"/>
      <c r="O25" s="695"/>
      <c r="P25" s="428"/>
      <c r="T25" s="206"/>
      <c r="U25" s="206"/>
      <c r="V25" s="206"/>
      <c r="W25" s="206"/>
      <c r="X25" s="206"/>
      <c r="Y25" s="206"/>
      <c r="Z25" s="206"/>
    </row>
    <row r="26" spans="1:26" ht="25.5" x14ac:dyDescent="0.2">
      <c r="A26" s="410"/>
      <c r="B26" s="476">
        <f t="shared" ref="B26:B28" si="7">+B25+1</f>
        <v>9</v>
      </c>
      <c r="C26" s="431" t="s">
        <v>800</v>
      </c>
      <c r="D26" s="669">
        <f>VLOOKUP('QRC4 Form'!I$1,Data!A$12:AE$337,30,FALSE)</f>
        <v>5125</v>
      </c>
      <c r="E26" s="432">
        <f>+'QRC4 Form'!I124</f>
        <v>5093</v>
      </c>
      <c r="F26" s="432"/>
      <c r="G26" s="432">
        <f t="shared" si="0"/>
        <v>32</v>
      </c>
      <c r="H26" s="480">
        <f t="shared" si="1"/>
        <v>6.2439024390243906E-3</v>
      </c>
      <c r="I26" s="477"/>
      <c r="J26" s="478">
        <v>0</v>
      </c>
      <c r="K26" s="437">
        <v>0.2</v>
      </c>
      <c r="L26" s="437"/>
      <c r="M26" s="665" t="str">
        <f t="shared" si="2"/>
        <v>OK</v>
      </c>
      <c r="N26" s="479"/>
      <c r="O26" s="695"/>
      <c r="P26" s="428"/>
      <c r="T26" s="206"/>
      <c r="U26" s="206"/>
      <c r="V26" s="206"/>
      <c r="W26" s="206"/>
      <c r="X26" s="206"/>
      <c r="Y26" s="206"/>
      <c r="Z26" s="206"/>
    </row>
    <row r="27" spans="1:26" ht="25.5" x14ac:dyDescent="0.2">
      <c r="A27" s="410"/>
      <c r="B27" s="476">
        <f t="shared" si="7"/>
        <v>10</v>
      </c>
      <c r="C27" s="431" t="s">
        <v>801</v>
      </c>
      <c r="D27" s="669">
        <f>VLOOKUP('QRC4 Form'!I$1,Data!A$12:AE$337,17,FALSE)</f>
        <v>744</v>
      </c>
      <c r="E27" s="432">
        <f>+'QRC4 Form'!I47</f>
        <v>856</v>
      </c>
      <c r="F27" s="432"/>
      <c r="G27" s="432">
        <f t="shared" ref="G27" si="8">ABS(+E27-D27)</f>
        <v>112</v>
      </c>
      <c r="H27" s="480">
        <f t="shared" ref="H27" si="9">+IF(D27=0,"-",+G27/D27)</f>
        <v>0.15053763440860216</v>
      </c>
      <c r="I27" s="477"/>
      <c r="J27" s="478">
        <v>0</v>
      </c>
      <c r="K27" s="437">
        <v>0.2</v>
      </c>
      <c r="L27" s="437"/>
      <c r="M27" s="665" t="str">
        <f t="shared" si="2"/>
        <v>OK</v>
      </c>
      <c r="N27" s="479"/>
      <c r="O27" s="695"/>
      <c r="P27" s="428"/>
      <c r="T27" s="206"/>
      <c r="U27" s="206"/>
      <c r="V27" s="206"/>
      <c r="W27" s="206"/>
      <c r="X27" s="206"/>
      <c r="Y27" s="206"/>
      <c r="Z27" s="206"/>
    </row>
    <row r="28" spans="1:26" ht="25.5" x14ac:dyDescent="0.2">
      <c r="A28" s="410"/>
      <c r="B28" s="484">
        <f t="shared" si="7"/>
        <v>11</v>
      </c>
      <c r="C28" s="485" t="s">
        <v>802</v>
      </c>
      <c r="D28" s="671">
        <f>VLOOKUP('QRC4 Form'!I$1,Data!A$12:AE$337,31,FALSE)</f>
        <v>14</v>
      </c>
      <c r="E28" s="486">
        <f>+'QRC4 Form'!I108+'QRC4 Form'!I110+'QRC4 Form'!I120</f>
        <v>678</v>
      </c>
      <c r="F28" s="486"/>
      <c r="G28" s="486">
        <f t="shared" ref="G28" si="10">ABS(+E28-D28)</f>
        <v>664</v>
      </c>
      <c r="H28" s="487">
        <f t="shared" ref="H28" si="11">+IF(D28=0,"-",+G28/D28)</f>
        <v>47.428571428571431</v>
      </c>
      <c r="I28" s="488"/>
      <c r="J28" s="489">
        <v>25</v>
      </c>
      <c r="K28" s="490">
        <v>0.25</v>
      </c>
      <c r="L28" s="490"/>
      <c r="M28" s="665" t="str">
        <f t="shared" si="2"/>
        <v>Comment made</v>
      </c>
      <c r="N28" s="491"/>
      <c r="O28" s="695" t="s">
        <v>896</v>
      </c>
      <c r="P28" s="428"/>
      <c r="T28" s="206"/>
      <c r="U28" s="206"/>
      <c r="V28" s="206"/>
      <c r="W28" s="206"/>
      <c r="X28" s="206"/>
      <c r="Y28" s="206"/>
      <c r="Z28" s="206"/>
    </row>
    <row r="29" spans="1:26" x14ac:dyDescent="0.2">
      <c r="A29" s="410"/>
      <c r="B29" s="426"/>
      <c r="C29" s="492"/>
      <c r="D29" s="466"/>
      <c r="E29" s="466"/>
      <c r="F29" s="466"/>
      <c r="G29" s="493"/>
      <c r="H29" s="494"/>
      <c r="I29" s="493"/>
      <c r="J29" s="426"/>
      <c r="K29" s="426"/>
      <c r="L29" s="426"/>
      <c r="M29" s="425"/>
      <c r="N29" s="426"/>
      <c r="O29" s="427"/>
      <c r="P29" s="428"/>
      <c r="T29" s="206"/>
      <c r="U29" s="206"/>
      <c r="V29" s="206"/>
      <c r="W29" s="206"/>
      <c r="X29" s="206"/>
      <c r="Y29" s="206"/>
      <c r="Z29" s="206"/>
    </row>
    <row r="30" spans="1:26" x14ac:dyDescent="0.2">
      <c r="A30" s="410"/>
      <c r="B30" s="426"/>
      <c r="C30" s="495" t="s">
        <v>756</v>
      </c>
      <c r="D30" s="466"/>
      <c r="E30" s="466"/>
      <c r="F30" s="466"/>
      <c r="G30" s="493"/>
      <c r="H30" s="494"/>
      <c r="I30" s="493"/>
      <c r="J30" s="426"/>
      <c r="K30" s="426"/>
      <c r="L30" s="426"/>
      <c r="M30" s="425"/>
      <c r="N30" s="426"/>
      <c r="O30" s="427"/>
      <c r="P30" s="428"/>
      <c r="T30" s="206"/>
      <c r="U30" s="206"/>
      <c r="V30" s="206"/>
      <c r="W30" s="206"/>
      <c r="X30" s="206"/>
      <c r="Y30" s="206"/>
      <c r="Z30" s="206"/>
    </row>
    <row r="31" spans="1:26" ht="25.5" x14ac:dyDescent="0.2">
      <c r="A31" s="410"/>
      <c r="B31" s="496">
        <f>+B28+1</f>
        <v>12</v>
      </c>
      <c r="C31" s="470" t="s">
        <v>793</v>
      </c>
      <c r="D31" s="474">
        <f>VLOOKUP('QRC4 Form'!I1,Data!A12:AE337,8,FALSE)</f>
        <v>7027</v>
      </c>
      <c r="E31" s="455">
        <f>'QRC4 Form'!K61</f>
        <v>7027</v>
      </c>
      <c r="F31" s="471"/>
      <c r="G31" s="471">
        <f t="shared" ref="G31:G37" si="12">ABS(+E31-D31)</f>
        <v>0</v>
      </c>
      <c r="H31" s="472">
        <f t="shared" ref="H31:H37" si="13">+IF(D31=0,"-",+G31/D31)</f>
        <v>0</v>
      </c>
      <c r="I31" s="473"/>
      <c r="J31" s="474">
        <v>0</v>
      </c>
      <c r="K31" s="472">
        <v>0.1</v>
      </c>
      <c r="L31" s="472"/>
      <c r="M31" s="665" t="str">
        <f t="shared" ref="M31:M38" si="14">IF(E31=0,"Zero in 2015-16",IF(G31=0,"OK",IF(H31=0,"OK",IF(AND(ABS(H31)&gt;K31,ABS(G31)&gt;J31),IF(O31="","Please comment","Comment made"),"OK"))))</f>
        <v>OK</v>
      </c>
      <c r="N31" s="475"/>
      <c r="O31" s="695"/>
      <c r="P31" s="428"/>
      <c r="T31" s="206"/>
      <c r="U31" s="206"/>
      <c r="V31" s="206"/>
      <c r="W31" s="206"/>
      <c r="X31" s="206"/>
      <c r="Y31" s="206"/>
      <c r="Z31" s="206"/>
    </row>
    <row r="32" spans="1:26" ht="25.5" x14ac:dyDescent="0.2">
      <c r="A32" s="410"/>
      <c r="B32" s="497">
        <f t="shared" ref="B32:B38" si="15">+B31+1</f>
        <v>13</v>
      </c>
      <c r="C32" s="431" t="s">
        <v>792</v>
      </c>
      <c r="D32" s="478">
        <f>VLOOKUP('QRC4 Form'!I1,Data!A12:AE337,9,FALSE)</f>
        <v>5641</v>
      </c>
      <c r="E32" s="456">
        <f>'QRC4 Form'!K63</f>
        <v>5641</v>
      </c>
      <c r="F32" s="432"/>
      <c r="G32" s="432">
        <f t="shared" si="12"/>
        <v>0</v>
      </c>
      <c r="H32" s="437">
        <f t="shared" si="13"/>
        <v>0</v>
      </c>
      <c r="I32" s="477"/>
      <c r="J32" s="478">
        <v>0</v>
      </c>
      <c r="K32" s="437">
        <v>0.1</v>
      </c>
      <c r="L32" s="437"/>
      <c r="M32" s="665" t="str">
        <f t="shared" si="14"/>
        <v>OK</v>
      </c>
      <c r="N32" s="479"/>
      <c r="O32" s="695"/>
      <c r="P32" s="428"/>
      <c r="T32" s="206"/>
      <c r="U32" s="206"/>
      <c r="V32" s="206"/>
      <c r="W32" s="206"/>
      <c r="X32" s="206"/>
      <c r="Y32" s="206"/>
      <c r="Z32" s="206"/>
    </row>
    <row r="33" spans="1:26" ht="25.5" x14ac:dyDescent="0.2">
      <c r="A33" s="410"/>
      <c r="B33" s="497">
        <f t="shared" si="15"/>
        <v>14</v>
      </c>
      <c r="C33" s="431" t="s">
        <v>794</v>
      </c>
      <c r="D33" s="478">
        <f>VLOOKUP('QRC4 Form'!I1,Data!A12:AE337,10,FALSE)</f>
        <v>5608</v>
      </c>
      <c r="E33" s="432">
        <f>'QRC4 Form'!K65</f>
        <v>5608</v>
      </c>
      <c r="F33" s="432"/>
      <c r="G33" s="432">
        <f t="shared" si="12"/>
        <v>0</v>
      </c>
      <c r="H33" s="437">
        <f t="shared" si="13"/>
        <v>0</v>
      </c>
      <c r="I33" s="477"/>
      <c r="J33" s="478">
        <v>0</v>
      </c>
      <c r="K33" s="437">
        <v>0.1</v>
      </c>
      <c r="L33" s="437"/>
      <c r="M33" s="665" t="str">
        <f t="shared" si="14"/>
        <v>OK</v>
      </c>
      <c r="N33" s="479"/>
      <c r="O33" s="695"/>
      <c r="P33" s="428"/>
      <c r="T33" s="206"/>
      <c r="U33" s="206"/>
      <c r="V33" s="206"/>
      <c r="W33" s="206"/>
      <c r="X33" s="206"/>
      <c r="Y33" s="206"/>
      <c r="Z33" s="206"/>
    </row>
    <row r="34" spans="1:26" ht="25.5" x14ac:dyDescent="0.2">
      <c r="A34" s="410"/>
      <c r="B34" s="497">
        <f t="shared" si="15"/>
        <v>15</v>
      </c>
      <c r="C34" s="431" t="s">
        <v>795</v>
      </c>
      <c r="D34" s="478">
        <f>VLOOKUP('QRC4 Form'!I1,Data!A12:AE337,11,FALSE)</f>
        <v>18276</v>
      </c>
      <c r="E34" s="432">
        <f>+E31+E32+E33</f>
        <v>18276</v>
      </c>
      <c r="F34" s="432"/>
      <c r="G34" s="432">
        <f t="shared" si="12"/>
        <v>0</v>
      </c>
      <c r="H34" s="437">
        <f t="shared" si="13"/>
        <v>0</v>
      </c>
      <c r="I34" s="477"/>
      <c r="J34" s="478">
        <v>0</v>
      </c>
      <c r="K34" s="437">
        <v>0.2</v>
      </c>
      <c r="L34" s="437"/>
      <c r="M34" s="665" t="str">
        <f t="shared" si="14"/>
        <v>OK</v>
      </c>
      <c r="N34" s="479"/>
      <c r="O34" s="695"/>
      <c r="P34" s="428"/>
      <c r="T34" s="206"/>
      <c r="U34" s="206"/>
      <c r="V34" s="206"/>
      <c r="W34" s="206"/>
      <c r="X34" s="206"/>
      <c r="Y34" s="206"/>
      <c r="Z34" s="206"/>
    </row>
    <row r="35" spans="1:26" ht="25.5" x14ac:dyDescent="0.2">
      <c r="A35" s="410"/>
      <c r="B35" s="497">
        <f t="shared" si="15"/>
        <v>16</v>
      </c>
      <c r="C35" s="431" t="s">
        <v>796</v>
      </c>
      <c r="D35" s="478">
        <f>VLOOKUP('QRC4 Form'!I1,Data!A12:AE337,29,FALSE)</f>
        <v>2650</v>
      </c>
      <c r="E35" s="432">
        <f>+'QRC4 Form'!K67</f>
        <v>2993</v>
      </c>
      <c r="F35" s="432"/>
      <c r="G35" s="432">
        <f t="shared" ref="G35" si="16">ABS(+E35-D35)</f>
        <v>343</v>
      </c>
      <c r="H35" s="437">
        <f t="shared" ref="H35" si="17">+IF(D35=0,"-",+G35/D35)</f>
        <v>0.12943396226415094</v>
      </c>
      <c r="I35" s="477"/>
      <c r="J35" s="478">
        <v>0</v>
      </c>
      <c r="K35" s="437">
        <v>0.2</v>
      </c>
      <c r="L35" s="437"/>
      <c r="M35" s="665" t="str">
        <f t="shared" si="14"/>
        <v>OK</v>
      </c>
      <c r="N35" s="479"/>
      <c r="O35" s="695"/>
      <c r="P35" s="428"/>
      <c r="T35" s="206"/>
      <c r="U35" s="206"/>
      <c r="V35" s="206"/>
      <c r="W35" s="206"/>
      <c r="X35" s="206"/>
      <c r="Y35" s="206"/>
      <c r="Z35" s="206"/>
    </row>
    <row r="36" spans="1:26" ht="25.5" x14ac:dyDescent="0.2">
      <c r="A36" s="410"/>
      <c r="B36" s="497">
        <f t="shared" si="15"/>
        <v>17</v>
      </c>
      <c r="C36" s="431" t="s">
        <v>803</v>
      </c>
      <c r="D36" s="478">
        <f>VLOOKUP('QRC4 Form'!I1,Data!A12:AE337,28,FALSE)</f>
        <v>19840</v>
      </c>
      <c r="E36" s="432">
        <f>'QRC4 Form'!K51</f>
        <v>21269</v>
      </c>
      <c r="F36" s="432"/>
      <c r="G36" s="432">
        <f t="shared" si="12"/>
        <v>1429</v>
      </c>
      <c r="H36" s="437">
        <f t="shared" si="13"/>
        <v>7.2026209677419351E-2</v>
      </c>
      <c r="I36" s="477"/>
      <c r="J36" s="478">
        <v>0</v>
      </c>
      <c r="K36" s="437">
        <v>0.2</v>
      </c>
      <c r="L36" s="437"/>
      <c r="M36" s="665" t="str">
        <f t="shared" si="14"/>
        <v>OK</v>
      </c>
      <c r="N36" s="479"/>
      <c r="O36" s="695"/>
      <c r="P36" s="428"/>
      <c r="T36" s="206"/>
      <c r="U36" s="206"/>
      <c r="V36" s="206"/>
      <c r="W36" s="206"/>
      <c r="X36" s="206"/>
      <c r="Y36" s="206"/>
      <c r="Z36" s="206"/>
    </row>
    <row r="37" spans="1:26" ht="25.5" x14ac:dyDescent="0.2">
      <c r="A37" s="410"/>
      <c r="B37" s="497">
        <f t="shared" si="15"/>
        <v>18</v>
      </c>
      <c r="C37" s="431" t="s">
        <v>798</v>
      </c>
      <c r="D37" s="478">
        <f>VLOOKUP('QRC4 Form'!I1,Data!A12:AE337,27,FALSE)</f>
        <v>156</v>
      </c>
      <c r="E37" s="432">
        <f>'QRC4 Form'!K49</f>
        <v>99</v>
      </c>
      <c r="F37" s="432"/>
      <c r="G37" s="432">
        <f t="shared" si="12"/>
        <v>57</v>
      </c>
      <c r="H37" s="437">
        <f t="shared" si="13"/>
        <v>0.36538461538461536</v>
      </c>
      <c r="I37" s="477"/>
      <c r="J37" s="478">
        <v>0</v>
      </c>
      <c r="K37" s="437">
        <v>0.1</v>
      </c>
      <c r="L37" s="437"/>
      <c r="M37" s="665" t="str">
        <f t="shared" si="14"/>
        <v>Comment made</v>
      </c>
      <c r="N37" s="479"/>
      <c r="O37" s="695" t="s">
        <v>897</v>
      </c>
      <c r="P37" s="428"/>
      <c r="T37" s="206"/>
      <c r="U37" s="206"/>
      <c r="V37" s="206"/>
      <c r="W37" s="206"/>
      <c r="X37" s="206"/>
      <c r="Y37" s="206"/>
      <c r="Z37" s="206"/>
    </row>
    <row r="38" spans="1:26" ht="25.5" x14ac:dyDescent="0.2">
      <c r="A38" s="410"/>
      <c r="B38" s="498">
        <f t="shared" si="15"/>
        <v>19</v>
      </c>
      <c r="C38" s="485" t="s">
        <v>799</v>
      </c>
      <c r="D38" s="668">
        <f>VLOOKUP('QRC4 Form'!I1,Data!A12:AE337,25,FALSE)/100</f>
        <v>0.98510000000000009</v>
      </c>
      <c r="E38" s="668">
        <f>'QRC4 Form'!K44/100</f>
        <v>0.98250000000000004</v>
      </c>
      <c r="F38" s="486"/>
      <c r="G38" s="499">
        <f>ABS(+E38-D38)*100</f>
        <v>0.26000000000000467</v>
      </c>
      <c r="H38" s="490"/>
      <c r="I38" s="488"/>
      <c r="J38" s="500">
        <v>1.5</v>
      </c>
      <c r="K38" s="490"/>
      <c r="L38" s="490"/>
      <c r="M38" s="665" t="str">
        <f t="shared" si="14"/>
        <v>OK</v>
      </c>
      <c r="N38" s="491"/>
      <c r="O38" s="695"/>
      <c r="P38" s="414"/>
    </row>
    <row r="39" spans="1:26" s="216" customFormat="1" x14ac:dyDescent="0.2">
      <c r="A39" s="410"/>
      <c r="B39" s="426"/>
      <c r="C39" s="492"/>
      <c r="D39" s="466"/>
      <c r="E39" s="466"/>
      <c r="F39" s="466"/>
      <c r="G39" s="466"/>
      <c r="H39" s="467"/>
      <c r="I39" s="468"/>
      <c r="J39" s="501"/>
      <c r="K39" s="467"/>
      <c r="L39" s="467"/>
      <c r="M39" s="502"/>
      <c r="N39" s="502"/>
      <c r="O39" s="502"/>
      <c r="P39" s="414"/>
    </row>
    <row r="40" spans="1:26" s="219" customFormat="1" x14ac:dyDescent="0.2">
      <c r="A40" s="410"/>
      <c r="B40" s="412"/>
      <c r="C40" s="413"/>
      <c r="D40" s="412"/>
      <c r="E40" s="432"/>
      <c r="F40" s="432"/>
      <c r="G40" s="503" t="str">
        <f>+'[6]Main Validation'!$G46</f>
        <v>Total number of questions</v>
      </c>
      <c r="H40" s="504"/>
      <c r="I40" s="504"/>
      <c r="J40" s="504"/>
      <c r="K40" s="504"/>
      <c r="L40" s="505"/>
      <c r="M40" s="506">
        <f>+MAX(B18:B38)</f>
        <v>19</v>
      </c>
      <c r="N40" s="413"/>
      <c r="O40" s="412"/>
      <c r="P40" s="414"/>
    </row>
    <row r="41" spans="1:26" s="219" customFormat="1" x14ac:dyDescent="0.2">
      <c r="A41" s="410"/>
      <c r="B41" s="412"/>
      <c r="C41" s="413"/>
      <c r="D41" s="412"/>
      <c r="E41" s="432"/>
      <c r="F41" s="432"/>
      <c r="G41" s="503" t="str">
        <f>+'[6]Main Validation'!$G47</f>
        <v>Number where no comment required</v>
      </c>
      <c r="H41" s="504"/>
      <c r="I41" s="504"/>
      <c r="J41" s="504"/>
      <c r="K41" s="504"/>
      <c r="L41" s="505"/>
      <c r="M41" s="506">
        <f>COUNTIF($M$18:$M$38,"OK")</f>
        <v>17</v>
      </c>
      <c r="N41" s="413"/>
      <c r="O41" s="412"/>
      <c r="P41" s="414"/>
    </row>
    <row r="42" spans="1:26" s="219" customFormat="1" x14ac:dyDescent="0.2">
      <c r="A42" s="410"/>
      <c r="B42" s="412"/>
      <c r="C42" s="413"/>
      <c r="D42" s="412"/>
      <c r="E42" s="432"/>
      <c r="F42" s="432"/>
      <c r="G42" s="503" t="str">
        <f>+'[6]Main Validation'!$G48</f>
        <v>Number where last year's value was zero</v>
      </c>
      <c r="H42" s="504"/>
      <c r="I42" s="504"/>
      <c r="J42" s="504"/>
      <c r="K42" s="504"/>
      <c r="L42" s="505"/>
      <c r="M42" s="506">
        <f>COUNTIF($M$17:$M$41,"Zero values")</f>
        <v>0</v>
      </c>
      <c r="N42" s="413"/>
      <c r="O42" s="412"/>
      <c r="P42" s="414"/>
    </row>
    <row r="43" spans="1:26" s="219" customFormat="1" x14ac:dyDescent="0.2">
      <c r="A43" s="410"/>
      <c r="B43" s="412"/>
      <c r="C43" s="413"/>
      <c r="D43" s="412"/>
      <c r="E43" s="432"/>
      <c r="F43" s="432"/>
      <c r="G43" s="503" t="str">
        <f>+'[6]Main Validation'!$G49</f>
        <v>Number where comment is required</v>
      </c>
      <c r="H43" s="504"/>
      <c r="I43" s="504"/>
      <c r="J43" s="504"/>
      <c r="K43" s="504"/>
      <c r="L43" s="505"/>
      <c r="M43" s="506">
        <f>COUNTIF($M$18:$M$38,"Please comment")</f>
        <v>0</v>
      </c>
      <c r="N43" s="413"/>
      <c r="O43" s="412"/>
      <c r="P43" s="414"/>
    </row>
    <row r="44" spans="1:26" s="219" customFormat="1" x14ac:dyDescent="0.2">
      <c r="A44" s="410"/>
      <c r="B44" s="412"/>
      <c r="C44" s="412"/>
      <c r="D44" s="412"/>
      <c r="E44" s="432"/>
      <c r="F44" s="432"/>
      <c r="G44" s="503" t="str">
        <f>+'[6]Main Validation'!$G50</f>
        <v>Number of comments still required</v>
      </c>
      <c r="H44" s="504"/>
      <c r="I44" s="504"/>
      <c r="J44" s="504"/>
      <c r="K44" s="504"/>
      <c r="L44" s="505"/>
      <c r="M44" s="506">
        <f>(COUNTIF($O$18:$O$38,"")-2-(M40-M43))</f>
        <v>-2</v>
      </c>
      <c r="N44" s="413"/>
      <c r="O44" s="412"/>
      <c r="P44" s="414"/>
    </row>
    <row r="45" spans="1:26" s="216" customFormat="1" ht="15.75" thickBot="1" x14ac:dyDescent="0.25">
      <c r="A45" s="410"/>
      <c r="B45" s="438" t="s">
        <v>746</v>
      </c>
      <c r="C45" s="412"/>
      <c r="D45" s="412"/>
      <c r="E45" s="412"/>
      <c r="F45" s="412"/>
      <c r="G45" s="430"/>
      <c r="H45" s="430"/>
      <c r="I45" s="430"/>
      <c r="J45" s="430"/>
      <c r="K45" s="430"/>
      <c r="L45" s="430"/>
      <c r="M45" s="413"/>
      <c r="N45" s="413"/>
      <c r="O45" s="412"/>
      <c r="P45" s="414"/>
    </row>
    <row r="46" spans="1:26" s="216" customFormat="1" ht="148.9" customHeight="1" thickBot="1" x14ac:dyDescent="0.25">
      <c r="A46" s="507"/>
      <c r="B46" s="781" t="s">
        <v>765</v>
      </c>
      <c r="C46" s="782"/>
      <c r="D46" s="782"/>
      <c r="E46" s="782"/>
      <c r="F46" s="782"/>
      <c r="G46" s="782"/>
      <c r="H46" s="782"/>
      <c r="I46" s="782"/>
      <c r="J46" s="782"/>
      <c r="K46" s="782"/>
      <c r="L46" s="782"/>
      <c r="M46" s="782"/>
      <c r="N46" s="782"/>
      <c r="O46" s="783"/>
      <c r="P46" s="414"/>
    </row>
    <row r="47" spans="1:26" s="216" customFormat="1" ht="15.75" thickBot="1" x14ac:dyDescent="0.25">
      <c r="A47" s="439"/>
      <c r="B47" s="440"/>
      <c r="C47" s="440"/>
      <c r="D47" s="440"/>
      <c r="E47" s="440"/>
      <c r="F47" s="440"/>
      <c r="G47" s="440"/>
      <c r="H47" s="440"/>
      <c r="I47" s="440"/>
      <c r="J47" s="441"/>
      <c r="K47" s="441"/>
      <c r="L47" s="441"/>
      <c r="M47" s="441"/>
      <c r="N47" s="441"/>
      <c r="O47" s="440"/>
      <c r="P47" s="442"/>
    </row>
    <row r="48" spans="1:26" s="216" customFormat="1" x14ac:dyDescent="0.2">
      <c r="F48" s="219"/>
      <c r="J48" s="217"/>
      <c r="K48" s="217"/>
      <c r="L48" s="217"/>
      <c r="M48" s="217"/>
      <c r="N48" s="217"/>
    </row>
    <row r="49" spans="6:14" s="216" customFormat="1" x14ac:dyDescent="0.2">
      <c r="F49" s="219"/>
      <c r="J49" s="217"/>
      <c r="K49" s="217"/>
      <c r="L49" s="217"/>
      <c r="M49" s="217"/>
      <c r="N49" s="217"/>
    </row>
    <row r="50" spans="6:14" s="216" customFormat="1" x14ac:dyDescent="0.2">
      <c r="F50" s="219"/>
      <c r="J50" s="217"/>
      <c r="K50" s="217"/>
      <c r="L50" s="217"/>
      <c r="M50" s="217"/>
      <c r="N50" s="217"/>
    </row>
    <row r="51" spans="6:14" s="216" customFormat="1" x14ac:dyDescent="0.2">
      <c r="F51" s="219"/>
      <c r="J51" s="217"/>
      <c r="K51" s="217"/>
      <c r="L51" s="217"/>
      <c r="M51" s="217"/>
      <c r="N51" s="217"/>
    </row>
    <row r="52" spans="6:14" s="216" customFormat="1" x14ac:dyDescent="0.2">
      <c r="F52" s="219"/>
      <c r="J52" s="217"/>
      <c r="K52" s="217"/>
      <c r="L52" s="217"/>
      <c r="M52" s="217"/>
      <c r="N52" s="217"/>
    </row>
    <row r="53" spans="6:14" s="216" customFormat="1" x14ac:dyDescent="0.2">
      <c r="F53" s="219"/>
      <c r="J53" s="217"/>
      <c r="K53" s="217"/>
      <c r="L53" s="217"/>
      <c r="M53" s="217"/>
      <c r="N53" s="217"/>
    </row>
    <row r="54" spans="6:14" s="216" customFormat="1" x14ac:dyDescent="0.2">
      <c r="F54" s="219"/>
      <c r="J54" s="217"/>
      <c r="K54" s="217"/>
      <c r="L54" s="217"/>
      <c r="M54" s="217"/>
      <c r="N54" s="217"/>
    </row>
    <row r="55" spans="6:14" s="216" customFormat="1" x14ac:dyDescent="0.2">
      <c r="F55" s="219"/>
      <c r="J55" s="217"/>
      <c r="K55" s="217"/>
      <c r="L55" s="217"/>
      <c r="M55" s="217"/>
      <c r="N55" s="217"/>
    </row>
    <row r="56" spans="6:14" s="216" customFormat="1" x14ac:dyDescent="0.2">
      <c r="F56" s="219"/>
      <c r="J56" s="217"/>
      <c r="K56" s="217"/>
      <c r="L56" s="217"/>
      <c r="M56" s="217"/>
      <c r="N56" s="217"/>
    </row>
    <row r="57" spans="6:14" s="216" customFormat="1" x14ac:dyDescent="0.2">
      <c r="F57" s="219"/>
      <c r="J57" s="217"/>
      <c r="K57" s="217"/>
      <c r="L57" s="217"/>
      <c r="M57" s="217"/>
      <c r="N57" s="217"/>
    </row>
    <row r="58" spans="6:14" s="216" customFormat="1" x14ac:dyDescent="0.2">
      <c r="F58" s="219"/>
      <c r="J58" s="217"/>
      <c r="K58" s="217"/>
      <c r="L58" s="217"/>
      <c r="M58" s="217"/>
      <c r="N58" s="217"/>
    </row>
    <row r="59" spans="6:14" s="216" customFormat="1" x14ac:dyDescent="0.2">
      <c r="F59" s="219"/>
      <c r="J59" s="217"/>
      <c r="K59" s="217"/>
      <c r="L59" s="217"/>
      <c r="M59" s="217"/>
      <c r="N59" s="217"/>
    </row>
    <row r="60" spans="6:14" s="216" customFormat="1" x14ac:dyDescent="0.2">
      <c r="F60" s="219"/>
      <c r="J60" s="217"/>
      <c r="K60" s="217"/>
      <c r="L60" s="217"/>
      <c r="M60" s="217"/>
      <c r="N60" s="217"/>
    </row>
    <row r="61" spans="6:14" s="216" customFormat="1" x14ac:dyDescent="0.2">
      <c r="F61" s="219"/>
      <c r="J61" s="217"/>
      <c r="K61" s="217"/>
      <c r="L61" s="217"/>
      <c r="M61" s="217"/>
      <c r="N61" s="217"/>
    </row>
    <row r="62" spans="6:14" s="216" customFormat="1" x14ac:dyDescent="0.2">
      <c r="F62" s="219"/>
      <c r="J62" s="217"/>
      <c r="K62" s="217"/>
      <c r="L62" s="217"/>
      <c r="M62" s="217"/>
      <c r="N62" s="217"/>
    </row>
    <row r="63" spans="6:14" s="216" customFormat="1" x14ac:dyDescent="0.2">
      <c r="F63" s="219"/>
      <c r="J63" s="217"/>
      <c r="K63" s="217"/>
      <c r="L63" s="217"/>
      <c r="M63" s="217"/>
      <c r="N63" s="217"/>
    </row>
    <row r="64" spans="6:14" s="216" customFormat="1" x14ac:dyDescent="0.2">
      <c r="F64" s="219"/>
      <c r="J64" s="217"/>
      <c r="K64" s="217"/>
      <c r="L64" s="217"/>
      <c r="M64" s="217"/>
      <c r="N64" s="217"/>
    </row>
    <row r="65" spans="1:14" s="216" customFormat="1" x14ac:dyDescent="0.2">
      <c r="F65" s="219"/>
      <c r="J65" s="217"/>
      <c r="K65" s="217"/>
      <c r="L65" s="217"/>
      <c r="M65" s="217"/>
      <c r="N65" s="217"/>
    </row>
    <row r="66" spans="1:14" s="216" customFormat="1" x14ac:dyDescent="0.2">
      <c r="F66" s="219"/>
      <c r="J66" s="217"/>
      <c r="K66" s="217"/>
      <c r="L66" s="217"/>
      <c r="M66" s="217"/>
      <c r="N66" s="217"/>
    </row>
    <row r="67" spans="1:14" s="216" customFormat="1" x14ac:dyDescent="0.2">
      <c r="F67" s="219"/>
      <c r="J67" s="217"/>
      <c r="K67" s="217"/>
      <c r="L67" s="217"/>
      <c r="M67" s="217"/>
      <c r="N67" s="217"/>
    </row>
    <row r="68" spans="1:14" x14ac:dyDescent="0.2">
      <c r="A68" s="216"/>
      <c r="B68" s="216"/>
      <c r="C68" s="216"/>
      <c r="D68" s="216"/>
      <c r="E68" s="216"/>
      <c r="F68" s="219"/>
      <c r="G68" s="216"/>
      <c r="H68" s="216"/>
      <c r="I68" s="216"/>
      <c r="J68" s="217"/>
      <c r="K68" s="217"/>
      <c r="L68" s="217"/>
      <c r="M68" s="217"/>
    </row>
  </sheetData>
  <sheetProtection sheet="1" objects="1" scenarios="1"/>
  <mergeCells count="8">
    <mergeCell ref="B46:O46"/>
    <mergeCell ref="A2:P2"/>
    <mergeCell ref="A5:P5"/>
    <mergeCell ref="A4:P4"/>
    <mergeCell ref="A3:P3"/>
    <mergeCell ref="D15:E15"/>
    <mergeCell ref="G15:H15"/>
    <mergeCell ref="J15:K15"/>
  </mergeCells>
  <conditionalFormatting sqref="M17 O17">
    <cfRule type="expression" dxfId="136" priority="317" stopIfTrue="1">
      <formula>M17="Please comment"</formula>
    </cfRule>
    <cfRule type="expression" dxfId="135" priority="318" stopIfTrue="1">
      <formula>M17="OK"</formula>
    </cfRule>
  </conditionalFormatting>
  <conditionalFormatting sqref="O29:O30">
    <cfRule type="expression" dxfId="134" priority="313" stopIfTrue="1">
      <formula>O29="Please comment"</formula>
    </cfRule>
    <cfRule type="expression" dxfId="133" priority="314" stopIfTrue="1">
      <formula>O29="OK"</formula>
    </cfRule>
  </conditionalFormatting>
  <conditionalFormatting sqref="M45">
    <cfRule type="expression" dxfId="132" priority="312" stopIfTrue="1">
      <formula>AND(M45&lt;&gt;0)=TRUE</formula>
    </cfRule>
  </conditionalFormatting>
  <conditionalFormatting sqref="O18">
    <cfRule type="expression" dxfId="131" priority="311" stopIfTrue="1">
      <formula>AND($M18="Please comment")=TRUE</formula>
    </cfRule>
  </conditionalFormatting>
  <conditionalFormatting sqref="O22">
    <cfRule type="expression" dxfId="130" priority="295" stopIfTrue="1">
      <formula>AND($M22="Please comment")=TRUE</formula>
    </cfRule>
  </conditionalFormatting>
  <conditionalFormatting sqref="O35">
    <cfRule type="expression" dxfId="129" priority="291" stopIfTrue="1">
      <formula>AND($M35="Please comment")=TRUE</formula>
    </cfRule>
  </conditionalFormatting>
  <conditionalFormatting sqref="O25">
    <cfRule type="expression" dxfId="128" priority="287" stopIfTrue="1">
      <formula>AND($M25="Please comment")=TRUE</formula>
    </cfRule>
  </conditionalFormatting>
  <conditionalFormatting sqref="O28">
    <cfRule type="expression" dxfId="127" priority="279" stopIfTrue="1">
      <formula>AND($M28="Please comment")=TRUE</formula>
    </cfRule>
  </conditionalFormatting>
  <conditionalFormatting sqref="O27">
    <cfRule type="expression" dxfId="126" priority="272" stopIfTrue="1">
      <formula>AND($M27="Please comment")=TRUE</formula>
    </cfRule>
  </conditionalFormatting>
  <conditionalFormatting sqref="M44">
    <cfRule type="expression" dxfId="125" priority="268">
      <formula>AND(M44&lt;&gt;0)=TRUE</formula>
    </cfRule>
  </conditionalFormatting>
  <conditionalFormatting sqref="O19">
    <cfRule type="expression" dxfId="124" priority="234">
      <formula>AND($M19="Please comment")=TRUE</formula>
    </cfRule>
  </conditionalFormatting>
  <conditionalFormatting sqref="O20">
    <cfRule type="expression" dxfId="123" priority="233">
      <formula>AND($M20="Please comment")=TRUE</formula>
    </cfRule>
  </conditionalFormatting>
  <conditionalFormatting sqref="O21">
    <cfRule type="expression" dxfId="122" priority="232">
      <formula>AND($M21="Please comment")=TRUE</formula>
    </cfRule>
  </conditionalFormatting>
  <conditionalFormatting sqref="O31">
    <cfRule type="expression" dxfId="121" priority="231">
      <formula>AND($M31="Please comment")=TRUE</formula>
    </cfRule>
  </conditionalFormatting>
  <conditionalFormatting sqref="O32">
    <cfRule type="expression" dxfId="120" priority="230">
      <formula>AND($M32="Please comment")=TRUE</formula>
    </cfRule>
  </conditionalFormatting>
  <conditionalFormatting sqref="O33">
    <cfRule type="expression" dxfId="119" priority="229">
      <formula>AND($M33="Please comment")=TRUE</formula>
    </cfRule>
  </conditionalFormatting>
  <conditionalFormatting sqref="O34">
    <cfRule type="expression" dxfId="118" priority="228">
      <formula>AND($M34="Please comment")=TRUE</formula>
    </cfRule>
  </conditionalFormatting>
  <conditionalFormatting sqref="O36">
    <cfRule type="expression" dxfId="117" priority="227">
      <formula>AND($M36="Please comment")=TRUE</formula>
    </cfRule>
  </conditionalFormatting>
  <conditionalFormatting sqref="O37">
    <cfRule type="expression" dxfId="116" priority="226">
      <formula>AND($M37="Please comment")=TRUE</formula>
    </cfRule>
  </conditionalFormatting>
  <conditionalFormatting sqref="O38">
    <cfRule type="expression" dxfId="115" priority="225">
      <formula>AND($M38="Please comment")=TRUE</formula>
    </cfRule>
  </conditionalFormatting>
  <conditionalFormatting sqref="O23">
    <cfRule type="expression" dxfId="114" priority="224">
      <formula>AND($M23="Please comment")=TRUE</formula>
    </cfRule>
  </conditionalFormatting>
  <conditionalFormatting sqref="O24">
    <cfRule type="expression" dxfId="113" priority="223">
      <formula>AND($M24="Please comment")=TRUE</formula>
    </cfRule>
  </conditionalFormatting>
  <conditionalFormatting sqref="O26">
    <cfRule type="expression" dxfId="112" priority="222">
      <formula>AND($M26="Please comment")=TRUE</formula>
    </cfRule>
  </conditionalFormatting>
  <conditionalFormatting sqref="M18">
    <cfRule type="expression" dxfId="111" priority="73">
      <formula>M18="Comment made"</formula>
    </cfRule>
    <cfRule type="expression" dxfId="110" priority="210" stopIfTrue="1">
      <formula>M18="Zero in 2015-16"</formula>
    </cfRule>
    <cfRule type="expression" dxfId="109" priority="211" stopIfTrue="1">
      <formula>M18="Please comment"</formula>
    </cfRule>
    <cfRule type="expression" dxfId="108" priority="212" stopIfTrue="1">
      <formula>M18="OK"</formula>
    </cfRule>
  </conditionalFormatting>
  <conditionalFormatting sqref="M19">
    <cfRule type="expression" dxfId="107" priority="69">
      <formula>M19="Comment made"</formula>
    </cfRule>
    <cfRule type="expression" dxfId="106" priority="70" stopIfTrue="1">
      <formula>M19="Zero in 2015-16"</formula>
    </cfRule>
    <cfRule type="expression" dxfId="105" priority="71" stopIfTrue="1">
      <formula>M19="Please comment"</formula>
    </cfRule>
    <cfRule type="expression" dxfId="104" priority="72" stopIfTrue="1">
      <formula>M19="OK"</formula>
    </cfRule>
  </conditionalFormatting>
  <conditionalFormatting sqref="M20">
    <cfRule type="expression" dxfId="103" priority="65">
      <formula>M20="Comment made"</formula>
    </cfRule>
    <cfRule type="expression" dxfId="102" priority="66" stopIfTrue="1">
      <formula>M20="Zero in 2015-16"</formula>
    </cfRule>
    <cfRule type="expression" dxfId="101" priority="67" stopIfTrue="1">
      <formula>M20="Please comment"</formula>
    </cfRule>
    <cfRule type="expression" dxfId="100" priority="68" stopIfTrue="1">
      <formula>M20="OK"</formula>
    </cfRule>
  </conditionalFormatting>
  <conditionalFormatting sqref="M21">
    <cfRule type="expression" dxfId="99" priority="61">
      <formula>M21="Comment made"</formula>
    </cfRule>
    <cfRule type="expression" dxfId="98" priority="62" stopIfTrue="1">
      <formula>M21="Zero in 2015-16"</formula>
    </cfRule>
    <cfRule type="expression" dxfId="97" priority="63" stopIfTrue="1">
      <formula>M21="Please comment"</formula>
    </cfRule>
    <cfRule type="expression" dxfId="96" priority="64" stopIfTrue="1">
      <formula>M21="OK"</formula>
    </cfRule>
  </conditionalFormatting>
  <conditionalFormatting sqref="M22">
    <cfRule type="expression" dxfId="95" priority="57">
      <formula>M22="Comment made"</formula>
    </cfRule>
    <cfRule type="expression" dxfId="94" priority="58" stopIfTrue="1">
      <formula>M22="Zero in 2015-16"</formula>
    </cfRule>
    <cfRule type="expression" dxfId="93" priority="59" stopIfTrue="1">
      <formula>M22="Please comment"</formula>
    </cfRule>
    <cfRule type="expression" dxfId="92" priority="60" stopIfTrue="1">
      <formula>M22="OK"</formula>
    </cfRule>
  </conditionalFormatting>
  <conditionalFormatting sqref="M23">
    <cfRule type="expression" dxfId="91" priority="53">
      <formula>M23="Comment made"</formula>
    </cfRule>
    <cfRule type="expression" dxfId="90" priority="54" stopIfTrue="1">
      <formula>M23="Zero in 2015-16"</formula>
    </cfRule>
    <cfRule type="expression" dxfId="89" priority="55" stopIfTrue="1">
      <formula>M23="Please comment"</formula>
    </cfRule>
    <cfRule type="expression" dxfId="88" priority="56" stopIfTrue="1">
      <formula>M23="OK"</formula>
    </cfRule>
  </conditionalFormatting>
  <conditionalFormatting sqref="M24">
    <cfRule type="expression" dxfId="87" priority="49">
      <formula>M24="Comment made"</formula>
    </cfRule>
    <cfRule type="expression" dxfId="86" priority="50" stopIfTrue="1">
      <formula>M24="Zero in 2015-16"</formula>
    </cfRule>
    <cfRule type="expression" dxfId="85" priority="51" stopIfTrue="1">
      <formula>M24="Please comment"</formula>
    </cfRule>
    <cfRule type="expression" dxfId="84" priority="52" stopIfTrue="1">
      <formula>M24="OK"</formula>
    </cfRule>
  </conditionalFormatting>
  <conditionalFormatting sqref="M25">
    <cfRule type="expression" dxfId="83" priority="45">
      <formula>M25="Comment made"</formula>
    </cfRule>
    <cfRule type="expression" dxfId="82" priority="46" stopIfTrue="1">
      <formula>M25="Zero in 2015-16"</formula>
    </cfRule>
    <cfRule type="expression" dxfId="81" priority="47" stopIfTrue="1">
      <formula>M25="Please comment"</formula>
    </cfRule>
    <cfRule type="expression" dxfId="80" priority="48" stopIfTrue="1">
      <formula>M25="OK"</formula>
    </cfRule>
  </conditionalFormatting>
  <conditionalFormatting sqref="M26">
    <cfRule type="expression" dxfId="79" priority="41">
      <formula>M26="Comment made"</formula>
    </cfRule>
    <cfRule type="expression" dxfId="78" priority="42" stopIfTrue="1">
      <formula>M26="Zero in 2015-16"</formula>
    </cfRule>
    <cfRule type="expression" dxfId="77" priority="43" stopIfTrue="1">
      <formula>M26="Please comment"</formula>
    </cfRule>
    <cfRule type="expression" dxfId="76" priority="44" stopIfTrue="1">
      <formula>M26="OK"</formula>
    </cfRule>
  </conditionalFormatting>
  <conditionalFormatting sqref="M27">
    <cfRule type="expression" dxfId="75" priority="37">
      <formula>M27="Comment made"</formula>
    </cfRule>
    <cfRule type="expression" dxfId="74" priority="38" stopIfTrue="1">
      <formula>M27="Zero in 2015-16"</formula>
    </cfRule>
    <cfRule type="expression" dxfId="73" priority="39" stopIfTrue="1">
      <formula>M27="Please comment"</formula>
    </cfRule>
    <cfRule type="expression" dxfId="72" priority="40" stopIfTrue="1">
      <formula>M27="OK"</formula>
    </cfRule>
  </conditionalFormatting>
  <conditionalFormatting sqref="M28">
    <cfRule type="expression" dxfId="71" priority="33">
      <formula>M28="Comment made"</formula>
    </cfRule>
    <cfRule type="expression" dxfId="70" priority="34" stopIfTrue="1">
      <formula>M28="Zero in 2015-16"</formula>
    </cfRule>
    <cfRule type="expression" dxfId="69" priority="35" stopIfTrue="1">
      <formula>M28="Please comment"</formula>
    </cfRule>
    <cfRule type="expression" dxfId="68" priority="36" stopIfTrue="1">
      <formula>M28="OK"</formula>
    </cfRule>
  </conditionalFormatting>
  <conditionalFormatting sqref="M31">
    <cfRule type="expression" dxfId="67" priority="29">
      <formula>M31="Comment made"</formula>
    </cfRule>
    <cfRule type="expression" dxfId="66" priority="30" stopIfTrue="1">
      <formula>M31="Zero in 2015-16"</formula>
    </cfRule>
    <cfRule type="expression" dxfId="65" priority="31" stopIfTrue="1">
      <formula>M31="Please comment"</formula>
    </cfRule>
    <cfRule type="expression" dxfId="64" priority="32" stopIfTrue="1">
      <formula>M31="OK"</formula>
    </cfRule>
  </conditionalFormatting>
  <conditionalFormatting sqref="M32">
    <cfRule type="expression" dxfId="63" priority="25">
      <formula>M32="Comment made"</formula>
    </cfRule>
    <cfRule type="expression" dxfId="62" priority="26" stopIfTrue="1">
      <formula>M32="Zero in 2015-16"</formula>
    </cfRule>
    <cfRule type="expression" dxfId="61" priority="27" stopIfTrue="1">
      <formula>M32="Please comment"</formula>
    </cfRule>
    <cfRule type="expression" dxfId="60" priority="28" stopIfTrue="1">
      <formula>M32="OK"</formula>
    </cfRule>
  </conditionalFormatting>
  <conditionalFormatting sqref="M33">
    <cfRule type="expression" dxfId="59" priority="21">
      <formula>M33="Comment made"</formula>
    </cfRule>
    <cfRule type="expression" dxfId="58" priority="22" stopIfTrue="1">
      <formula>M33="Zero in 2015-16"</formula>
    </cfRule>
    <cfRule type="expression" dxfId="57" priority="23" stopIfTrue="1">
      <formula>M33="Please comment"</formula>
    </cfRule>
    <cfRule type="expression" dxfId="56" priority="24" stopIfTrue="1">
      <formula>M33="OK"</formula>
    </cfRule>
  </conditionalFormatting>
  <conditionalFormatting sqref="M34">
    <cfRule type="expression" dxfId="55" priority="17">
      <formula>M34="Comment made"</formula>
    </cfRule>
    <cfRule type="expression" dxfId="54" priority="18" stopIfTrue="1">
      <formula>M34="Zero in 2015-16"</formula>
    </cfRule>
    <cfRule type="expression" dxfId="53" priority="19" stopIfTrue="1">
      <formula>M34="Please comment"</formula>
    </cfRule>
    <cfRule type="expression" dxfId="52" priority="20" stopIfTrue="1">
      <formula>M34="OK"</formula>
    </cfRule>
  </conditionalFormatting>
  <conditionalFormatting sqref="M35">
    <cfRule type="expression" dxfId="51" priority="13">
      <formula>M35="Comment made"</formula>
    </cfRule>
    <cfRule type="expression" dxfId="50" priority="14" stopIfTrue="1">
      <formula>M35="Zero in 2015-16"</formula>
    </cfRule>
    <cfRule type="expression" dxfId="49" priority="15" stopIfTrue="1">
      <formula>M35="Please comment"</formula>
    </cfRule>
    <cfRule type="expression" dxfId="48" priority="16" stopIfTrue="1">
      <formula>M35="OK"</formula>
    </cfRule>
  </conditionalFormatting>
  <conditionalFormatting sqref="M36">
    <cfRule type="expression" dxfId="47" priority="9">
      <formula>M36="Comment made"</formula>
    </cfRule>
    <cfRule type="expression" dxfId="46" priority="10" stopIfTrue="1">
      <formula>M36="Zero in 2015-16"</formula>
    </cfRule>
    <cfRule type="expression" dxfId="45" priority="11" stopIfTrue="1">
      <formula>M36="Please comment"</formula>
    </cfRule>
    <cfRule type="expression" dxfId="44" priority="12" stopIfTrue="1">
      <formula>M36="OK"</formula>
    </cfRule>
  </conditionalFormatting>
  <conditionalFormatting sqref="M37">
    <cfRule type="expression" dxfId="43" priority="5">
      <formula>M37="Comment made"</formula>
    </cfRule>
    <cfRule type="expression" dxfId="42" priority="6" stopIfTrue="1">
      <formula>M37="Zero in 2015-16"</formula>
    </cfRule>
    <cfRule type="expression" dxfId="41" priority="7" stopIfTrue="1">
      <formula>M37="Please comment"</formula>
    </cfRule>
    <cfRule type="expression" dxfId="40" priority="8" stopIfTrue="1">
      <formula>M37="OK"</formula>
    </cfRule>
  </conditionalFormatting>
  <conditionalFormatting sqref="M38">
    <cfRule type="expression" dxfId="39" priority="1">
      <formula>M38="Comment made"</formula>
    </cfRule>
    <cfRule type="expression" dxfId="38" priority="2" stopIfTrue="1">
      <formula>M38="Zero in 2015-16"</formula>
    </cfRule>
    <cfRule type="expression" dxfId="37" priority="3" stopIfTrue="1">
      <formula>M38="Please comment"</formula>
    </cfRule>
    <cfRule type="expression" dxfId="36" priority="4" stopIfTrue="1">
      <formula>M38="OK"</formula>
    </cfRule>
  </conditionalFormatting>
  <pageMargins left="0.39370078740157483" right="0.39370078740157483" top="0" bottom="0" header="0" footer="0"/>
  <pageSetup paperSize="9" scale="55"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9"/>
  <sheetViews>
    <sheetView workbookViewId="0">
      <selection activeCell="O25" sqref="O25"/>
    </sheetView>
  </sheetViews>
  <sheetFormatPr defaultRowHeight="12.75" x14ac:dyDescent="0.2"/>
  <cols>
    <col min="1" max="1" width="3.7109375" customWidth="1"/>
    <col min="2" max="2" width="5.140625" customWidth="1"/>
    <col min="3" max="3" width="64.140625" customWidth="1"/>
    <col min="4" max="4" width="11.28515625" customWidth="1"/>
    <col min="5" max="5" width="12.5703125" customWidth="1"/>
    <col min="6" max="6" width="2.42578125" customWidth="1"/>
    <col min="7" max="7" width="12.5703125" customWidth="1"/>
    <col min="8" max="8" width="9.28515625" customWidth="1"/>
    <col min="9" max="9" width="3.7109375" customWidth="1"/>
    <col min="10" max="10" width="12.5703125" customWidth="1"/>
    <col min="11" max="11" width="9.28515625" customWidth="1"/>
    <col min="12" max="12" width="3.7109375" customWidth="1"/>
    <col min="13" max="13" width="24.85546875" customWidth="1"/>
    <col min="14" max="14" width="3.7109375" customWidth="1"/>
    <col min="15" max="15" width="39" customWidth="1"/>
    <col min="16" max="16" width="3.7109375" customWidth="1"/>
  </cols>
  <sheetData>
    <row r="1" spans="1:16" x14ac:dyDescent="0.2">
      <c r="A1" s="407"/>
      <c r="B1" s="408"/>
      <c r="C1" s="408"/>
      <c r="D1" s="408"/>
      <c r="E1" s="408"/>
      <c r="F1" s="408"/>
      <c r="G1" s="408"/>
      <c r="H1" s="408"/>
      <c r="I1" s="408"/>
      <c r="J1" s="408"/>
      <c r="K1" s="408"/>
      <c r="L1" s="408"/>
      <c r="M1" s="408"/>
      <c r="N1" s="408"/>
      <c r="O1" s="408"/>
      <c r="P1" s="409"/>
    </row>
    <row r="2" spans="1:16" x14ac:dyDescent="0.2">
      <c r="A2" s="784" t="s">
        <v>862</v>
      </c>
      <c r="B2" s="785"/>
      <c r="C2" s="785"/>
      <c r="D2" s="785"/>
      <c r="E2" s="785"/>
      <c r="F2" s="785"/>
      <c r="G2" s="785"/>
      <c r="H2" s="785"/>
      <c r="I2" s="785"/>
      <c r="J2" s="785"/>
      <c r="K2" s="785"/>
      <c r="L2" s="785"/>
      <c r="M2" s="785"/>
      <c r="N2" s="785"/>
      <c r="O2" s="785"/>
      <c r="P2" s="786"/>
    </row>
    <row r="3" spans="1:16" x14ac:dyDescent="0.2">
      <c r="A3" s="784" t="s">
        <v>854</v>
      </c>
      <c r="B3" s="785"/>
      <c r="C3" s="785"/>
      <c r="D3" s="785"/>
      <c r="E3" s="785"/>
      <c r="F3" s="785"/>
      <c r="G3" s="785"/>
      <c r="H3" s="785"/>
      <c r="I3" s="785"/>
      <c r="J3" s="785"/>
      <c r="K3" s="785"/>
      <c r="L3" s="785"/>
      <c r="M3" s="785"/>
      <c r="N3" s="785"/>
      <c r="O3" s="785"/>
      <c r="P3" s="786"/>
    </row>
    <row r="4" spans="1:16" x14ac:dyDescent="0.2">
      <c r="A4" s="784" t="s">
        <v>753</v>
      </c>
      <c r="B4" s="785"/>
      <c r="C4" s="785"/>
      <c r="D4" s="785"/>
      <c r="E4" s="785"/>
      <c r="F4" s="785"/>
      <c r="G4" s="785"/>
      <c r="H4" s="785"/>
      <c r="I4" s="785"/>
      <c r="J4" s="785"/>
      <c r="K4" s="785"/>
      <c r="L4" s="785"/>
      <c r="M4" s="785"/>
      <c r="N4" s="785"/>
      <c r="O4" s="785"/>
      <c r="P4" s="786"/>
    </row>
    <row r="5" spans="1:16" ht="13.5" thickBot="1" x14ac:dyDescent="0.25">
      <c r="A5" s="787" t="str">
        <f>+[5]Instructions!D13</f>
        <v>v1.0</v>
      </c>
      <c r="B5" s="788"/>
      <c r="C5" s="788"/>
      <c r="D5" s="788"/>
      <c r="E5" s="788"/>
      <c r="F5" s="788"/>
      <c r="G5" s="788"/>
      <c r="H5" s="788"/>
      <c r="I5" s="788"/>
      <c r="J5" s="788"/>
      <c r="K5" s="788"/>
      <c r="L5" s="788"/>
      <c r="M5" s="788"/>
      <c r="N5" s="788"/>
      <c r="O5" s="788"/>
      <c r="P5" s="789"/>
    </row>
    <row r="6" spans="1:16" x14ac:dyDescent="0.2">
      <c r="A6" s="410"/>
      <c r="B6" s="411" t="str">
        <f>+CONCATENATE("Local authority : ",+'QRC4 Form'!E19," ",)</f>
        <v xml:space="preserve">Local authority : Hastings </v>
      </c>
      <c r="C6" s="412"/>
      <c r="D6" s="412"/>
      <c r="E6" s="412"/>
      <c r="F6" s="411"/>
      <c r="G6" s="412"/>
      <c r="H6" s="412"/>
      <c r="I6" s="412"/>
      <c r="J6" s="413"/>
      <c r="K6" s="413"/>
      <c r="L6" s="413"/>
      <c r="M6" s="413"/>
      <c r="N6" s="413"/>
      <c r="O6" s="412"/>
      <c r="P6" s="414"/>
    </row>
    <row r="7" spans="1:16" x14ac:dyDescent="0.2">
      <c r="A7" s="410"/>
      <c r="B7" s="411" t="str">
        <f>+CONCATENATE("Local authority : ",+'QRC4 Form'!E20," ",)</f>
        <v xml:space="preserve">Local authority : E1433 </v>
      </c>
      <c r="C7" s="412"/>
      <c r="D7" s="412"/>
      <c r="E7" s="412"/>
      <c r="F7" s="412"/>
      <c r="G7" s="412"/>
      <c r="H7" s="412"/>
      <c r="I7" s="412"/>
      <c r="J7" s="413"/>
      <c r="K7" s="413"/>
      <c r="L7" s="413"/>
      <c r="M7" s="413"/>
      <c r="N7" s="413"/>
      <c r="O7" s="412"/>
      <c r="P7" s="414"/>
    </row>
    <row r="8" spans="1:16" x14ac:dyDescent="0.2">
      <c r="A8" s="410"/>
      <c r="B8" s="411" t="str">
        <f>+CONCATENATE("Local authority contact name : ",+'QRC4 Form'!E21)</f>
        <v>Local authority contact name : NICK BROCKLEBANK</v>
      </c>
      <c r="C8" s="412"/>
      <c r="D8" s="412"/>
      <c r="E8" s="412"/>
      <c r="F8" s="412"/>
      <c r="G8" s="412"/>
      <c r="H8" s="412"/>
      <c r="I8" s="412"/>
      <c r="J8" s="413"/>
      <c r="K8" s="413"/>
      <c r="L8" s="413"/>
      <c r="M8" s="413"/>
      <c r="N8" s="413"/>
      <c r="O8" s="412"/>
      <c r="P8" s="414"/>
    </row>
    <row r="9" spans="1:16" x14ac:dyDescent="0.2">
      <c r="A9" s="410"/>
      <c r="B9" s="411" t="str">
        <f>+CONCATENATE("Local authority contact number : ",+'QRC4 Form'!E22)</f>
        <v>Local authority contact number : 01424 451563</v>
      </c>
      <c r="C9" s="412"/>
      <c r="D9" s="412"/>
      <c r="E9" s="412"/>
      <c r="F9" s="412"/>
      <c r="G9" s="412"/>
      <c r="H9" s="412"/>
      <c r="I9" s="412"/>
      <c r="J9" s="413"/>
      <c r="K9" s="413"/>
      <c r="L9" s="413"/>
      <c r="M9" s="413"/>
      <c r="N9" s="413"/>
      <c r="O9" s="412"/>
      <c r="P9" s="414"/>
    </row>
    <row r="10" spans="1:16" x14ac:dyDescent="0.2">
      <c r="A10" s="410"/>
      <c r="B10" s="411" t="str">
        <f>+CONCATENATE("Local authority contact email address : ",+'QRC4 Form'!E23)</f>
        <v>Local authority contact email address : nbrocklebank@hastings.gov.uk</v>
      </c>
      <c r="C10" s="412"/>
      <c r="D10" s="412"/>
      <c r="E10" s="412"/>
      <c r="F10" s="412"/>
      <c r="G10" s="412"/>
      <c r="H10" s="412"/>
      <c r="I10" s="412"/>
      <c r="J10" s="413"/>
      <c r="K10" s="413"/>
      <c r="L10" s="413"/>
      <c r="M10" s="413"/>
      <c r="N10" s="413"/>
      <c r="O10" s="412"/>
      <c r="P10" s="414"/>
    </row>
    <row r="11" spans="1:16" x14ac:dyDescent="0.2">
      <c r="A11" s="410"/>
      <c r="B11" s="411"/>
      <c r="C11" s="412"/>
      <c r="D11" s="412"/>
      <c r="E11" s="412"/>
      <c r="F11" s="412"/>
      <c r="G11" s="412"/>
      <c r="H11" s="412"/>
      <c r="I11" s="412"/>
      <c r="J11" s="413"/>
      <c r="K11" s="413"/>
      <c r="L11" s="413"/>
      <c r="M11" s="413"/>
      <c r="N11" s="413"/>
      <c r="O11" s="412"/>
      <c r="P11" s="414"/>
    </row>
    <row r="12" spans="1:16" x14ac:dyDescent="0.2">
      <c r="A12" s="410"/>
      <c r="B12" s="415" t="s">
        <v>752</v>
      </c>
      <c r="C12" s="415"/>
      <c r="D12" s="412"/>
      <c r="E12" s="412"/>
      <c r="F12" s="412"/>
      <c r="G12" s="412"/>
      <c r="H12" s="412"/>
      <c r="I12" s="412"/>
      <c r="J12" s="413"/>
      <c r="K12" s="413"/>
      <c r="L12" s="413"/>
      <c r="M12" s="413"/>
      <c r="N12" s="413"/>
      <c r="O12" s="412"/>
      <c r="P12" s="414"/>
    </row>
    <row r="13" spans="1:16" x14ac:dyDescent="0.2">
      <c r="A13" s="410"/>
      <c r="B13" s="415" t="s">
        <v>791</v>
      </c>
      <c r="C13" s="415"/>
      <c r="D13" s="412"/>
      <c r="E13" s="412"/>
      <c r="F13" s="412"/>
      <c r="G13" s="412"/>
      <c r="H13" s="412"/>
      <c r="I13" s="412"/>
      <c r="J13" s="413"/>
      <c r="K13" s="413"/>
      <c r="L13" s="413"/>
      <c r="M13" s="413"/>
      <c r="N13" s="413"/>
      <c r="O13" s="412"/>
      <c r="P13" s="414"/>
    </row>
    <row r="14" spans="1:16" x14ac:dyDescent="0.2">
      <c r="A14" s="410"/>
      <c r="B14" s="412"/>
      <c r="C14" s="411"/>
      <c r="D14" s="412"/>
      <c r="E14" s="412"/>
      <c r="F14" s="412"/>
      <c r="G14" s="412"/>
      <c r="H14" s="412"/>
      <c r="I14" s="412"/>
      <c r="J14" s="413"/>
      <c r="K14" s="413"/>
      <c r="L14" s="413"/>
      <c r="M14" s="413"/>
      <c r="N14" s="413"/>
      <c r="O14" s="412"/>
      <c r="P14" s="414"/>
    </row>
    <row r="15" spans="1:16" ht="13.5" thickBot="1" x14ac:dyDescent="0.25">
      <c r="A15" s="416"/>
      <c r="B15" s="413"/>
      <c r="C15" s="599"/>
      <c r="D15" s="241"/>
      <c r="E15" s="241"/>
      <c r="F15" s="417"/>
      <c r="G15" s="241"/>
      <c r="H15" s="418"/>
      <c r="I15" s="419"/>
      <c r="J15" s="241"/>
      <c r="K15" s="418"/>
      <c r="L15" s="418"/>
      <c r="M15" s="420"/>
      <c r="N15" s="413"/>
      <c r="O15" s="421"/>
      <c r="P15" s="422"/>
    </row>
    <row r="16" spans="1:16" ht="13.5" thickBot="1" x14ac:dyDescent="0.25">
      <c r="A16" s="416"/>
      <c r="B16" s="413"/>
      <c r="C16" s="411"/>
      <c r="D16" s="795" t="s">
        <v>751</v>
      </c>
      <c r="E16" s="796"/>
      <c r="F16" s="432"/>
      <c r="G16" s="797" t="s">
        <v>855</v>
      </c>
      <c r="H16" s="798"/>
      <c r="I16" s="600"/>
      <c r="J16" s="795" t="s">
        <v>749</v>
      </c>
      <c r="K16" s="796"/>
      <c r="L16" s="418"/>
      <c r="M16" s="420"/>
      <c r="N16" s="413"/>
      <c r="O16" s="421"/>
      <c r="P16" s="422"/>
    </row>
    <row r="17" spans="1:16" s="211" customFormat="1" x14ac:dyDescent="0.2">
      <c r="A17" s="416"/>
      <c r="B17" s="413"/>
      <c r="C17" s="599"/>
      <c r="D17" s="462" t="s">
        <v>875</v>
      </c>
      <c r="E17" s="462" t="s">
        <v>865</v>
      </c>
      <c r="F17" s="462"/>
      <c r="G17" s="462" t="s">
        <v>748</v>
      </c>
      <c r="H17" s="462" t="s">
        <v>7</v>
      </c>
      <c r="I17" s="462"/>
      <c r="J17" s="462" t="s">
        <v>748</v>
      </c>
      <c r="K17" s="462" t="s">
        <v>7</v>
      </c>
      <c r="L17" s="418"/>
      <c r="M17" s="420"/>
      <c r="N17" s="413"/>
      <c r="O17" s="421"/>
      <c r="P17" s="422"/>
    </row>
    <row r="18" spans="1:16" s="211" customFormat="1" x14ac:dyDescent="0.2">
      <c r="A18" s="416"/>
      <c r="B18" s="413"/>
      <c r="C18" s="438" t="s">
        <v>856</v>
      </c>
      <c r="D18" s="423" t="s">
        <v>758</v>
      </c>
      <c r="E18" s="423" t="s">
        <v>758</v>
      </c>
      <c r="F18" s="466"/>
      <c r="G18" s="423" t="s">
        <v>758</v>
      </c>
      <c r="H18" s="467"/>
      <c r="I18" s="468"/>
      <c r="J18" s="423" t="s">
        <v>758</v>
      </c>
      <c r="K18" s="467"/>
      <c r="L18" s="418"/>
      <c r="M18" s="420"/>
      <c r="N18" s="413"/>
      <c r="O18" s="421"/>
      <c r="P18" s="422"/>
    </row>
    <row r="19" spans="1:16" x14ac:dyDescent="0.2">
      <c r="A19" s="416"/>
      <c r="B19" s="629"/>
      <c r="C19" s="630"/>
      <c r="D19" s="631"/>
      <c r="E19" s="631"/>
      <c r="F19" s="632"/>
      <c r="G19" s="631"/>
      <c r="H19" s="633"/>
      <c r="I19" s="634"/>
      <c r="J19" s="631"/>
      <c r="K19" s="633"/>
      <c r="L19" s="635"/>
      <c r="M19" s="636"/>
      <c r="N19" s="637"/>
      <c r="O19" s="638"/>
      <c r="P19" s="422"/>
    </row>
    <row r="20" spans="1:16" s="211" customFormat="1" ht="13.9" customHeight="1" thickBot="1" x14ac:dyDescent="0.25">
      <c r="A20" s="429"/>
      <c r="B20" s="663"/>
      <c r="C20" s="495"/>
      <c r="D20" s="423"/>
      <c r="E20" s="423"/>
      <c r="F20" s="466"/>
      <c r="G20" s="423"/>
      <c r="H20" s="424"/>
      <c r="I20" s="601"/>
      <c r="J20" s="423"/>
      <c r="K20" s="424"/>
      <c r="L20" s="424"/>
      <c r="M20" s="425"/>
      <c r="N20" s="426"/>
      <c r="O20" s="639"/>
      <c r="P20" s="428"/>
    </row>
    <row r="21" spans="1:16" s="211" customFormat="1" ht="30" customHeight="1" thickBot="1" x14ac:dyDescent="0.25">
      <c r="A21" s="429"/>
      <c r="B21" s="654">
        <v>1</v>
      </c>
      <c r="C21" s="664" t="s">
        <v>885</v>
      </c>
      <c r="D21" s="501">
        <f>VLOOKUP('QRC4 Form'!I1,Data!A12:AN337,38,FALSE)</f>
        <v>0</v>
      </c>
      <c r="E21" s="501">
        <f>'LCTS Form'!D24</f>
        <v>11235</v>
      </c>
      <c r="F21" s="466"/>
      <c r="G21" s="501">
        <f>ABS(E21-D21)</f>
        <v>11235</v>
      </c>
      <c r="H21" s="424">
        <v>0</v>
      </c>
      <c r="I21" s="601"/>
      <c r="J21" s="501">
        <v>0</v>
      </c>
      <c r="K21" s="424">
        <v>0.05</v>
      </c>
      <c r="L21" s="435"/>
      <c r="M21" s="611" t="str">
        <f>IF(E21=0,"Zero in QRC4",IF(G21=J21,"OK",IF(O21="","Please Comment","Comment made")))</f>
        <v>Comment made</v>
      </c>
      <c r="N21" s="426"/>
      <c r="O21" s="693" t="s">
        <v>898</v>
      </c>
      <c r="P21" s="428"/>
    </row>
    <row r="22" spans="1:16" s="211" customFormat="1" ht="13.5" thickBot="1" x14ac:dyDescent="0.25">
      <c r="A22" s="410"/>
      <c r="B22" s="660"/>
      <c r="C22" s="206"/>
      <c r="D22" s="657"/>
      <c r="E22" s="430"/>
      <c r="F22" s="554"/>
      <c r="G22" s="412"/>
      <c r="H22" s="412"/>
      <c r="I22" s="412"/>
      <c r="J22" s="423"/>
      <c r="K22" s="424"/>
      <c r="L22" s="424"/>
      <c r="M22" s="425"/>
      <c r="N22" s="426"/>
      <c r="O22" s="684"/>
      <c r="P22" s="428"/>
    </row>
    <row r="23" spans="1:16" s="211" customFormat="1" ht="30" customHeight="1" thickBot="1" x14ac:dyDescent="0.25">
      <c r="A23" s="429"/>
      <c r="B23" s="651">
        <v>2</v>
      </c>
      <c r="C23" s="664" t="s">
        <v>886</v>
      </c>
      <c r="D23" s="501">
        <f>VLOOKUP('QRC4 Form'!I1,Data!A12:AN337,39,FALSE)</f>
        <v>0</v>
      </c>
      <c r="E23" s="501">
        <f>'LCTS Form'!E24</f>
        <v>11056</v>
      </c>
      <c r="F23" s="501"/>
      <c r="G23" s="501">
        <f>ABS(E23-D23)</f>
        <v>11056</v>
      </c>
      <c r="H23" s="424">
        <v>0</v>
      </c>
      <c r="I23" s="424"/>
      <c r="J23" s="501">
        <v>0</v>
      </c>
      <c r="K23" s="424">
        <v>0.05</v>
      </c>
      <c r="L23" s="435"/>
      <c r="M23" s="611" t="str">
        <f>IF(E23=0,"Zero in QRC4",IF(G23=J23,"OK",IF(O21="","Please Comment","Comment made")))</f>
        <v>Comment made</v>
      </c>
      <c r="N23" s="426"/>
      <c r="O23" s="693" t="s">
        <v>898</v>
      </c>
      <c r="P23" s="428"/>
    </row>
    <row r="24" spans="1:16" s="211" customFormat="1" ht="13.9" customHeight="1" thickBot="1" x14ac:dyDescent="0.25">
      <c r="A24" s="429"/>
      <c r="B24" s="663"/>
      <c r="C24" s="495"/>
      <c r="D24" s="423"/>
      <c r="E24" s="423"/>
      <c r="F24" s="466"/>
      <c r="G24" s="423"/>
      <c r="H24" s="424"/>
      <c r="I24" s="601"/>
      <c r="J24" s="423"/>
      <c r="K24" s="424"/>
      <c r="L24" s="424"/>
      <c r="M24" s="425"/>
      <c r="N24" s="426"/>
      <c r="O24" s="684"/>
      <c r="P24" s="428"/>
    </row>
    <row r="25" spans="1:16" s="211" customFormat="1" ht="30" customHeight="1" thickBot="1" x14ac:dyDescent="0.25">
      <c r="A25" s="429"/>
      <c r="B25" s="654">
        <v>3</v>
      </c>
      <c r="C25" s="664" t="s">
        <v>887</v>
      </c>
      <c r="D25" s="501">
        <f>VLOOKUP('QRC4 Form'!I1,Data!A12:AN337,34,FALSE)</f>
        <v>4126</v>
      </c>
      <c r="E25" s="501">
        <f>'LCTS Form'!F20</f>
        <v>4126</v>
      </c>
      <c r="F25" s="466"/>
      <c r="G25" s="501">
        <f>ABS(E25-D25)</f>
        <v>0</v>
      </c>
      <c r="H25" s="424">
        <f>IF(D25=0,"-",G25/D25)</f>
        <v>0</v>
      </c>
      <c r="I25" s="601"/>
      <c r="J25" s="501">
        <v>0</v>
      </c>
      <c r="K25" s="424">
        <v>0.05</v>
      </c>
      <c r="L25" s="435"/>
      <c r="M25" s="611" t="str">
        <f>IF(E25=0,"Zero in QRC4",IF(G25=J25,"OK",IF(O25="","Please Comment","Comment made")))</f>
        <v>OK</v>
      </c>
      <c r="N25" s="426"/>
      <c r="O25" s="693"/>
      <c r="P25" s="428"/>
    </row>
    <row r="26" spans="1:16" s="211" customFormat="1" ht="13.5" thickBot="1" x14ac:dyDescent="0.25">
      <c r="A26" s="410"/>
      <c r="B26" s="662"/>
      <c r="C26" s="495"/>
      <c r="D26" s="657"/>
      <c r="E26" s="430"/>
      <c r="F26" s="554"/>
      <c r="G26" s="412"/>
      <c r="H26" s="412"/>
      <c r="I26" s="412"/>
      <c r="J26" s="423"/>
      <c r="K26" s="424"/>
      <c r="L26" s="424"/>
      <c r="M26" s="425"/>
      <c r="N26" s="426"/>
      <c r="O26" s="684"/>
      <c r="P26" s="428"/>
    </row>
    <row r="27" spans="1:16" s="211" customFormat="1" ht="30" customHeight="1" thickBot="1" x14ac:dyDescent="0.25">
      <c r="A27" s="429"/>
      <c r="B27" s="653">
        <v>4</v>
      </c>
      <c r="C27" s="661" t="s">
        <v>888</v>
      </c>
      <c r="D27" s="501">
        <f>VLOOKUP('QRC4 Form'!I1,Data!A12:AN337,37,FALSE)</f>
        <v>6819</v>
      </c>
      <c r="E27" s="501">
        <f>'LCTS Form'!F22</f>
        <v>6819</v>
      </c>
      <c r="F27" s="501"/>
      <c r="G27" s="501">
        <f>ABS(E27-D27)</f>
        <v>0</v>
      </c>
      <c r="H27" s="424">
        <f>IF(D27=0,"-",G27/D27)</f>
        <v>0</v>
      </c>
      <c r="I27" s="424"/>
      <c r="J27" s="501">
        <v>0</v>
      </c>
      <c r="K27" s="424">
        <v>0.05</v>
      </c>
      <c r="L27" s="435"/>
      <c r="M27" s="611" t="str">
        <f>IF(E27=0,"Zero in QRC4",IF(G27=J27,"OK",IF(O25="","Please Comment","Comment made")))</f>
        <v>OK</v>
      </c>
      <c r="N27" s="426"/>
      <c r="O27" s="693"/>
      <c r="P27" s="428"/>
    </row>
    <row r="28" spans="1:16" s="211" customFormat="1" ht="13.5" thickBot="1" x14ac:dyDescent="0.25">
      <c r="A28" s="410"/>
      <c r="B28" s="663"/>
      <c r="C28" s="495"/>
      <c r="D28" s="423"/>
      <c r="E28" s="423"/>
      <c r="F28" s="466"/>
      <c r="G28" s="493"/>
      <c r="H28" s="494"/>
      <c r="I28" s="493"/>
      <c r="J28" s="426"/>
      <c r="K28" s="426"/>
      <c r="L28" s="426"/>
      <c r="M28" s="425"/>
      <c r="N28" s="426"/>
      <c r="O28" s="684"/>
      <c r="P28" s="428"/>
    </row>
    <row r="29" spans="1:16" s="211" customFormat="1" ht="30" customHeight="1" thickBot="1" x14ac:dyDescent="0.25">
      <c r="A29" s="429"/>
      <c r="B29" s="653">
        <v>5</v>
      </c>
      <c r="C29" s="664" t="s">
        <v>889</v>
      </c>
      <c r="D29" s="501">
        <f>'LCTS Form'!F20</f>
        <v>4126</v>
      </c>
      <c r="E29" s="501">
        <f>'LCTS Form'!G20</f>
        <v>4065</v>
      </c>
      <c r="F29" s="466"/>
      <c r="G29" s="501">
        <f>ABS(E29-D29)</f>
        <v>61</v>
      </c>
      <c r="H29" s="424">
        <f>IF(D29=0,"-",G29/D29)</f>
        <v>1.478429471643238E-2</v>
      </c>
      <c r="I29" s="601"/>
      <c r="J29" s="501">
        <v>0</v>
      </c>
      <c r="K29" s="424">
        <v>0.05</v>
      </c>
      <c r="L29" s="435"/>
      <c r="M29" s="611" t="str">
        <f>IF(E29=0,"Zero in QRC4",IF(ABS(H29)&lt;K29,"OK",IF(O29="","Please Comment","Comment made")))</f>
        <v>OK</v>
      </c>
      <c r="N29" s="426"/>
      <c r="O29" s="693"/>
      <c r="P29" s="428"/>
    </row>
    <row r="30" spans="1:16" s="206" customFormat="1" ht="13.9" customHeight="1" thickBot="1" x14ac:dyDescent="0.25">
      <c r="A30" s="429"/>
      <c r="B30" s="653"/>
      <c r="C30" s="664"/>
      <c r="D30" s="501"/>
      <c r="E30" s="501"/>
      <c r="F30" s="466"/>
      <c r="G30" s="501"/>
      <c r="H30" s="424"/>
      <c r="I30" s="601"/>
      <c r="J30" s="501"/>
      <c r="K30" s="424"/>
      <c r="L30" s="435"/>
      <c r="M30" s="673"/>
      <c r="N30" s="426"/>
      <c r="O30" s="685"/>
      <c r="P30" s="428"/>
    </row>
    <row r="31" spans="1:16" s="211" customFormat="1" ht="30" customHeight="1" thickBot="1" x14ac:dyDescent="0.25">
      <c r="A31" s="429"/>
      <c r="B31" s="653">
        <v>6</v>
      </c>
      <c r="C31" s="664" t="s">
        <v>890</v>
      </c>
      <c r="D31" s="501">
        <f>'LCTS Form'!F22</f>
        <v>6819</v>
      </c>
      <c r="E31" s="501">
        <f>'LCTS Form'!G22</f>
        <v>6820</v>
      </c>
      <c r="F31" s="466"/>
      <c r="G31" s="501">
        <f>ABS(E31-D31)</f>
        <v>1</v>
      </c>
      <c r="H31" s="424">
        <f>IF(D31=0,"-",G31/D31)</f>
        <v>1.4664906877841325E-4</v>
      </c>
      <c r="I31" s="601"/>
      <c r="J31" s="501">
        <v>0</v>
      </c>
      <c r="K31" s="424">
        <v>0.05</v>
      </c>
      <c r="L31" s="435"/>
      <c r="M31" s="611" t="str">
        <f>IF(E31=0,"Zero in QRC4",IF(ABS(H31)&lt;K31,"OK",IF(O31="","Please Comment","Comment made")))</f>
        <v>OK</v>
      </c>
      <c r="N31" s="426"/>
      <c r="O31" s="694"/>
      <c r="P31" s="428"/>
    </row>
    <row r="32" spans="1:16" s="211" customFormat="1" ht="13.9" customHeight="1" thickBot="1" x14ac:dyDescent="0.25">
      <c r="A32" s="429"/>
      <c r="B32" s="660"/>
      <c r="C32" s="508"/>
      <c r="D32" s="423" t="s">
        <v>881</v>
      </c>
      <c r="E32" s="423" t="s">
        <v>865</v>
      </c>
      <c r="F32" s="466"/>
      <c r="G32" s="423"/>
      <c r="H32" s="424"/>
      <c r="I32" s="601"/>
      <c r="J32" s="423"/>
      <c r="K32" s="424"/>
      <c r="L32" s="424"/>
      <c r="M32" s="425"/>
      <c r="N32" s="426"/>
      <c r="O32" s="684"/>
      <c r="P32" s="428"/>
    </row>
    <row r="33" spans="1:16" s="211" customFormat="1" ht="30" customHeight="1" thickBot="1" x14ac:dyDescent="0.25">
      <c r="A33" s="429"/>
      <c r="B33" s="652">
        <v>7</v>
      </c>
      <c r="C33" s="658" t="s">
        <v>884</v>
      </c>
      <c r="D33" s="501">
        <f>'LCTS Form'!G20+'LCTS Form'!G22</f>
        <v>10885</v>
      </c>
      <c r="E33" s="466">
        <f>'LCTS Form'!G24</f>
        <v>10885</v>
      </c>
      <c r="F33" s="466"/>
      <c r="G33" s="501">
        <f>ABS(+E33-D33)</f>
        <v>0</v>
      </c>
      <c r="H33" s="424">
        <v>0</v>
      </c>
      <c r="I33" s="601"/>
      <c r="J33" s="501">
        <v>0</v>
      </c>
      <c r="K33" s="424">
        <v>0.05</v>
      </c>
      <c r="L33" s="435"/>
      <c r="M33" s="611" t="str">
        <f>IF(E33=0,"Zero in QRC4",IF(G33=J33,"OK",IF(O33="","Please Comment","Comment made")))</f>
        <v>OK</v>
      </c>
      <c r="N33" s="426"/>
      <c r="O33" s="694"/>
      <c r="P33" s="428"/>
    </row>
    <row r="34" spans="1:16" s="211" customFormat="1" ht="13.5" thickBot="1" x14ac:dyDescent="0.25">
      <c r="A34" s="410"/>
      <c r="B34" s="476"/>
      <c r="C34" s="431"/>
      <c r="D34" s="432"/>
      <c r="E34" s="433"/>
      <c r="F34" s="434"/>
      <c r="G34" s="432"/>
      <c r="H34" s="435"/>
      <c r="I34" s="436"/>
      <c r="J34" s="436"/>
      <c r="K34" s="437"/>
      <c r="L34" s="430"/>
      <c r="M34" s="412"/>
      <c r="N34" s="412"/>
      <c r="O34" s="640"/>
      <c r="P34" s="602"/>
    </row>
    <row r="35" spans="1:16" s="211" customFormat="1" ht="13.5" thickBot="1" x14ac:dyDescent="0.25">
      <c r="A35" s="410"/>
      <c r="B35" s="476"/>
      <c r="C35" s="431"/>
      <c r="D35" s="432"/>
      <c r="E35" s="433"/>
      <c r="F35" s="434"/>
      <c r="G35" s="603" t="s">
        <v>857</v>
      </c>
      <c r="H35" s="604"/>
      <c r="I35" s="604"/>
      <c r="J35" s="604"/>
      <c r="K35" s="604"/>
      <c r="L35" s="605"/>
      <c r="M35" s="606">
        <f>+MAX(B20:B33)</f>
        <v>7</v>
      </c>
      <c r="N35" s="412"/>
      <c r="O35" s="640"/>
      <c r="P35" s="414"/>
    </row>
    <row r="36" spans="1:16" s="211" customFormat="1" ht="13.5" thickBot="1" x14ac:dyDescent="0.25">
      <c r="A36" s="410"/>
      <c r="B36" s="476"/>
      <c r="C36" s="431"/>
      <c r="D36" s="432"/>
      <c r="E36" s="433"/>
      <c r="F36" s="434"/>
      <c r="G36" s="603" t="s">
        <v>858</v>
      </c>
      <c r="H36" s="604"/>
      <c r="I36" s="604"/>
      <c r="J36" s="604"/>
      <c r="K36" s="604"/>
      <c r="L36" s="605"/>
      <c r="M36" s="607">
        <f>COUNTIF($M$20:$M$33,"OK")</f>
        <v>5</v>
      </c>
      <c r="N36" s="412"/>
      <c r="O36" s="640"/>
      <c r="P36" s="414"/>
    </row>
    <row r="37" spans="1:16" ht="13.5" thickBot="1" x14ac:dyDescent="0.25">
      <c r="A37" s="410"/>
      <c r="B37" s="476"/>
      <c r="C37" s="431"/>
      <c r="D37" s="432"/>
      <c r="E37" s="433"/>
      <c r="F37" s="434"/>
      <c r="G37" s="603" t="s">
        <v>859</v>
      </c>
      <c r="H37" s="604"/>
      <c r="I37" s="604"/>
      <c r="J37" s="604"/>
      <c r="K37" s="604"/>
      <c r="L37" s="605"/>
      <c r="M37" s="608">
        <f>COUNTIF($M$20:$M$33,"Zero values")</f>
        <v>0</v>
      </c>
      <c r="N37" s="412"/>
      <c r="O37" s="640"/>
      <c r="P37" s="414"/>
    </row>
    <row r="38" spans="1:16" ht="13.5" thickBot="1" x14ac:dyDescent="0.25">
      <c r="A38" s="410"/>
      <c r="B38" s="659"/>
      <c r="C38" s="412"/>
      <c r="D38" s="412"/>
      <c r="E38" s="412"/>
      <c r="F38" s="412"/>
      <c r="G38" s="603" t="s">
        <v>860</v>
      </c>
      <c r="H38" s="604"/>
      <c r="I38" s="604"/>
      <c r="J38" s="604"/>
      <c r="K38" s="604"/>
      <c r="L38" s="605"/>
      <c r="M38" s="607">
        <f>COUNTIF($M$20:$M$33,"Please comment")</f>
        <v>0</v>
      </c>
      <c r="N38" s="413"/>
      <c r="O38" s="640"/>
      <c r="P38" s="414"/>
    </row>
    <row r="39" spans="1:16" ht="13.5" thickBot="1" x14ac:dyDescent="0.25">
      <c r="A39" s="410"/>
      <c r="B39" s="641"/>
      <c r="C39" s="412"/>
      <c r="D39" s="412"/>
      <c r="E39" s="412"/>
      <c r="F39" s="412"/>
      <c r="G39" s="603" t="s">
        <v>861</v>
      </c>
      <c r="H39" s="604"/>
      <c r="I39" s="604"/>
      <c r="J39" s="604"/>
      <c r="K39" s="604"/>
      <c r="L39" s="605"/>
      <c r="M39" s="607">
        <f>COUNTIF($M$20:$M$33,"Comment made")</f>
        <v>2</v>
      </c>
      <c r="N39" s="413"/>
      <c r="O39" s="640"/>
      <c r="P39" s="414"/>
    </row>
    <row r="40" spans="1:16" x14ac:dyDescent="0.2">
      <c r="A40" s="410"/>
      <c r="B40" s="642" t="s">
        <v>746</v>
      </c>
      <c r="C40" s="643"/>
      <c r="D40" s="643"/>
      <c r="E40" s="643"/>
      <c r="F40" s="643"/>
      <c r="G40" s="644"/>
      <c r="H40" s="644"/>
      <c r="I40" s="644"/>
      <c r="J40" s="644"/>
      <c r="K40" s="644"/>
      <c r="L40" s="644"/>
      <c r="M40" s="645"/>
      <c r="N40" s="646"/>
      <c r="O40" s="647"/>
      <c r="P40" s="414"/>
    </row>
    <row r="41" spans="1:16" ht="109.9" customHeight="1" thickBot="1" x14ac:dyDescent="0.25">
      <c r="A41" s="410"/>
      <c r="B41" s="792" t="s">
        <v>765</v>
      </c>
      <c r="C41" s="793"/>
      <c r="D41" s="793"/>
      <c r="E41" s="793"/>
      <c r="F41" s="793"/>
      <c r="G41" s="793"/>
      <c r="H41" s="793"/>
      <c r="I41" s="793"/>
      <c r="J41" s="793"/>
      <c r="K41" s="793"/>
      <c r="L41" s="793"/>
      <c r="M41" s="793"/>
      <c r="N41" s="793"/>
      <c r="O41" s="794"/>
      <c r="P41" s="414"/>
    </row>
    <row r="42" spans="1:16" ht="13.5" thickBot="1" x14ac:dyDescent="0.25">
      <c r="A42" s="439"/>
      <c r="B42" s="440"/>
      <c r="C42" s="440"/>
      <c r="D42" s="440"/>
      <c r="E42" s="440"/>
      <c r="F42" s="440"/>
      <c r="G42" s="440"/>
      <c r="H42" s="440"/>
      <c r="I42" s="440"/>
      <c r="J42" s="441"/>
      <c r="K42" s="441"/>
      <c r="L42" s="441"/>
      <c r="M42" s="441"/>
      <c r="N42" s="441"/>
      <c r="O42" s="440"/>
      <c r="P42" s="442"/>
    </row>
    <row r="43" spans="1:16" x14ac:dyDescent="0.2">
      <c r="B43" s="203"/>
      <c r="C43" s="203"/>
      <c r="D43" s="203"/>
      <c r="E43" s="203"/>
      <c r="F43" s="203"/>
      <c r="G43" s="203"/>
      <c r="H43" s="203"/>
      <c r="I43" s="203"/>
      <c r="J43" s="203"/>
      <c r="K43" s="203"/>
      <c r="L43" s="203"/>
      <c r="M43" s="203"/>
      <c r="N43" s="203"/>
      <c r="O43" s="203"/>
      <c r="P43" s="203"/>
    </row>
    <row r="44" spans="1:16" x14ac:dyDescent="0.2">
      <c r="B44" s="203"/>
      <c r="C44" s="203"/>
      <c r="D44" s="203"/>
      <c r="E44" s="203"/>
      <c r="F44" s="203"/>
      <c r="G44" s="203"/>
      <c r="H44" s="203"/>
      <c r="I44" s="203"/>
      <c r="J44" s="203"/>
      <c r="K44" s="203"/>
      <c r="L44" s="203"/>
      <c r="M44" s="203"/>
      <c r="N44" s="203"/>
      <c r="O44" s="203"/>
      <c r="P44" s="203"/>
    </row>
    <row r="45" spans="1:16" x14ac:dyDescent="0.2">
      <c r="B45" s="203"/>
      <c r="C45" s="203"/>
      <c r="D45" s="203"/>
      <c r="E45" s="203"/>
      <c r="F45" s="203"/>
      <c r="G45" s="203"/>
      <c r="H45" s="203"/>
      <c r="I45" s="203"/>
      <c r="J45" s="203"/>
      <c r="K45" s="203"/>
      <c r="L45" s="203"/>
      <c r="M45" s="203"/>
      <c r="N45" s="203"/>
      <c r="O45" s="203"/>
      <c r="P45" s="203"/>
    </row>
    <row r="46" spans="1:16" x14ac:dyDescent="0.2">
      <c r="B46" s="203"/>
      <c r="C46" s="203"/>
      <c r="D46" s="203"/>
      <c r="E46" s="203"/>
      <c r="F46" s="203"/>
      <c r="G46" s="203"/>
      <c r="H46" s="203"/>
      <c r="I46" s="203"/>
      <c r="J46" s="203"/>
      <c r="K46" s="203"/>
      <c r="L46" s="203"/>
      <c r="M46" s="203"/>
      <c r="N46" s="203"/>
      <c r="O46" s="203"/>
      <c r="P46" s="203"/>
    </row>
    <row r="47" spans="1:16" x14ac:dyDescent="0.2">
      <c r="B47" s="203"/>
      <c r="C47" s="203"/>
      <c r="D47" s="203"/>
      <c r="E47" s="203"/>
      <c r="F47" s="203"/>
      <c r="G47" s="203"/>
      <c r="H47" s="203"/>
      <c r="I47" s="203"/>
      <c r="J47" s="203"/>
      <c r="K47" s="203"/>
      <c r="L47" s="203"/>
      <c r="M47" s="203"/>
      <c r="N47" s="203"/>
      <c r="O47" s="203"/>
      <c r="P47" s="203"/>
    </row>
    <row r="48" spans="1:16" x14ac:dyDescent="0.2">
      <c r="B48" s="203"/>
      <c r="C48" s="203"/>
      <c r="D48" s="203"/>
      <c r="E48" s="203"/>
      <c r="F48" s="203"/>
      <c r="G48" s="203"/>
      <c r="H48" s="203"/>
      <c r="I48" s="203"/>
      <c r="J48" s="203"/>
      <c r="K48" s="203"/>
      <c r="L48" s="203"/>
      <c r="M48" s="203"/>
      <c r="N48" s="203"/>
      <c r="O48" s="203"/>
      <c r="P48" s="203"/>
    </row>
    <row r="49" spans="2:16" x14ac:dyDescent="0.2">
      <c r="B49" s="203"/>
      <c r="C49" s="203"/>
      <c r="D49" s="203"/>
      <c r="E49" s="203"/>
      <c r="F49" s="203"/>
      <c r="G49" s="203"/>
      <c r="H49" s="203"/>
      <c r="I49" s="203"/>
      <c r="J49" s="203"/>
      <c r="K49" s="203"/>
      <c r="L49" s="203"/>
      <c r="M49" s="203"/>
      <c r="N49" s="203"/>
      <c r="O49" s="203"/>
      <c r="P49" s="203"/>
    </row>
  </sheetData>
  <sheetProtection sheet="1" objects="1" scenarios="1"/>
  <mergeCells count="8">
    <mergeCell ref="B41:O41"/>
    <mergeCell ref="A2:P2"/>
    <mergeCell ref="A3:P3"/>
    <mergeCell ref="A4:P4"/>
    <mergeCell ref="A5:P5"/>
    <mergeCell ref="D16:E16"/>
    <mergeCell ref="G16:H16"/>
    <mergeCell ref="J16:K16"/>
  </mergeCells>
  <conditionalFormatting sqref="M40">
    <cfRule type="expression" dxfId="35" priority="195">
      <formula>AND(M40&lt;&gt;0)=TRUE</formula>
    </cfRule>
  </conditionalFormatting>
  <conditionalFormatting sqref="M21">
    <cfRule type="expression" dxfId="34" priority="67">
      <formula>M21="Comment made"</formula>
    </cfRule>
    <cfRule type="expression" dxfId="33" priority="68" stopIfTrue="1">
      <formula>M21="Zero in QRC4"</formula>
    </cfRule>
    <cfRule type="expression" dxfId="32" priority="69" stopIfTrue="1">
      <formula>M21="Please comment"</formula>
    </cfRule>
    <cfRule type="expression" dxfId="31" priority="70" stopIfTrue="1">
      <formula>M21="OK"</formula>
    </cfRule>
  </conditionalFormatting>
  <conditionalFormatting sqref="M25">
    <cfRule type="expression" dxfId="30" priority="62">
      <formula>M25="Comment made"</formula>
    </cfRule>
    <cfRule type="expression" dxfId="29" priority="63" stopIfTrue="1">
      <formula>M25="Zero in QRC4"</formula>
    </cfRule>
    <cfRule type="expression" dxfId="28" priority="64" stopIfTrue="1">
      <formula>M25="Please comment"</formula>
    </cfRule>
    <cfRule type="expression" dxfId="27" priority="65" stopIfTrue="1">
      <formula>M25="OK"</formula>
    </cfRule>
  </conditionalFormatting>
  <conditionalFormatting sqref="O25">
    <cfRule type="expression" dxfId="26" priority="66" stopIfTrue="1">
      <formula>AND($M25="Please comment")=TRUE</formula>
    </cfRule>
  </conditionalFormatting>
  <conditionalFormatting sqref="O23">
    <cfRule type="expression" dxfId="25" priority="47" stopIfTrue="1">
      <formula>AND($M23="Please comment")=TRUE</formula>
    </cfRule>
  </conditionalFormatting>
  <conditionalFormatting sqref="M23">
    <cfRule type="expression" dxfId="24" priority="43">
      <formula>M23="Comment made"</formula>
    </cfRule>
    <cfRule type="expression" dxfId="23" priority="44" stopIfTrue="1">
      <formula>M23="Zero in QRC4"</formula>
    </cfRule>
    <cfRule type="expression" dxfId="22" priority="45" stopIfTrue="1">
      <formula>M23="Please comment"</formula>
    </cfRule>
    <cfRule type="expression" dxfId="21" priority="46" stopIfTrue="1">
      <formula>M23="OK"</formula>
    </cfRule>
  </conditionalFormatting>
  <conditionalFormatting sqref="O33">
    <cfRule type="expression" dxfId="20" priority="37" stopIfTrue="1">
      <formula>AND($M33="Please comment")=TRUE</formula>
    </cfRule>
  </conditionalFormatting>
  <conditionalFormatting sqref="M27">
    <cfRule type="expression" dxfId="19" priority="25">
      <formula>M27="Comment made"</formula>
    </cfRule>
    <cfRule type="expression" dxfId="18" priority="26" stopIfTrue="1">
      <formula>M27="Zero in QRC4"</formula>
    </cfRule>
    <cfRule type="expression" dxfId="17" priority="27" stopIfTrue="1">
      <formula>M27="Please comment"</formula>
    </cfRule>
    <cfRule type="expression" dxfId="16" priority="28" stopIfTrue="1">
      <formula>M27="OK"</formula>
    </cfRule>
  </conditionalFormatting>
  <conditionalFormatting sqref="M33">
    <cfRule type="expression" dxfId="15" priority="13">
      <formula>M33="Comment made"</formula>
    </cfRule>
    <cfRule type="expression" dxfId="14" priority="14" stopIfTrue="1">
      <formula>M33="Zero in QRC4"</formula>
    </cfRule>
    <cfRule type="expression" dxfId="13" priority="15" stopIfTrue="1">
      <formula>M33="Please comment"</formula>
    </cfRule>
    <cfRule type="expression" dxfId="12" priority="16" stopIfTrue="1">
      <formula>M33="OK"</formula>
    </cfRule>
  </conditionalFormatting>
  <conditionalFormatting sqref="O21">
    <cfRule type="expression" dxfId="11" priority="8" stopIfTrue="1">
      <formula>AND($M21="Please comment")=TRUE</formula>
    </cfRule>
  </conditionalFormatting>
  <conditionalFormatting sqref="O27">
    <cfRule type="expression" dxfId="10" priority="7">
      <formula>AND($M27="Please comment")=TRUE</formula>
    </cfRule>
  </conditionalFormatting>
  <conditionalFormatting sqref="O29">
    <cfRule type="expression" dxfId="9" priority="6">
      <formula>AND($M29="Please comment")=TRUE</formula>
    </cfRule>
  </conditionalFormatting>
  <conditionalFormatting sqref="M29">
    <cfRule type="expression" dxfId="8" priority="9">
      <formula>M29="comment made"</formula>
    </cfRule>
    <cfRule type="expression" dxfId="7" priority="10" stopIfTrue="1">
      <formula>M29="Zero in QRC4"</formula>
    </cfRule>
    <cfRule type="expression" dxfId="6" priority="11" stopIfTrue="1">
      <formula>M29="Please comment"</formula>
    </cfRule>
    <cfRule type="expression" dxfId="5" priority="12" stopIfTrue="1">
      <formula>M29="OK"</formula>
    </cfRule>
  </conditionalFormatting>
  <conditionalFormatting sqref="M31">
    <cfRule type="expression" dxfId="4" priority="5">
      <formula>$M$31="OK"</formula>
    </cfRule>
    <cfRule type="expression" dxfId="3" priority="4">
      <formula>$M$31="Please comment"</formula>
    </cfRule>
    <cfRule type="expression" dxfId="2" priority="3">
      <formula>$M$31="Zero in QRC4"</formula>
    </cfRule>
    <cfRule type="expression" dxfId="1" priority="2">
      <formula>$M$31="comment made"</formula>
    </cfRule>
  </conditionalFormatting>
  <conditionalFormatting sqref="O31">
    <cfRule type="expression" dxfId="0" priority="1">
      <formula>AND($M31="Please comment")=TRUE</formula>
    </cfRule>
  </conditionalFormatting>
  <pageMargins left="0" right="0" top="0.39370078740157483" bottom="0.39370078740157483" header="0.31496062992125984" footer="0.31496062992125984"/>
  <pageSetup paperSize="9" scale="65"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rgb="FFFFC000"/>
    <pageSetUpPr fitToPage="1"/>
  </sheetPr>
  <dimension ref="A1:AN4092"/>
  <sheetViews>
    <sheetView workbookViewId="0">
      <pane xSplit="2" ySplit="9" topLeftCell="C10" activePane="bottomRight" state="frozen"/>
      <selection activeCell="AO1" sqref="AO1"/>
      <selection pane="topRight" activeCell="AO1" sqref="AO1"/>
      <selection pane="bottomLeft" activeCell="AO1" sqref="AO1"/>
      <selection pane="bottomRight" activeCell="AO1" sqref="AO1"/>
    </sheetView>
  </sheetViews>
  <sheetFormatPr defaultRowHeight="12.75" x14ac:dyDescent="0.2"/>
  <cols>
    <col min="1" max="1" width="6.42578125" style="203" customWidth="1"/>
    <col min="2" max="2" width="30.85546875" style="203" customWidth="1"/>
    <col min="3" max="3" width="12.42578125" style="560" customWidth="1"/>
    <col min="4" max="11" width="12.7109375" style="203" customWidth="1"/>
    <col min="12" max="13" width="18.42578125" style="203" bestFit="1" customWidth="1"/>
    <col min="14" max="14" width="21" style="203" bestFit="1" customWidth="1"/>
    <col min="15" max="15" width="16.28515625" style="203" bestFit="1" customWidth="1"/>
    <col min="16" max="16" width="19" style="563" bestFit="1" customWidth="1"/>
    <col min="17" max="17" width="15.42578125" style="562" bestFit="1" customWidth="1"/>
    <col min="18" max="18" width="15.42578125" style="203" bestFit="1" customWidth="1"/>
    <col min="19" max="19" width="19.85546875" style="203" bestFit="1" customWidth="1"/>
    <col min="20" max="20" width="17.7109375" style="203" bestFit="1" customWidth="1"/>
    <col min="21" max="22" width="18.42578125" style="203" bestFit="1" customWidth="1"/>
    <col min="23" max="23" width="21" style="203" bestFit="1" customWidth="1"/>
    <col min="24" max="24" width="16.28515625" style="203" bestFit="1" customWidth="1"/>
    <col min="25" max="25" width="14.140625" style="563" bestFit="1" customWidth="1"/>
    <col min="26" max="26" width="14.7109375" style="203" customWidth="1"/>
    <col min="27" max="27" width="13.42578125" style="203" bestFit="1" customWidth="1"/>
    <col min="28" max="28" width="18.7109375" style="203" bestFit="1" customWidth="1"/>
    <col min="29" max="29" width="17.7109375" style="203" bestFit="1" customWidth="1"/>
    <col min="30" max="30" width="17.7109375" style="564" customWidth="1"/>
    <col min="31" max="31" width="17.7109375" style="203" customWidth="1"/>
    <col min="32" max="32" width="9.7109375" style="42" customWidth="1"/>
    <col min="33" max="40" width="9.7109375" customWidth="1"/>
  </cols>
  <sheetData>
    <row r="1" spans="1:40" x14ac:dyDescent="0.2">
      <c r="A1" s="509"/>
      <c r="B1" s="510"/>
      <c r="C1" s="510"/>
      <c r="D1" s="509"/>
      <c r="E1" s="511"/>
      <c r="F1" s="511"/>
      <c r="G1" s="511"/>
      <c r="H1" s="511"/>
      <c r="I1" s="511"/>
      <c r="J1" s="511"/>
      <c r="K1" s="511"/>
      <c r="L1" s="511"/>
      <c r="M1" s="511"/>
      <c r="N1" s="511"/>
      <c r="O1" s="511"/>
      <c r="P1" s="512"/>
      <c r="Q1" s="513"/>
      <c r="R1" s="511"/>
      <c r="S1" s="511"/>
      <c r="T1" s="511"/>
      <c r="U1" s="511"/>
      <c r="V1" s="511"/>
      <c r="W1" s="511"/>
      <c r="X1" s="511"/>
      <c r="Y1" s="512"/>
      <c r="Z1" s="511"/>
      <c r="AA1" s="511"/>
      <c r="AB1" s="511"/>
      <c r="AC1" s="511"/>
      <c r="AD1" s="511"/>
      <c r="AE1" s="510"/>
      <c r="AF1" s="590"/>
      <c r="AG1" s="587"/>
      <c r="AH1" s="587"/>
      <c r="AI1" s="590"/>
      <c r="AJ1" s="587"/>
      <c r="AK1" s="588"/>
      <c r="AL1" s="587"/>
      <c r="AM1" s="587"/>
      <c r="AN1" s="588"/>
    </row>
    <row r="2" spans="1:40" x14ac:dyDescent="0.2">
      <c r="A2" s="514">
        <v>1</v>
      </c>
      <c r="B2" s="515">
        <v>2</v>
      </c>
      <c r="C2" s="515">
        <v>3</v>
      </c>
      <c r="D2" s="516">
        <v>4</v>
      </c>
      <c r="E2" s="517">
        <v>5</v>
      </c>
      <c r="F2" s="517">
        <v>6</v>
      </c>
      <c r="G2" s="517">
        <v>7</v>
      </c>
      <c r="H2" s="517">
        <v>8</v>
      </c>
      <c r="I2" s="517">
        <v>9</v>
      </c>
      <c r="J2" s="517">
        <v>10</v>
      </c>
      <c r="K2" s="517">
        <v>11</v>
      </c>
      <c r="L2" s="517">
        <v>12</v>
      </c>
      <c r="M2" s="517">
        <v>13</v>
      </c>
      <c r="N2" s="517">
        <v>14</v>
      </c>
      <c r="O2" s="517">
        <v>15</v>
      </c>
      <c r="P2" s="517">
        <v>16</v>
      </c>
      <c r="Q2" s="517">
        <v>17</v>
      </c>
      <c r="R2" s="517">
        <v>18</v>
      </c>
      <c r="S2" s="517">
        <v>19</v>
      </c>
      <c r="T2" s="517">
        <v>20</v>
      </c>
      <c r="U2" s="517">
        <v>21</v>
      </c>
      <c r="V2" s="517">
        <v>22</v>
      </c>
      <c r="W2" s="517">
        <v>23</v>
      </c>
      <c r="X2" s="517">
        <v>24</v>
      </c>
      <c r="Y2" s="517">
        <v>25</v>
      </c>
      <c r="Z2" s="517">
        <v>26</v>
      </c>
      <c r="AA2" s="517">
        <v>27</v>
      </c>
      <c r="AB2" s="517">
        <v>28</v>
      </c>
      <c r="AC2" s="517">
        <v>29</v>
      </c>
      <c r="AD2" s="517">
        <v>30</v>
      </c>
      <c r="AE2" s="515">
        <v>31</v>
      </c>
      <c r="AF2" s="23">
        <v>32</v>
      </c>
      <c r="AG2" s="22">
        <v>33</v>
      </c>
      <c r="AH2" s="22">
        <v>34</v>
      </c>
      <c r="AI2" s="23">
        <v>35</v>
      </c>
      <c r="AJ2" s="22">
        <v>36</v>
      </c>
      <c r="AK2" s="137">
        <v>37</v>
      </c>
      <c r="AL2" s="22">
        <v>38</v>
      </c>
      <c r="AM2" s="22">
        <v>39</v>
      </c>
      <c r="AN2" s="137">
        <v>40</v>
      </c>
    </row>
    <row r="3" spans="1:40" x14ac:dyDescent="0.2">
      <c r="A3" s="516"/>
      <c r="B3" s="515"/>
      <c r="C3" s="515"/>
      <c r="D3" s="516"/>
      <c r="E3" s="517"/>
      <c r="F3" s="517"/>
      <c r="G3" s="517"/>
      <c r="H3" s="517"/>
      <c r="I3" s="517"/>
      <c r="J3" s="517"/>
      <c r="K3" s="517"/>
      <c r="L3" s="517"/>
      <c r="M3" s="517"/>
      <c r="N3" s="517"/>
      <c r="O3" s="517"/>
      <c r="P3" s="518"/>
      <c r="Q3" s="519"/>
      <c r="R3" s="517"/>
      <c r="S3" s="517"/>
      <c r="T3" s="517"/>
      <c r="U3" s="517"/>
      <c r="V3" s="517"/>
      <c r="W3" s="517"/>
      <c r="X3" s="517"/>
      <c r="Y3" s="518"/>
      <c r="Z3" s="517"/>
      <c r="AA3" s="517"/>
      <c r="AB3" s="517"/>
      <c r="AC3" s="517"/>
      <c r="AD3" s="517"/>
      <c r="AE3" s="515"/>
      <c r="AF3" s="23"/>
      <c r="AG3" s="22"/>
      <c r="AH3" s="22"/>
      <c r="AI3" s="23"/>
      <c r="AJ3" s="22"/>
      <c r="AK3" s="137"/>
      <c r="AL3" s="22"/>
      <c r="AM3" s="22"/>
      <c r="AN3" s="137"/>
    </row>
    <row r="4" spans="1:40" ht="18.75" thickBot="1" x14ac:dyDescent="0.3">
      <c r="A4" s="516"/>
      <c r="B4" s="515"/>
      <c r="C4" s="515"/>
      <c r="D4" s="822"/>
      <c r="E4" s="823"/>
      <c r="F4" s="823"/>
      <c r="G4" s="823"/>
      <c r="H4" s="823"/>
      <c r="I4" s="823"/>
      <c r="J4" s="823"/>
      <c r="K4" s="823"/>
      <c r="L4" s="823"/>
      <c r="M4" s="823"/>
      <c r="N4" s="823"/>
      <c r="O4" s="823"/>
      <c r="P4" s="823"/>
      <c r="Q4" s="823"/>
      <c r="R4" s="823"/>
      <c r="S4" s="823"/>
      <c r="T4" s="823"/>
      <c r="U4" s="823"/>
      <c r="V4" s="823"/>
      <c r="W4" s="823"/>
      <c r="X4" s="823"/>
      <c r="Y4" s="823"/>
      <c r="Z4" s="823"/>
      <c r="AA4" s="823"/>
      <c r="AB4" s="823"/>
      <c r="AC4" s="823"/>
      <c r="AD4" s="823"/>
      <c r="AE4" s="824"/>
      <c r="AF4" s="799"/>
      <c r="AG4" s="800"/>
      <c r="AH4" s="800"/>
      <c r="AI4" s="453"/>
      <c r="AJ4" s="452"/>
      <c r="AK4" s="454"/>
      <c r="AL4" s="452"/>
      <c r="AM4" s="589"/>
      <c r="AN4" s="405"/>
    </row>
    <row r="5" spans="1:40" ht="13.5" thickBot="1" x14ac:dyDescent="0.25">
      <c r="A5" s="516"/>
      <c r="B5" s="515"/>
      <c r="C5" s="515"/>
      <c r="D5" s="833"/>
      <c r="E5" s="834"/>
      <c r="F5" s="834"/>
      <c r="G5" s="834"/>
      <c r="H5" s="834"/>
      <c r="I5" s="834"/>
      <c r="J5" s="834"/>
      <c r="K5" s="835"/>
      <c r="L5" s="825" t="s">
        <v>807</v>
      </c>
      <c r="M5" s="826"/>
      <c r="N5" s="826"/>
      <c r="O5" s="826"/>
      <c r="P5" s="826"/>
      <c r="Q5" s="826"/>
      <c r="R5" s="826"/>
      <c r="S5" s="826"/>
      <c r="T5" s="827"/>
      <c r="U5" s="828" t="s">
        <v>811</v>
      </c>
      <c r="V5" s="829"/>
      <c r="W5" s="829"/>
      <c r="X5" s="829"/>
      <c r="Y5" s="829"/>
      <c r="Z5" s="829"/>
      <c r="AA5" s="829"/>
      <c r="AB5" s="829"/>
      <c r="AC5" s="830"/>
      <c r="AD5" s="825" t="s">
        <v>807</v>
      </c>
      <c r="AE5" s="827"/>
      <c r="AF5" s="801" t="s">
        <v>863</v>
      </c>
      <c r="AG5" s="802"/>
      <c r="AH5" s="802"/>
      <c r="AI5" s="812"/>
      <c r="AJ5" s="813"/>
      <c r="AK5" s="814"/>
      <c r="AL5" s="443"/>
      <c r="AM5" s="805"/>
      <c r="AN5" s="807"/>
    </row>
    <row r="6" spans="1:40" ht="13.5" thickBot="1" x14ac:dyDescent="0.25">
      <c r="A6" s="516"/>
      <c r="B6" s="515"/>
      <c r="C6" s="515"/>
      <c r="D6" s="836"/>
      <c r="E6" s="837"/>
      <c r="F6" s="837"/>
      <c r="G6" s="837"/>
      <c r="H6" s="837"/>
      <c r="I6" s="837"/>
      <c r="J6" s="837"/>
      <c r="K6" s="838"/>
      <c r="L6" s="18" t="s">
        <v>14</v>
      </c>
      <c r="M6" s="18" t="s">
        <v>15</v>
      </c>
      <c r="N6" s="18" t="s">
        <v>805</v>
      </c>
      <c r="O6" s="18" t="s">
        <v>16</v>
      </c>
      <c r="P6" s="141" t="s">
        <v>17</v>
      </c>
      <c r="Q6" s="70" t="s">
        <v>18</v>
      </c>
      <c r="R6" s="18" t="s">
        <v>18</v>
      </c>
      <c r="S6" s="18" t="s">
        <v>19</v>
      </c>
      <c r="T6" s="63" t="s">
        <v>20</v>
      </c>
      <c r="U6" s="236" t="s">
        <v>14</v>
      </c>
      <c r="V6" s="18" t="s">
        <v>15</v>
      </c>
      <c r="W6" s="18" t="s">
        <v>805</v>
      </c>
      <c r="X6" s="18" t="s">
        <v>16</v>
      </c>
      <c r="Y6" s="141" t="s">
        <v>21</v>
      </c>
      <c r="Z6" s="18" t="s">
        <v>18</v>
      </c>
      <c r="AA6" s="18" t="s">
        <v>18</v>
      </c>
      <c r="AB6" s="18" t="s">
        <v>19</v>
      </c>
      <c r="AC6" s="184" t="s">
        <v>22</v>
      </c>
      <c r="AD6" s="24" t="s">
        <v>760</v>
      </c>
      <c r="AE6" s="831" t="s">
        <v>814</v>
      </c>
      <c r="AF6" s="803"/>
      <c r="AG6" s="804"/>
      <c r="AH6" s="804"/>
      <c r="AI6" s="815" t="s">
        <v>863</v>
      </c>
      <c r="AJ6" s="816"/>
      <c r="AK6" s="817"/>
      <c r="AL6" s="444"/>
      <c r="AM6" s="806"/>
      <c r="AN6" s="808"/>
    </row>
    <row r="7" spans="1:40" ht="13.5" thickBot="1" x14ac:dyDescent="0.25">
      <c r="A7" s="516"/>
      <c r="B7" s="515"/>
      <c r="C7" s="515"/>
      <c r="D7" s="819" t="s">
        <v>804</v>
      </c>
      <c r="E7" s="820"/>
      <c r="F7" s="820"/>
      <c r="G7" s="821"/>
      <c r="H7" s="819" t="s">
        <v>815</v>
      </c>
      <c r="I7" s="820"/>
      <c r="J7" s="820"/>
      <c r="K7" s="821"/>
      <c r="L7" s="24" t="s">
        <v>23</v>
      </c>
      <c r="M7" s="24" t="s">
        <v>24</v>
      </c>
      <c r="N7" s="24" t="s">
        <v>25</v>
      </c>
      <c r="O7" s="24" t="s">
        <v>806</v>
      </c>
      <c r="P7" s="142" t="s">
        <v>26</v>
      </c>
      <c r="Q7" s="69" t="s">
        <v>27</v>
      </c>
      <c r="R7" s="24" t="s">
        <v>808</v>
      </c>
      <c r="S7" s="24" t="s">
        <v>712</v>
      </c>
      <c r="T7" s="64" t="s">
        <v>810</v>
      </c>
      <c r="U7" s="183" t="s">
        <v>23</v>
      </c>
      <c r="V7" s="24" t="s">
        <v>24</v>
      </c>
      <c r="W7" s="24" t="s">
        <v>28</v>
      </c>
      <c r="X7" s="18" t="s">
        <v>812</v>
      </c>
      <c r="Y7" s="142" t="s">
        <v>26</v>
      </c>
      <c r="Z7" s="24" t="s">
        <v>27</v>
      </c>
      <c r="AA7" s="24" t="s">
        <v>812</v>
      </c>
      <c r="AB7" s="24" t="s">
        <v>714</v>
      </c>
      <c r="AC7" s="182" t="s">
        <v>810</v>
      </c>
      <c r="AD7" s="24" t="s">
        <v>761</v>
      </c>
      <c r="AE7" s="831"/>
      <c r="AF7" s="809" t="s">
        <v>869</v>
      </c>
      <c r="AG7" s="810"/>
      <c r="AH7" s="811"/>
      <c r="AI7" s="621" t="s">
        <v>868</v>
      </c>
      <c r="AJ7" s="444"/>
      <c r="AK7" s="445"/>
      <c r="AL7" s="446"/>
      <c r="AM7" s="447" t="s">
        <v>863</v>
      </c>
      <c r="AN7" s="448"/>
    </row>
    <row r="8" spans="1:40" x14ac:dyDescent="0.2">
      <c r="A8" s="19" t="s">
        <v>29</v>
      </c>
      <c r="B8" s="138" t="s">
        <v>30</v>
      </c>
      <c r="C8" s="138" t="s">
        <v>31</v>
      </c>
      <c r="D8" s="242" t="s">
        <v>32</v>
      </c>
      <c r="E8" s="243" t="s">
        <v>33</v>
      </c>
      <c r="F8" s="243" t="s">
        <v>34</v>
      </c>
      <c r="G8" s="244" t="s">
        <v>35</v>
      </c>
      <c r="H8" s="242" t="s">
        <v>32</v>
      </c>
      <c r="I8" s="248" t="s">
        <v>33</v>
      </c>
      <c r="J8" s="248" t="s">
        <v>36</v>
      </c>
      <c r="K8" s="244" t="s">
        <v>35</v>
      </c>
      <c r="L8" s="18" t="s">
        <v>735</v>
      </c>
      <c r="M8" s="18" t="s">
        <v>735</v>
      </c>
      <c r="N8" s="18" t="s">
        <v>735</v>
      </c>
      <c r="O8" s="18" t="s">
        <v>735</v>
      </c>
      <c r="P8" s="18" t="s">
        <v>735</v>
      </c>
      <c r="Q8" s="69" t="s">
        <v>37</v>
      </c>
      <c r="R8" s="18" t="s">
        <v>38</v>
      </c>
      <c r="S8" s="18" t="s">
        <v>809</v>
      </c>
      <c r="T8" s="63"/>
      <c r="U8" s="236" t="s">
        <v>735</v>
      </c>
      <c r="V8" s="18" t="s">
        <v>735</v>
      </c>
      <c r="W8" s="18" t="s">
        <v>809</v>
      </c>
      <c r="X8" s="18"/>
      <c r="Y8" s="142" t="s">
        <v>735</v>
      </c>
      <c r="Z8" s="24" t="s">
        <v>40</v>
      </c>
      <c r="AA8" s="18" t="s">
        <v>678</v>
      </c>
      <c r="AB8" s="18" t="s">
        <v>813</v>
      </c>
      <c r="AC8" s="240" t="s">
        <v>762</v>
      </c>
      <c r="AD8" s="71" t="s">
        <v>735</v>
      </c>
      <c r="AE8" s="831"/>
      <c r="AF8" s="242" t="s">
        <v>32</v>
      </c>
      <c r="AG8" s="243" t="s">
        <v>33</v>
      </c>
      <c r="AH8" s="244" t="s">
        <v>34</v>
      </c>
      <c r="AI8" s="242" t="s">
        <v>32</v>
      </c>
      <c r="AJ8" s="243" t="s">
        <v>33</v>
      </c>
      <c r="AK8" s="244" t="s">
        <v>34</v>
      </c>
      <c r="AL8" s="243" t="s">
        <v>32</v>
      </c>
      <c r="AM8" s="243" t="s">
        <v>33</v>
      </c>
      <c r="AN8" s="244" t="s">
        <v>34</v>
      </c>
    </row>
    <row r="9" spans="1:40" ht="13.5" thickBot="1" x14ac:dyDescent="0.25">
      <c r="A9" s="520"/>
      <c r="B9" s="521"/>
      <c r="C9" s="515"/>
      <c r="D9" s="245" t="s">
        <v>6</v>
      </c>
      <c r="E9" s="246" t="s">
        <v>6</v>
      </c>
      <c r="F9" s="246" t="s">
        <v>6</v>
      </c>
      <c r="G9" s="247" t="s">
        <v>6</v>
      </c>
      <c r="H9" s="245" t="s">
        <v>6</v>
      </c>
      <c r="I9" s="246" t="s">
        <v>6</v>
      </c>
      <c r="J9" s="246" t="s">
        <v>6</v>
      </c>
      <c r="K9" s="247" t="s">
        <v>6</v>
      </c>
      <c r="L9" s="35"/>
      <c r="M9" s="18"/>
      <c r="N9" s="18"/>
      <c r="O9" s="18"/>
      <c r="P9" s="141"/>
      <c r="Q9" s="70"/>
      <c r="R9" s="113">
        <v>42095</v>
      </c>
      <c r="S9" s="114" t="s">
        <v>713</v>
      </c>
      <c r="T9" s="63"/>
      <c r="U9" s="236"/>
      <c r="V9" s="18"/>
      <c r="W9" s="18"/>
      <c r="X9" s="18"/>
      <c r="Y9" s="141"/>
      <c r="Z9" s="18"/>
      <c r="AA9" s="18" t="s">
        <v>809</v>
      </c>
      <c r="AB9" s="113" t="s">
        <v>715</v>
      </c>
      <c r="AC9" s="184" t="s">
        <v>39</v>
      </c>
      <c r="AD9" s="18"/>
      <c r="AE9" s="832"/>
      <c r="AF9" s="245" t="s">
        <v>6</v>
      </c>
      <c r="AG9" s="246" t="s">
        <v>6</v>
      </c>
      <c r="AH9" s="247" t="s">
        <v>6</v>
      </c>
      <c r="AI9" s="245" t="s">
        <v>6</v>
      </c>
      <c r="AJ9" s="246" t="s">
        <v>6</v>
      </c>
      <c r="AK9" s="247" t="s">
        <v>6</v>
      </c>
      <c r="AL9" s="35" t="s">
        <v>6</v>
      </c>
      <c r="AM9" s="35" t="s">
        <v>6</v>
      </c>
      <c r="AN9" s="451" t="s">
        <v>6</v>
      </c>
    </row>
    <row r="10" spans="1:40" ht="13.5" thickBot="1" x14ac:dyDescent="0.25">
      <c r="A10" s="522"/>
      <c r="B10" s="523"/>
      <c r="C10" s="523"/>
      <c r="D10" s="185"/>
      <c r="E10" s="115"/>
      <c r="F10" s="115"/>
      <c r="G10" s="336"/>
      <c r="H10" s="185"/>
      <c r="I10" s="115"/>
      <c r="J10" s="115"/>
      <c r="K10" s="336"/>
      <c r="L10" s="116" t="s">
        <v>697</v>
      </c>
      <c r="M10" s="117" t="s">
        <v>698</v>
      </c>
      <c r="N10" s="117" t="s">
        <v>699</v>
      </c>
      <c r="O10" s="117" t="s">
        <v>700</v>
      </c>
      <c r="P10" s="143" t="s">
        <v>701</v>
      </c>
      <c r="Q10" s="119" t="s">
        <v>702</v>
      </c>
      <c r="R10" s="118" t="s">
        <v>703</v>
      </c>
      <c r="S10" s="118" t="s">
        <v>704</v>
      </c>
      <c r="T10" s="117" t="s">
        <v>705</v>
      </c>
      <c r="U10" s="237" t="s">
        <v>697</v>
      </c>
      <c r="V10" s="117" t="s">
        <v>698</v>
      </c>
      <c r="W10" s="117" t="s">
        <v>699</v>
      </c>
      <c r="X10" s="117" t="s">
        <v>700</v>
      </c>
      <c r="Y10" s="143" t="s">
        <v>701</v>
      </c>
      <c r="Z10" s="117" t="s">
        <v>702</v>
      </c>
      <c r="AA10" s="118" t="s">
        <v>703</v>
      </c>
      <c r="AB10" s="118" t="s">
        <v>704</v>
      </c>
      <c r="AC10" s="238" t="s">
        <v>705</v>
      </c>
      <c r="AD10" s="117" t="s">
        <v>763</v>
      </c>
      <c r="AE10" s="238" t="s">
        <v>764</v>
      </c>
      <c r="AF10" s="185"/>
      <c r="AG10" s="115"/>
      <c r="AH10" s="115"/>
      <c r="AI10" s="185"/>
      <c r="AJ10" s="115"/>
      <c r="AK10" s="115"/>
      <c r="AL10" s="586" t="s">
        <v>864</v>
      </c>
      <c r="AM10" s="586" t="s">
        <v>864</v>
      </c>
      <c r="AN10" s="586" t="s">
        <v>864</v>
      </c>
    </row>
    <row r="11" spans="1:40" ht="13.5" thickBot="1" x14ac:dyDescent="0.25">
      <c r="A11" s="524"/>
      <c r="B11" s="524"/>
      <c r="C11" s="525"/>
      <c r="D11" s="526" t="s">
        <v>41</v>
      </c>
      <c r="E11" s="527" t="s">
        <v>41</v>
      </c>
      <c r="F11" s="528" t="s">
        <v>41</v>
      </c>
      <c r="G11" s="528"/>
      <c r="H11" s="529" t="s">
        <v>41</v>
      </c>
      <c r="I11" s="530" t="s">
        <v>41</v>
      </c>
      <c r="J11" s="531" t="s">
        <v>41</v>
      </c>
      <c r="K11" s="335"/>
      <c r="L11" s="578"/>
      <c r="M11" s="572"/>
      <c r="N11" s="573"/>
      <c r="O11" s="572"/>
      <c r="P11" s="574"/>
      <c r="Q11" s="572"/>
      <c r="R11" s="573"/>
      <c r="S11" s="572"/>
      <c r="T11" s="572"/>
      <c r="U11" s="575"/>
      <c r="V11" s="531"/>
      <c r="W11" s="576"/>
      <c r="X11" s="531"/>
      <c r="Y11" s="577"/>
      <c r="Z11" s="531"/>
      <c r="AA11" s="576"/>
      <c r="AB11" s="531"/>
      <c r="AC11" s="576"/>
      <c r="AD11" s="531"/>
      <c r="AE11" s="532"/>
      <c r="AF11" s="677" t="s">
        <v>41</v>
      </c>
      <c r="AG11" s="334" t="s">
        <v>41</v>
      </c>
      <c r="AH11" s="682" t="s">
        <v>41</v>
      </c>
      <c r="AI11" s="334" t="s">
        <v>41</v>
      </c>
      <c r="AJ11" s="334" t="s">
        <v>41</v>
      </c>
      <c r="AK11" s="334" t="s">
        <v>41</v>
      </c>
      <c r="AL11" s="334"/>
      <c r="AM11" s="334" t="s">
        <v>41</v>
      </c>
      <c r="AN11" s="334"/>
    </row>
    <row r="12" spans="1:40" x14ac:dyDescent="0.2">
      <c r="A12" s="533">
        <v>1</v>
      </c>
      <c r="B12" s="534" t="s">
        <v>42</v>
      </c>
      <c r="C12" s="535" t="s">
        <v>43</v>
      </c>
      <c r="D12" s="329">
        <v>9456</v>
      </c>
      <c r="E12" s="332">
        <v>9242</v>
      </c>
      <c r="F12" s="566">
        <v>9323</v>
      </c>
      <c r="G12" s="565">
        <f>SUM(D12:F12)</f>
        <v>28021</v>
      </c>
      <c r="H12" s="331">
        <v>5710</v>
      </c>
      <c r="I12" s="332">
        <v>5000</v>
      </c>
      <c r="J12" s="569">
        <v>4872</v>
      </c>
      <c r="K12" s="565">
        <f>SUM(H12:J12)</f>
        <v>15582</v>
      </c>
      <c r="L12" s="582">
        <v>32253</v>
      </c>
      <c r="M12" s="583">
        <v>609</v>
      </c>
      <c r="N12" s="582">
        <v>30877</v>
      </c>
      <c r="O12" s="583">
        <v>31486</v>
      </c>
      <c r="P12" s="579">
        <v>97.62</v>
      </c>
      <c r="Q12" s="583">
        <v>530</v>
      </c>
      <c r="R12" s="582">
        <v>635</v>
      </c>
      <c r="S12" s="583">
        <v>32042</v>
      </c>
      <c r="T12" s="582">
        <v>4479</v>
      </c>
      <c r="U12" s="583">
        <v>17373</v>
      </c>
      <c r="V12" s="582">
        <v>459</v>
      </c>
      <c r="W12" s="583">
        <v>16225</v>
      </c>
      <c r="X12" s="582">
        <v>16684</v>
      </c>
      <c r="Y12" s="580">
        <v>96.03</v>
      </c>
      <c r="Z12" s="582">
        <v>1224</v>
      </c>
      <c r="AA12" s="583">
        <v>348</v>
      </c>
      <c r="AB12" s="582">
        <v>17797</v>
      </c>
      <c r="AC12" s="583">
        <v>2881</v>
      </c>
      <c r="AD12" s="582">
        <v>2311</v>
      </c>
      <c r="AE12" s="681">
        <v>21</v>
      </c>
      <c r="AF12" s="674">
        <v>0</v>
      </c>
      <c r="AG12" s="676">
        <v>0</v>
      </c>
      <c r="AH12" s="674">
        <v>2094</v>
      </c>
      <c r="AI12" s="676">
        <v>0</v>
      </c>
      <c r="AJ12" s="674">
        <v>0</v>
      </c>
      <c r="AK12" s="676">
        <v>2243</v>
      </c>
      <c r="AL12" s="674">
        <v>0</v>
      </c>
      <c r="AM12" s="676">
        <v>0</v>
      </c>
      <c r="AN12" s="674">
        <v>4337</v>
      </c>
    </row>
    <row r="13" spans="1:40" x14ac:dyDescent="0.2">
      <c r="A13" s="536">
        <v>2</v>
      </c>
      <c r="B13" s="537" t="s">
        <v>44</v>
      </c>
      <c r="C13" s="535" t="s">
        <v>45</v>
      </c>
      <c r="D13" s="330">
        <v>13984</v>
      </c>
      <c r="E13" s="333">
        <v>13633</v>
      </c>
      <c r="F13" s="567">
        <v>13465</v>
      </c>
      <c r="G13" s="565">
        <f t="shared" ref="G13:G76" si="0">SUM(D13:F13)</f>
        <v>41082</v>
      </c>
      <c r="H13" s="331">
        <v>8302</v>
      </c>
      <c r="I13" s="333">
        <v>7257</v>
      </c>
      <c r="J13" s="570">
        <v>6874</v>
      </c>
      <c r="K13" s="565">
        <f t="shared" ref="K13:K76" si="1">SUM(H13:J13)</f>
        <v>22433</v>
      </c>
      <c r="L13" s="582">
        <v>46396</v>
      </c>
      <c r="M13" s="584">
        <v>622</v>
      </c>
      <c r="N13" s="582">
        <v>44752</v>
      </c>
      <c r="O13" s="584">
        <v>45374</v>
      </c>
      <c r="P13" s="579">
        <v>97.8</v>
      </c>
      <c r="Q13" s="584">
        <v>642</v>
      </c>
      <c r="R13" s="582">
        <v>758</v>
      </c>
      <c r="S13" s="584">
        <v>46152</v>
      </c>
      <c r="T13" s="582">
        <v>6257</v>
      </c>
      <c r="U13" s="584">
        <v>27001</v>
      </c>
      <c r="V13" s="582">
        <v>66</v>
      </c>
      <c r="W13" s="584">
        <v>26321</v>
      </c>
      <c r="X13" s="582">
        <v>26387</v>
      </c>
      <c r="Y13" s="581">
        <v>97.73</v>
      </c>
      <c r="Z13" s="582">
        <v>-2048</v>
      </c>
      <c r="AA13" s="584">
        <v>374</v>
      </c>
      <c r="AB13" s="582">
        <v>24647</v>
      </c>
      <c r="AC13" s="584">
        <v>4009</v>
      </c>
      <c r="AD13" s="582">
        <v>2979</v>
      </c>
      <c r="AE13" s="680">
        <v>5</v>
      </c>
      <c r="AF13" s="678">
        <v>0</v>
      </c>
      <c r="AG13" s="676">
        <v>0</v>
      </c>
      <c r="AH13" s="678">
        <v>3756</v>
      </c>
      <c r="AI13" s="676">
        <v>0</v>
      </c>
      <c r="AJ13" s="678">
        <v>0</v>
      </c>
      <c r="AK13" s="676">
        <v>4225</v>
      </c>
      <c r="AL13" s="678">
        <v>0</v>
      </c>
      <c r="AM13" s="676">
        <v>0</v>
      </c>
      <c r="AN13" s="678">
        <v>7981</v>
      </c>
    </row>
    <row r="14" spans="1:40" x14ac:dyDescent="0.2">
      <c r="A14" s="536">
        <v>3</v>
      </c>
      <c r="B14" s="537" t="s">
        <v>46</v>
      </c>
      <c r="C14" s="535" t="s">
        <v>47</v>
      </c>
      <c r="D14" s="330">
        <v>17338</v>
      </c>
      <c r="E14" s="333">
        <v>16996</v>
      </c>
      <c r="F14" s="567">
        <v>17071</v>
      </c>
      <c r="G14" s="565">
        <f t="shared" si="0"/>
        <v>51405</v>
      </c>
      <c r="H14" s="331">
        <v>9015</v>
      </c>
      <c r="I14" s="333">
        <v>10038</v>
      </c>
      <c r="J14" s="570">
        <v>8159</v>
      </c>
      <c r="K14" s="565">
        <f t="shared" si="1"/>
        <v>27212</v>
      </c>
      <c r="L14" s="582">
        <v>57424</v>
      </c>
      <c r="M14" s="584">
        <v>1068</v>
      </c>
      <c r="N14" s="582">
        <v>55607</v>
      </c>
      <c r="O14" s="584">
        <v>56675</v>
      </c>
      <c r="P14" s="579">
        <v>98.7</v>
      </c>
      <c r="Q14" s="584">
        <v>525</v>
      </c>
      <c r="R14" s="582">
        <v>1115</v>
      </c>
      <c r="S14" s="584">
        <v>57247</v>
      </c>
      <c r="T14" s="582">
        <v>7316</v>
      </c>
      <c r="U14" s="584">
        <v>30755</v>
      </c>
      <c r="V14" s="582">
        <v>247</v>
      </c>
      <c r="W14" s="584">
        <v>30165</v>
      </c>
      <c r="X14" s="582">
        <v>30412</v>
      </c>
      <c r="Y14" s="581">
        <v>98.88</v>
      </c>
      <c r="Z14" s="582">
        <v>-1109</v>
      </c>
      <c r="AA14" s="584">
        <v>251</v>
      </c>
      <c r="AB14" s="582">
        <v>29307</v>
      </c>
      <c r="AC14" s="584">
        <v>3632</v>
      </c>
      <c r="AD14" s="582">
        <v>1184</v>
      </c>
      <c r="AE14" s="680">
        <v>35</v>
      </c>
      <c r="AF14" s="678">
        <v>0</v>
      </c>
      <c r="AG14" s="676">
        <v>0</v>
      </c>
      <c r="AH14" s="678">
        <v>4547</v>
      </c>
      <c r="AI14" s="676">
        <v>0</v>
      </c>
      <c r="AJ14" s="678">
        <v>0</v>
      </c>
      <c r="AK14" s="676">
        <v>4706</v>
      </c>
      <c r="AL14" s="678">
        <v>0</v>
      </c>
      <c r="AM14" s="676">
        <v>0</v>
      </c>
      <c r="AN14" s="678">
        <v>9253</v>
      </c>
    </row>
    <row r="15" spans="1:40" x14ac:dyDescent="0.2">
      <c r="A15" s="536">
        <v>4</v>
      </c>
      <c r="B15" s="537" t="s">
        <v>48</v>
      </c>
      <c r="C15" s="535" t="s">
        <v>49</v>
      </c>
      <c r="D15" s="330">
        <v>25631</v>
      </c>
      <c r="E15" s="333">
        <v>24960</v>
      </c>
      <c r="F15" s="567">
        <v>25441</v>
      </c>
      <c r="G15" s="565">
        <f t="shared" si="0"/>
        <v>76032</v>
      </c>
      <c r="H15" s="331">
        <v>9010</v>
      </c>
      <c r="I15" s="333">
        <v>10161</v>
      </c>
      <c r="J15" s="570">
        <v>9151</v>
      </c>
      <c r="K15" s="565">
        <f t="shared" si="1"/>
        <v>28322</v>
      </c>
      <c r="L15" s="582">
        <v>86666</v>
      </c>
      <c r="M15" s="584">
        <v>505</v>
      </c>
      <c r="N15" s="582">
        <v>84557</v>
      </c>
      <c r="O15" s="584">
        <v>85062</v>
      </c>
      <c r="P15" s="579">
        <v>98.15</v>
      </c>
      <c r="Q15" s="584">
        <v>877</v>
      </c>
      <c r="R15" s="582">
        <v>588</v>
      </c>
      <c r="S15" s="584">
        <v>86022</v>
      </c>
      <c r="T15" s="582">
        <v>11221</v>
      </c>
      <c r="U15" s="584">
        <v>34348</v>
      </c>
      <c r="V15" s="582">
        <v>197</v>
      </c>
      <c r="W15" s="584">
        <v>33790</v>
      </c>
      <c r="X15" s="582">
        <v>33987</v>
      </c>
      <c r="Y15" s="581">
        <v>98.95</v>
      </c>
      <c r="Z15" s="582">
        <v>-584</v>
      </c>
      <c r="AA15" s="584">
        <v>212</v>
      </c>
      <c r="AB15" s="582">
        <v>33418</v>
      </c>
      <c r="AC15" s="584">
        <v>5327</v>
      </c>
      <c r="AD15" s="582">
        <v>3822</v>
      </c>
      <c r="AE15" s="680">
        <v>20</v>
      </c>
      <c r="AF15" s="678">
        <v>6145</v>
      </c>
      <c r="AG15" s="676">
        <v>6055</v>
      </c>
      <c r="AH15" s="678">
        <v>5993</v>
      </c>
      <c r="AI15" s="676">
        <v>5986</v>
      </c>
      <c r="AJ15" s="678">
        <v>5895</v>
      </c>
      <c r="AK15" s="676">
        <v>5781</v>
      </c>
      <c r="AL15" s="678">
        <v>12131</v>
      </c>
      <c r="AM15" s="676">
        <v>11950</v>
      </c>
      <c r="AN15" s="678">
        <v>11774</v>
      </c>
    </row>
    <row r="16" spans="1:40" x14ac:dyDescent="0.2">
      <c r="A16" s="536">
        <v>5</v>
      </c>
      <c r="B16" s="537" t="s">
        <v>50</v>
      </c>
      <c r="C16" s="535" t="s">
        <v>51</v>
      </c>
      <c r="D16" s="330">
        <v>15079</v>
      </c>
      <c r="E16" s="333">
        <v>14657</v>
      </c>
      <c r="F16" s="567">
        <v>14716</v>
      </c>
      <c r="G16" s="565">
        <f t="shared" si="0"/>
        <v>44452</v>
      </c>
      <c r="H16" s="331">
        <v>9516</v>
      </c>
      <c r="I16" s="333">
        <v>9500</v>
      </c>
      <c r="J16" s="570">
        <v>9452</v>
      </c>
      <c r="K16" s="565">
        <f t="shared" si="1"/>
        <v>28468</v>
      </c>
      <c r="L16" s="582">
        <v>50928</v>
      </c>
      <c r="M16" s="584">
        <v>652</v>
      </c>
      <c r="N16" s="582">
        <v>48654</v>
      </c>
      <c r="O16" s="584">
        <v>49306</v>
      </c>
      <c r="P16" s="579">
        <v>96.82</v>
      </c>
      <c r="Q16" s="584">
        <v>1119</v>
      </c>
      <c r="R16" s="582">
        <v>754</v>
      </c>
      <c r="S16" s="584">
        <v>50527</v>
      </c>
      <c r="T16" s="582">
        <v>7149</v>
      </c>
      <c r="U16" s="584">
        <v>33693</v>
      </c>
      <c r="V16" s="582">
        <v>97</v>
      </c>
      <c r="W16" s="584">
        <v>32852</v>
      </c>
      <c r="X16" s="582">
        <v>32949</v>
      </c>
      <c r="Y16" s="581">
        <v>97.79</v>
      </c>
      <c r="Z16" s="582">
        <v>255</v>
      </c>
      <c r="AA16" s="584">
        <v>166</v>
      </c>
      <c r="AB16" s="582">
        <v>33273</v>
      </c>
      <c r="AC16" s="584">
        <v>5541</v>
      </c>
      <c r="AD16" s="582">
        <v>4285</v>
      </c>
      <c r="AE16" s="680">
        <v>12</v>
      </c>
      <c r="AF16" s="678">
        <v>5126</v>
      </c>
      <c r="AG16" s="676">
        <v>5050</v>
      </c>
      <c r="AH16" s="678">
        <v>4986</v>
      </c>
      <c r="AI16" s="676">
        <v>7214</v>
      </c>
      <c r="AJ16" s="678">
        <v>7158</v>
      </c>
      <c r="AK16" s="676">
        <v>7083</v>
      </c>
      <c r="AL16" s="678">
        <v>12340</v>
      </c>
      <c r="AM16" s="676">
        <v>12208</v>
      </c>
      <c r="AN16" s="678">
        <v>12069</v>
      </c>
    </row>
    <row r="17" spans="1:40" x14ac:dyDescent="0.2">
      <c r="A17" s="536">
        <v>6</v>
      </c>
      <c r="B17" s="537" t="s">
        <v>52</v>
      </c>
      <c r="C17" s="535" t="s">
        <v>53</v>
      </c>
      <c r="D17" s="330">
        <v>24478</v>
      </c>
      <c r="E17" s="333">
        <v>18395</v>
      </c>
      <c r="F17" s="567">
        <v>18476</v>
      </c>
      <c r="G17" s="565">
        <f t="shared" si="0"/>
        <v>61349</v>
      </c>
      <c r="H17" s="331">
        <v>17238</v>
      </c>
      <c r="I17" s="333">
        <v>12180</v>
      </c>
      <c r="J17" s="570">
        <v>11373</v>
      </c>
      <c r="K17" s="565">
        <f t="shared" si="1"/>
        <v>40791</v>
      </c>
      <c r="L17" s="582">
        <v>62052</v>
      </c>
      <c r="M17" s="584">
        <v>928</v>
      </c>
      <c r="N17" s="582">
        <v>59871</v>
      </c>
      <c r="O17" s="584">
        <v>60799</v>
      </c>
      <c r="P17" s="579">
        <v>97.98</v>
      </c>
      <c r="Q17" s="584">
        <v>365</v>
      </c>
      <c r="R17" s="582">
        <v>1081</v>
      </c>
      <c r="S17" s="584">
        <v>61317</v>
      </c>
      <c r="T17" s="582">
        <v>2364</v>
      </c>
      <c r="U17" s="584">
        <v>46852</v>
      </c>
      <c r="V17" s="582">
        <v>413</v>
      </c>
      <c r="W17" s="584">
        <v>46121</v>
      </c>
      <c r="X17" s="582">
        <v>46534</v>
      </c>
      <c r="Y17" s="581">
        <v>99.32</v>
      </c>
      <c r="Z17" s="582">
        <v>-788</v>
      </c>
      <c r="AA17" s="584">
        <v>842</v>
      </c>
      <c r="AB17" s="582">
        <v>46175</v>
      </c>
      <c r="AC17" s="584">
        <v>4061</v>
      </c>
      <c r="AD17" s="582">
        <v>3732</v>
      </c>
      <c r="AE17" s="680">
        <v>-7</v>
      </c>
      <c r="AF17" s="678">
        <v>0</v>
      </c>
      <c r="AG17" s="676">
        <v>0</v>
      </c>
      <c r="AH17" s="678">
        <v>3535</v>
      </c>
      <c r="AI17" s="676">
        <v>0</v>
      </c>
      <c r="AJ17" s="678">
        <v>0</v>
      </c>
      <c r="AK17" s="676">
        <v>4678</v>
      </c>
      <c r="AL17" s="678">
        <v>0</v>
      </c>
      <c r="AM17" s="676">
        <v>0</v>
      </c>
      <c r="AN17" s="678">
        <v>8213</v>
      </c>
    </row>
    <row r="18" spans="1:40" x14ac:dyDescent="0.2">
      <c r="A18" s="536">
        <v>7</v>
      </c>
      <c r="B18" s="537" t="s">
        <v>54</v>
      </c>
      <c r="C18" s="535" t="s">
        <v>55</v>
      </c>
      <c r="D18" s="330">
        <v>31189</v>
      </c>
      <c r="E18" s="333">
        <v>30351</v>
      </c>
      <c r="F18" s="567">
        <v>31039</v>
      </c>
      <c r="G18" s="565">
        <f t="shared" si="0"/>
        <v>92579</v>
      </c>
      <c r="H18" s="331">
        <v>14876</v>
      </c>
      <c r="I18" s="333">
        <v>13448</v>
      </c>
      <c r="J18" s="570">
        <v>14762</v>
      </c>
      <c r="K18" s="565">
        <f t="shared" si="1"/>
        <v>43086</v>
      </c>
      <c r="L18" s="582">
        <v>102797</v>
      </c>
      <c r="M18" s="584">
        <v>929</v>
      </c>
      <c r="N18" s="582">
        <v>100152</v>
      </c>
      <c r="O18" s="584">
        <v>101081</v>
      </c>
      <c r="P18" s="579">
        <v>98.33</v>
      </c>
      <c r="Q18" s="584">
        <v>1309</v>
      </c>
      <c r="R18" s="582">
        <v>1205</v>
      </c>
      <c r="S18" s="584">
        <v>102666</v>
      </c>
      <c r="T18" s="582">
        <v>13940</v>
      </c>
      <c r="U18" s="584">
        <v>50150</v>
      </c>
      <c r="V18" s="582">
        <v>791</v>
      </c>
      <c r="W18" s="584">
        <v>49108</v>
      </c>
      <c r="X18" s="582">
        <v>49899</v>
      </c>
      <c r="Y18" s="581">
        <v>99.5</v>
      </c>
      <c r="Z18" s="582">
        <v>773</v>
      </c>
      <c r="AA18" s="584">
        <v>925</v>
      </c>
      <c r="AB18" s="582">
        <v>50806</v>
      </c>
      <c r="AC18" s="584">
        <v>9399</v>
      </c>
      <c r="AD18" s="582">
        <v>4923</v>
      </c>
      <c r="AE18" s="680">
        <v>99</v>
      </c>
      <c r="AF18" s="678">
        <v>3763</v>
      </c>
      <c r="AG18" s="676">
        <v>3722</v>
      </c>
      <c r="AH18" s="678">
        <v>3672</v>
      </c>
      <c r="AI18" s="676">
        <v>4773</v>
      </c>
      <c r="AJ18" s="678">
        <v>4812</v>
      </c>
      <c r="AK18" s="676">
        <v>4745</v>
      </c>
      <c r="AL18" s="678">
        <v>8536</v>
      </c>
      <c r="AM18" s="676">
        <v>8534</v>
      </c>
      <c r="AN18" s="678">
        <v>8417</v>
      </c>
    </row>
    <row r="19" spans="1:40" x14ac:dyDescent="0.2">
      <c r="A19" s="536">
        <v>8</v>
      </c>
      <c r="B19" s="537" t="s">
        <v>56</v>
      </c>
      <c r="C19" s="535" t="s">
        <v>57</v>
      </c>
      <c r="D19" s="330">
        <v>16549</v>
      </c>
      <c r="E19" s="333">
        <v>13779</v>
      </c>
      <c r="F19" s="567">
        <v>13654</v>
      </c>
      <c r="G19" s="565">
        <f t="shared" si="0"/>
        <v>43982</v>
      </c>
      <c r="H19" s="331">
        <v>7626</v>
      </c>
      <c r="I19" s="333">
        <v>7028</v>
      </c>
      <c r="J19" s="570">
        <v>6510</v>
      </c>
      <c r="K19" s="565">
        <f t="shared" si="1"/>
        <v>21164</v>
      </c>
      <c r="L19" s="582">
        <v>47765</v>
      </c>
      <c r="M19" s="584">
        <v>534</v>
      </c>
      <c r="N19" s="582">
        <v>46451</v>
      </c>
      <c r="O19" s="584">
        <v>46985</v>
      </c>
      <c r="P19" s="579">
        <v>98.37</v>
      </c>
      <c r="Q19" s="584">
        <v>547</v>
      </c>
      <c r="R19" s="582">
        <v>560</v>
      </c>
      <c r="S19" s="584">
        <v>47558</v>
      </c>
      <c r="T19" s="582">
        <v>4070</v>
      </c>
      <c r="U19" s="584">
        <v>23264</v>
      </c>
      <c r="V19" s="582">
        <v>63</v>
      </c>
      <c r="W19" s="584">
        <v>22772</v>
      </c>
      <c r="X19" s="582">
        <v>22835</v>
      </c>
      <c r="Y19" s="581">
        <v>98.16</v>
      </c>
      <c r="Z19" s="582">
        <v>207</v>
      </c>
      <c r="AA19" s="584">
        <v>68</v>
      </c>
      <c r="AB19" s="582">
        <v>23047</v>
      </c>
      <c r="AC19" s="584">
        <v>2013</v>
      </c>
      <c r="AD19" s="582">
        <v>1754</v>
      </c>
      <c r="AE19" s="680">
        <v>22</v>
      </c>
      <c r="AF19" s="678">
        <v>2951</v>
      </c>
      <c r="AG19" s="676">
        <v>2883</v>
      </c>
      <c r="AH19" s="678">
        <v>2841</v>
      </c>
      <c r="AI19" s="676">
        <v>2699</v>
      </c>
      <c r="AJ19" s="678">
        <v>2675</v>
      </c>
      <c r="AK19" s="676">
        <v>2642</v>
      </c>
      <c r="AL19" s="678">
        <v>5650</v>
      </c>
      <c r="AM19" s="676">
        <v>5558</v>
      </c>
      <c r="AN19" s="678">
        <v>5483</v>
      </c>
    </row>
    <row r="20" spans="1:40" x14ac:dyDescent="0.2">
      <c r="A20" s="536">
        <v>9</v>
      </c>
      <c r="B20" s="537" t="s">
        <v>58</v>
      </c>
      <c r="C20" s="535" t="s">
        <v>59</v>
      </c>
      <c r="D20" s="330">
        <v>17537</v>
      </c>
      <c r="E20" s="333">
        <v>17299</v>
      </c>
      <c r="F20" s="567">
        <v>17360</v>
      </c>
      <c r="G20" s="565">
        <f t="shared" si="0"/>
        <v>52196</v>
      </c>
      <c r="H20" s="331">
        <v>17903</v>
      </c>
      <c r="I20" s="333">
        <v>13497</v>
      </c>
      <c r="J20" s="570">
        <v>13229</v>
      </c>
      <c r="K20" s="565">
        <f t="shared" si="1"/>
        <v>44629</v>
      </c>
      <c r="L20" s="582">
        <v>58161</v>
      </c>
      <c r="M20" s="584">
        <v>1449</v>
      </c>
      <c r="N20" s="582">
        <v>53404</v>
      </c>
      <c r="O20" s="584">
        <v>54853</v>
      </c>
      <c r="P20" s="579">
        <v>94.31</v>
      </c>
      <c r="Q20" s="584">
        <v>1635</v>
      </c>
      <c r="R20" s="582">
        <v>1621</v>
      </c>
      <c r="S20" s="584">
        <v>56660</v>
      </c>
      <c r="T20" s="582">
        <v>8991</v>
      </c>
      <c r="U20" s="584">
        <v>60244</v>
      </c>
      <c r="V20" s="582">
        <v>410</v>
      </c>
      <c r="W20" s="584">
        <v>58563</v>
      </c>
      <c r="X20" s="582">
        <v>58973</v>
      </c>
      <c r="Y20" s="581">
        <v>97.89</v>
      </c>
      <c r="Z20" s="582">
        <v>87</v>
      </c>
      <c r="AA20" s="584">
        <v>444</v>
      </c>
      <c r="AB20" s="582">
        <v>59094</v>
      </c>
      <c r="AC20" s="584">
        <v>11095</v>
      </c>
      <c r="AD20" s="582">
        <v>19170</v>
      </c>
      <c r="AE20" s="680">
        <v>16</v>
      </c>
      <c r="AF20" s="678">
        <v>0</v>
      </c>
      <c r="AG20" s="676">
        <v>0</v>
      </c>
      <c r="AH20" s="678">
        <v>6260</v>
      </c>
      <c r="AI20" s="676">
        <v>0</v>
      </c>
      <c r="AJ20" s="678">
        <v>0</v>
      </c>
      <c r="AK20" s="676">
        <v>13373</v>
      </c>
      <c r="AL20" s="678">
        <v>0</v>
      </c>
      <c r="AM20" s="676">
        <v>0</v>
      </c>
      <c r="AN20" s="678">
        <v>19633</v>
      </c>
    </row>
    <row r="21" spans="1:40" x14ac:dyDescent="0.2">
      <c r="A21" s="536">
        <v>10</v>
      </c>
      <c r="B21" s="537" t="s">
        <v>60</v>
      </c>
      <c r="C21" s="535" t="s">
        <v>61</v>
      </c>
      <c r="D21" s="330">
        <v>54766</v>
      </c>
      <c r="E21" s="333">
        <v>50359</v>
      </c>
      <c r="F21" s="567">
        <v>51290</v>
      </c>
      <c r="G21" s="565">
        <f t="shared" si="0"/>
        <v>156415</v>
      </c>
      <c r="H21" s="331">
        <v>29122</v>
      </c>
      <c r="I21" s="333">
        <v>31703</v>
      </c>
      <c r="J21" s="570">
        <v>26961</v>
      </c>
      <c r="K21" s="565">
        <f t="shared" si="1"/>
        <v>87786</v>
      </c>
      <c r="L21" s="582">
        <v>184808</v>
      </c>
      <c r="M21" s="584">
        <v>2074</v>
      </c>
      <c r="N21" s="582">
        <v>176178</v>
      </c>
      <c r="O21" s="584">
        <v>178252</v>
      </c>
      <c r="P21" s="579">
        <v>96.45</v>
      </c>
      <c r="Q21" s="584">
        <v>3567</v>
      </c>
      <c r="R21" s="582">
        <v>3491</v>
      </c>
      <c r="S21" s="584">
        <v>183236</v>
      </c>
      <c r="T21" s="582">
        <v>29590</v>
      </c>
      <c r="U21" s="584">
        <v>112136</v>
      </c>
      <c r="V21" s="582">
        <v>298</v>
      </c>
      <c r="W21" s="584">
        <v>107711</v>
      </c>
      <c r="X21" s="582">
        <v>108009</v>
      </c>
      <c r="Y21" s="581">
        <v>96.32</v>
      </c>
      <c r="Z21" s="582">
        <v>-501</v>
      </c>
      <c r="AA21" s="584">
        <v>1487</v>
      </c>
      <c r="AB21" s="582">
        <v>108697</v>
      </c>
      <c r="AC21" s="584">
        <v>17742</v>
      </c>
      <c r="AD21" s="582">
        <v>27025</v>
      </c>
      <c r="AE21" s="680">
        <v>3</v>
      </c>
      <c r="AF21" s="678">
        <v>9045</v>
      </c>
      <c r="AG21" s="676">
        <v>8984</v>
      </c>
      <c r="AH21" s="678">
        <v>8903</v>
      </c>
      <c r="AI21" s="676">
        <v>19389</v>
      </c>
      <c r="AJ21" s="678">
        <v>19101</v>
      </c>
      <c r="AK21" s="676">
        <v>18994</v>
      </c>
      <c r="AL21" s="678">
        <v>28434</v>
      </c>
      <c r="AM21" s="676">
        <v>28085</v>
      </c>
      <c r="AN21" s="678">
        <v>27897</v>
      </c>
    </row>
    <row r="22" spans="1:40" x14ac:dyDescent="0.2">
      <c r="A22" s="536">
        <v>11</v>
      </c>
      <c r="B22" s="537" t="s">
        <v>62</v>
      </c>
      <c r="C22" s="535" t="s">
        <v>63</v>
      </c>
      <c r="D22" s="330">
        <v>25136</v>
      </c>
      <c r="E22" s="333">
        <v>27762</v>
      </c>
      <c r="F22" s="567">
        <v>24253</v>
      </c>
      <c r="G22" s="565">
        <f t="shared" si="0"/>
        <v>77151</v>
      </c>
      <c r="H22" s="331">
        <v>14935</v>
      </c>
      <c r="I22" s="333">
        <v>14488</v>
      </c>
      <c r="J22" s="570">
        <v>13263</v>
      </c>
      <c r="K22" s="565">
        <f t="shared" si="1"/>
        <v>42686</v>
      </c>
      <c r="L22" s="582">
        <v>90531</v>
      </c>
      <c r="M22" s="584">
        <v>961</v>
      </c>
      <c r="N22" s="582">
        <v>85660</v>
      </c>
      <c r="O22" s="584">
        <v>86621</v>
      </c>
      <c r="P22" s="579">
        <v>95.68</v>
      </c>
      <c r="Q22" s="584">
        <v>2361</v>
      </c>
      <c r="R22" s="582">
        <v>1234</v>
      </c>
      <c r="S22" s="584">
        <v>89255</v>
      </c>
      <c r="T22" s="582">
        <v>18377</v>
      </c>
      <c r="U22" s="584">
        <v>54391</v>
      </c>
      <c r="V22" s="582">
        <v>3116</v>
      </c>
      <c r="W22" s="584">
        <v>49768</v>
      </c>
      <c r="X22" s="582">
        <v>52884</v>
      </c>
      <c r="Y22" s="581">
        <v>97.23</v>
      </c>
      <c r="Z22" s="582">
        <v>-1360</v>
      </c>
      <c r="AA22" s="584">
        <v>220</v>
      </c>
      <c r="AB22" s="582">
        <v>48628</v>
      </c>
      <c r="AC22" s="584">
        <v>10033</v>
      </c>
      <c r="AD22" s="582">
        <v>12513</v>
      </c>
      <c r="AE22" s="680">
        <v>7</v>
      </c>
      <c r="AF22" s="678">
        <v>10510</v>
      </c>
      <c r="AG22" s="676">
        <v>10401</v>
      </c>
      <c r="AH22" s="678">
        <v>10287</v>
      </c>
      <c r="AI22" s="676">
        <v>13613</v>
      </c>
      <c r="AJ22" s="678">
        <v>13589</v>
      </c>
      <c r="AK22" s="676">
        <v>13553</v>
      </c>
      <c r="AL22" s="678">
        <v>24123</v>
      </c>
      <c r="AM22" s="676">
        <v>23990</v>
      </c>
      <c r="AN22" s="678">
        <v>23840</v>
      </c>
    </row>
    <row r="23" spans="1:40" x14ac:dyDescent="0.2">
      <c r="A23" s="536">
        <v>12</v>
      </c>
      <c r="B23" s="537" t="s">
        <v>64</v>
      </c>
      <c r="C23" s="535" t="s">
        <v>65</v>
      </c>
      <c r="D23" s="330">
        <v>8563</v>
      </c>
      <c r="E23" s="333">
        <v>8674</v>
      </c>
      <c r="F23" s="567">
        <v>8237</v>
      </c>
      <c r="G23" s="565">
        <f t="shared" si="0"/>
        <v>25474</v>
      </c>
      <c r="H23" s="331">
        <v>6181</v>
      </c>
      <c r="I23" s="333">
        <v>5787</v>
      </c>
      <c r="J23" s="570">
        <v>6710</v>
      </c>
      <c r="K23" s="565">
        <f t="shared" si="1"/>
        <v>18678</v>
      </c>
      <c r="L23" s="582">
        <v>29448</v>
      </c>
      <c r="M23" s="584">
        <v>422</v>
      </c>
      <c r="N23" s="582">
        <v>28071</v>
      </c>
      <c r="O23" s="584">
        <v>28493</v>
      </c>
      <c r="P23" s="579">
        <v>96.76</v>
      </c>
      <c r="Q23" s="584">
        <v>615</v>
      </c>
      <c r="R23" s="582">
        <v>575</v>
      </c>
      <c r="S23" s="584">
        <v>29261</v>
      </c>
      <c r="T23" s="582">
        <v>4697</v>
      </c>
      <c r="U23" s="584">
        <v>23777</v>
      </c>
      <c r="V23" s="582">
        <v>741</v>
      </c>
      <c r="W23" s="584">
        <v>22725</v>
      </c>
      <c r="X23" s="582">
        <v>23466</v>
      </c>
      <c r="Y23" s="581">
        <v>98.69</v>
      </c>
      <c r="Z23" s="582">
        <v>-251</v>
      </c>
      <c r="AA23" s="584">
        <v>1095</v>
      </c>
      <c r="AB23" s="582">
        <v>23569</v>
      </c>
      <c r="AC23" s="584">
        <v>4081</v>
      </c>
      <c r="AD23" s="582">
        <v>3270</v>
      </c>
      <c r="AE23" s="680">
        <v>3</v>
      </c>
      <c r="AF23" s="678">
        <v>2930</v>
      </c>
      <c r="AG23" s="676">
        <v>2910</v>
      </c>
      <c r="AH23" s="678">
        <v>2872</v>
      </c>
      <c r="AI23" s="676">
        <v>4182</v>
      </c>
      <c r="AJ23" s="678">
        <v>4103</v>
      </c>
      <c r="AK23" s="676">
        <v>4051</v>
      </c>
      <c r="AL23" s="678">
        <v>7112</v>
      </c>
      <c r="AM23" s="676">
        <v>7013</v>
      </c>
      <c r="AN23" s="678">
        <v>6923</v>
      </c>
    </row>
    <row r="24" spans="1:40" x14ac:dyDescent="0.2">
      <c r="A24" s="536">
        <v>13</v>
      </c>
      <c r="B24" s="537" t="s">
        <v>66</v>
      </c>
      <c r="C24" s="535" t="s">
        <v>67</v>
      </c>
      <c r="D24" s="330">
        <v>25717</v>
      </c>
      <c r="E24" s="333">
        <v>24948</v>
      </c>
      <c r="F24" s="567">
        <v>25052</v>
      </c>
      <c r="G24" s="565">
        <f t="shared" si="0"/>
        <v>75717</v>
      </c>
      <c r="H24" s="331">
        <v>24246</v>
      </c>
      <c r="I24" s="333">
        <v>22546</v>
      </c>
      <c r="J24" s="570">
        <v>21674</v>
      </c>
      <c r="K24" s="565">
        <f t="shared" si="1"/>
        <v>68466</v>
      </c>
      <c r="L24" s="582">
        <v>89921</v>
      </c>
      <c r="M24" s="584">
        <v>1011</v>
      </c>
      <c r="N24" s="582">
        <v>86278</v>
      </c>
      <c r="O24" s="584">
        <v>87289</v>
      </c>
      <c r="P24" s="579">
        <v>97.07</v>
      </c>
      <c r="Q24" s="584">
        <v>1567</v>
      </c>
      <c r="R24" s="582">
        <v>1163</v>
      </c>
      <c r="S24" s="584">
        <v>89008</v>
      </c>
      <c r="T24" s="582">
        <v>14941</v>
      </c>
      <c r="U24" s="584">
        <v>81401</v>
      </c>
      <c r="V24" s="582">
        <v>638</v>
      </c>
      <c r="W24" s="584">
        <v>79706</v>
      </c>
      <c r="X24" s="582">
        <v>80344</v>
      </c>
      <c r="Y24" s="581">
        <v>98.7</v>
      </c>
      <c r="Z24" s="582">
        <v>-902</v>
      </c>
      <c r="AA24" s="584">
        <v>465</v>
      </c>
      <c r="AB24" s="582">
        <v>79269</v>
      </c>
      <c r="AC24" s="584">
        <v>11162</v>
      </c>
      <c r="AD24" s="582">
        <v>7427</v>
      </c>
      <c r="AE24" s="680">
        <v>12</v>
      </c>
      <c r="AF24" s="678">
        <v>6577</v>
      </c>
      <c r="AG24" s="676">
        <v>6478</v>
      </c>
      <c r="AH24" s="678">
        <v>6387</v>
      </c>
      <c r="AI24" s="676">
        <v>8069</v>
      </c>
      <c r="AJ24" s="678">
        <v>8018</v>
      </c>
      <c r="AK24" s="676">
        <v>7909</v>
      </c>
      <c r="AL24" s="678">
        <v>14646</v>
      </c>
      <c r="AM24" s="676">
        <v>14496</v>
      </c>
      <c r="AN24" s="678">
        <v>14296</v>
      </c>
    </row>
    <row r="25" spans="1:40" x14ac:dyDescent="0.2">
      <c r="A25" s="536">
        <v>14</v>
      </c>
      <c r="B25" s="537" t="s">
        <v>68</v>
      </c>
      <c r="C25" s="535" t="s">
        <v>69</v>
      </c>
      <c r="D25" s="330">
        <v>24925</v>
      </c>
      <c r="E25" s="333">
        <v>24265</v>
      </c>
      <c r="F25" s="567">
        <v>23349</v>
      </c>
      <c r="G25" s="565">
        <f t="shared" si="0"/>
        <v>72539</v>
      </c>
      <c r="H25" s="331">
        <v>22260</v>
      </c>
      <c r="I25" s="333">
        <v>18424</v>
      </c>
      <c r="J25" s="570">
        <v>19593</v>
      </c>
      <c r="K25" s="565">
        <f t="shared" si="1"/>
        <v>60277</v>
      </c>
      <c r="L25" s="582">
        <v>85805</v>
      </c>
      <c r="M25" s="584">
        <v>887</v>
      </c>
      <c r="N25" s="582">
        <v>83661</v>
      </c>
      <c r="O25" s="584">
        <v>84548</v>
      </c>
      <c r="P25" s="579">
        <v>98.54</v>
      </c>
      <c r="Q25" s="584">
        <v>795</v>
      </c>
      <c r="R25" s="582">
        <v>1074</v>
      </c>
      <c r="S25" s="584">
        <v>85530</v>
      </c>
      <c r="T25" s="582">
        <v>14082</v>
      </c>
      <c r="U25" s="584">
        <v>75532</v>
      </c>
      <c r="V25" s="582">
        <v>607</v>
      </c>
      <c r="W25" s="584">
        <v>74678</v>
      </c>
      <c r="X25" s="582">
        <v>75285</v>
      </c>
      <c r="Y25" s="581">
        <v>99.67</v>
      </c>
      <c r="Z25" s="582">
        <v>-275</v>
      </c>
      <c r="AA25" s="584">
        <v>361</v>
      </c>
      <c r="AB25" s="582">
        <v>74764</v>
      </c>
      <c r="AC25" s="584">
        <v>13152</v>
      </c>
      <c r="AD25" s="582">
        <v>3303</v>
      </c>
      <c r="AE25" s="680">
        <v>28</v>
      </c>
      <c r="AF25" s="678">
        <v>0</v>
      </c>
      <c r="AG25" s="676">
        <v>0</v>
      </c>
      <c r="AH25" s="678">
        <v>3441</v>
      </c>
      <c r="AI25" s="676">
        <v>0</v>
      </c>
      <c r="AJ25" s="678">
        <v>0</v>
      </c>
      <c r="AK25" s="676">
        <v>5135</v>
      </c>
      <c r="AL25" s="678">
        <v>0</v>
      </c>
      <c r="AM25" s="676">
        <v>0</v>
      </c>
      <c r="AN25" s="678">
        <v>8576</v>
      </c>
    </row>
    <row r="26" spans="1:40" x14ac:dyDescent="0.2">
      <c r="A26" s="536">
        <v>15</v>
      </c>
      <c r="B26" s="537" t="s">
        <v>70</v>
      </c>
      <c r="C26" s="535" t="s">
        <v>71</v>
      </c>
      <c r="D26" s="330">
        <v>13713</v>
      </c>
      <c r="E26" s="333">
        <v>14912</v>
      </c>
      <c r="F26" s="567">
        <v>14945</v>
      </c>
      <c r="G26" s="565">
        <f t="shared" si="0"/>
        <v>43570</v>
      </c>
      <c r="H26" s="331">
        <v>12765</v>
      </c>
      <c r="I26" s="333">
        <v>14146</v>
      </c>
      <c r="J26" s="570">
        <v>14660</v>
      </c>
      <c r="K26" s="565">
        <f t="shared" si="1"/>
        <v>41571</v>
      </c>
      <c r="L26" s="582">
        <v>54054</v>
      </c>
      <c r="M26" s="584">
        <v>486</v>
      </c>
      <c r="N26" s="582">
        <v>51933</v>
      </c>
      <c r="O26" s="584">
        <v>52419</v>
      </c>
      <c r="P26" s="579">
        <v>96.98</v>
      </c>
      <c r="Q26" s="584">
        <v>800</v>
      </c>
      <c r="R26" s="582">
        <v>522</v>
      </c>
      <c r="S26" s="584">
        <v>53255</v>
      </c>
      <c r="T26" s="582">
        <v>11212</v>
      </c>
      <c r="U26" s="584">
        <v>51531</v>
      </c>
      <c r="V26" s="582">
        <v>334</v>
      </c>
      <c r="W26" s="584">
        <v>50579</v>
      </c>
      <c r="X26" s="582">
        <v>50913</v>
      </c>
      <c r="Y26" s="581">
        <v>98.8</v>
      </c>
      <c r="Z26" s="582">
        <v>3767</v>
      </c>
      <c r="AA26" s="584">
        <v>330</v>
      </c>
      <c r="AB26" s="582">
        <v>54676</v>
      </c>
      <c r="AC26" s="584">
        <v>15859</v>
      </c>
      <c r="AD26" s="582">
        <v>4186</v>
      </c>
      <c r="AE26" s="680">
        <v>32</v>
      </c>
      <c r="AF26" s="678">
        <v>0</v>
      </c>
      <c r="AG26" s="676">
        <v>0</v>
      </c>
      <c r="AH26" s="678">
        <v>4364</v>
      </c>
      <c r="AI26" s="676">
        <v>0</v>
      </c>
      <c r="AJ26" s="678">
        <v>0</v>
      </c>
      <c r="AK26" s="676">
        <v>4691</v>
      </c>
      <c r="AL26" s="678">
        <v>0</v>
      </c>
      <c r="AM26" s="676">
        <v>0</v>
      </c>
      <c r="AN26" s="678">
        <v>9055</v>
      </c>
    </row>
    <row r="27" spans="1:40" x14ac:dyDescent="0.2">
      <c r="A27" s="536">
        <v>16</v>
      </c>
      <c r="B27" s="537" t="s">
        <v>72</v>
      </c>
      <c r="C27" s="535" t="s">
        <v>73</v>
      </c>
      <c r="D27" s="330">
        <v>26608</v>
      </c>
      <c r="E27" s="333">
        <v>26242</v>
      </c>
      <c r="F27" s="567">
        <v>26287</v>
      </c>
      <c r="G27" s="565">
        <f t="shared" si="0"/>
        <v>79137</v>
      </c>
      <c r="H27" s="331">
        <v>20059</v>
      </c>
      <c r="I27" s="333">
        <v>16845</v>
      </c>
      <c r="J27" s="570">
        <v>17432</v>
      </c>
      <c r="K27" s="565">
        <f t="shared" si="1"/>
        <v>54336</v>
      </c>
      <c r="L27" s="582">
        <v>90855</v>
      </c>
      <c r="M27" s="584">
        <v>1102</v>
      </c>
      <c r="N27" s="582">
        <v>88512</v>
      </c>
      <c r="O27" s="584">
        <v>89614</v>
      </c>
      <c r="P27" s="579">
        <v>98.63</v>
      </c>
      <c r="Q27" s="584">
        <v>979</v>
      </c>
      <c r="R27" s="582">
        <v>1072</v>
      </c>
      <c r="S27" s="584">
        <v>90563</v>
      </c>
      <c r="T27" s="582">
        <v>12576</v>
      </c>
      <c r="U27" s="584">
        <v>64624</v>
      </c>
      <c r="V27" s="582">
        <v>520</v>
      </c>
      <c r="W27" s="584">
        <v>63356</v>
      </c>
      <c r="X27" s="582">
        <v>63876</v>
      </c>
      <c r="Y27" s="581">
        <v>98.84</v>
      </c>
      <c r="Z27" s="582">
        <v>-1277</v>
      </c>
      <c r="AA27" s="584">
        <v>645</v>
      </c>
      <c r="AB27" s="582">
        <v>62724</v>
      </c>
      <c r="AC27" s="584">
        <v>9127</v>
      </c>
      <c r="AD27" s="582">
        <v>4002</v>
      </c>
      <c r="AE27" s="680">
        <v>10</v>
      </c>
      <c r="AF27" s="678">
        <v>0</v>
      </c>
      <c r="AG27" s="676">
        <v>0</v>
      </c>
      <c r="AH27" s="678">
        <v>4881</v>
      </c>
      <c r="AI27" s="676">
        <v>0</v>
      </c>
      <c r="AJ27" s="678">
        <v>0</v>
      </c>
      <c r="AK27" s="676">
        <v>5655</v>
      </c>
      <c r="AL27" s="678">
        <v>0</v>
      </c>
      <c r="AM27" s="676">
        <v>0</v>
      </c>
      <c r="AN27" s="678">
        <v>10536</v>
      </c>
    </row>
    <row r="28" spans="1:40" x14ac:dyDescent="0.2">
      <c r="A28" s="536">
        <v>17</v>
      </c>
      <c r="B28" s="537" t="s">
        <v>74</v>
      </c>
      <c r="C28" s="535" t="s">
        <v>723</v>
      </c>
      <c r="D28" s="330">
        <v>22540</v>
      </c>
      <c r="E28" s="333">
        <v>22455</v>
      </c>
      <c r="F28" s="567">
        <v>23021</v>
      </c>
      <c r="G28" s="565">
        <f t="shared" si="0"/>
        <v>68016</v>
      </c>
      <c r="H28" s="331">
        <v>19216</v>
      </c>
      <c r="I28" s="333">
        <v>16718</v>
      </c>
      <c r="J28" s="570">
        <v>15101</v>
      </c>
      <c r="K28" s="565">
        <f t="shared" si="1"/>
        <v>51035</v>
      </c>
      <c r="L28" s="582">
        <v>84928</v>
      </c>
      <c r="M28" s="584">
        <v>561</v>
      </c>
      <c r="N28" s="582">
        <v>82298</v>
      </c>
      <c r="O28" s="584">
        <v>82859</v>
      </c>
      <c r="P28" s="579">
        <v>97.56</v>
      </c>
      <c r="Q28" s="584">
        <v>1577</v>
      </c>
      <c r="R28" s="582">
        <v>1224</v>
      </c>
      <c r="S28" s="584">
        <v>85099</v>
      </c>
      <c r="T28" s="582">
        <v>18190</v>
      </c>
      <c r="U28" s="584">
        <v>65700</v>
      </c>
      <c r="V28" s="582">
        <v>189</v>
      </c>
      <c r="W28" s="584">
        <v>64558</v>
      </c>
      <c r="X28" s="582">
        <v>64747</v>
      </c>
      <c r="Y28" s="581">
        <v>98.55</v>
      </c>
      <c r="Z28" s="582">
        <v>-836</v>
      </c>
      <c r="AA28" s="584">
        <v>520</v>
      </c>
      <c r="AB28" s="582">
        <v>64242</v>
      </c>
      <c r="AC28" s="584">
        <v>13021</v>
      </c>
      <c r="AD28" s="582">
        <v>7829</v>
      </c>
      <c r="AE28" s="680">
        <v>0</v>
      </c>
      <c r="AF28" s="678">
        <v>4468</v>
      </c>
      <c r="AG28" s="676">
        <v>4428</v>
      </c>
      <c r="AH28" s="678">
        <v>4341</v>
      </c>
      <c r="AI28" s="676">
        <v>7109</v>
      </c>
      <c r="AJ28" s="678">
        <v>7066</v>
      </c>
      <c r="AK28" s="676">
        <v>6983</v>
      </c>
      <c r="AL28" s="678">
        <v>11577</v>
      </c>
      <c r="AM28" s="676">
        <v>11494</v>
      </c>
      <c r="AN28" s="678">
        <v>11324</v>
      </c>
    </row>
    <row r="29" spans="1:40" x14ac:dyDescent="0.2">
      <c r="A29" s="536">
        <v>18</v>
      </c>
      <c r="B29" s="537" t="s">
        <v>75</v>
      </c>
      <c r="C29" s="535" t="s">
        <v>76</v>
      </c>
      <c r="D29" s="330">
        <v>33365</v>
      </c>
      <c r="E29" s="333">
        <v>32412</v>
      </c>
      <c r="F29" s="567">
        <v>32953</v>
      </c>
      <c r="G29" s="565">
        <f t="shared" si="0"/>
        <v>98730</v>
      </c>
      <c r="H29" s="331">
        <v>19207</v>
      </c>
      <c r="I29" s="333">
        <v>18768</v>
      </c>
      <c r="J29" s="570">
        <v>19260</v>
      </c>
      <c r="K29" s="565">
        <f t="shared" si="1"/>
        <v>57235</v>
      </c>
      <c r="L29" s="582">
        <v>111654</v>
      </c>
      <c r="M29" s="584">
        <v>1610</v>
      </c>
      <c r="N29" s="582">
        <v>106211</v>
      </c>
      <c r="O29" s="584">
        <v>107821</v>
      </c>
      <c r="P29" s="579">
        <v>96.57</v>
      </c>
      <c r="Q29" s="584">
        <v>2508</v>
      </c>
      <c r="R29" s="582">
        <v>139</v>
      </c>
      <c r="S29" s="584">
        <v>108858</v>
      </c>
      <c r="T29" s="582">
        <v>7096</v>
      </c>
      <c r="U29" s="584">
        <v>69890</v>
      </c>
      <c r="V29" s="582">
        <v>882</v>
      </c>
      <c r="W29" s="584">
        <v>67951</v>
      </c>
      <c r="X29" s="582">
        <v>68833</v>
      </c>
      <c r="Y29" s="581">
        <v>98.49</v>
      </c>
      <c r="Z29" s="582">
        <v>-2300</v>
      </c>
      <c r="AA29" s="584">
        <v>2569</v>
      </c>
      <c r="AB29" s="582">
        <v>68220</v>
      </c>
      <c r="AC29" s="584">
        <v>8408</v>
      </c>
      <c r="AD29" s="582">
        <v>20741</v>
      </c>
      <c r="AE29" s="680">
        <v>32</v>
      </c>
      <c r="AF29" s="678">
        <v>0</v>
      </c>
      <c r="AG29" s="676">
        <v>0</v>
      </c>
      <c r="AH29" s="678">
        <v>5947</v>
      </c>
      <c r="AI29" s="676">
        <v>0</v>
      </c>
      <c r="AJ29" s="678">
        <v>0</v>
      </c>
      <c r="AK29" s="676">
        <v>9071</v>
      </c>
      <c r="AL29" s="678">
        <v>0</v>
      </c>
      <c r="AM29" s="676">
        <v>0</v>
      </c>
      <c r="AN29" s="678">
        <v>15018</v>
      </c>
    </row>
    <row r="30" spans="1:40" x14ac:dyDescent="0.2">
      <c r="A30" s="536">
        <v>19</v>
      </c>
      <c r="B30" s="537" t="s">
        <v>77</v>
      </c>
      <c r="C30" s="535" t="s">
        <v>78</v>
      </c>
      <c r="D30" s="330">
        <v>85721</v>
      </c>
      <c r="E30" s="333">
        <v>87100</v>
      </c>
      <c r="F30" s="567">
        <v>92042</v>
      </c>
      <c r="G30" s="565">
        <f t="shared" si="0"/>
        <v>264863</v>
      </c>
      <c r="H30" s="331">
        <v>136489</v>
      </c>
      <c r="I30" s="333">
        <v>103775</v>
      </c>
      <c r="J30" s="570">
        <v>99054</v>
      </c>
      <c r="K30" s="565">
        <f t="shared" si="1"/>
        <v>339318</v>
      </c>
      <c r="L30" s="582">
        <v>311238</v>
      </c>
      <c r="M30" s="584">
        <v>3062</v>
      </c>
      <c r="N30" s="582">
        <v>291238</v>
      </c>
      <c r="O30" s="584">
        <v>294300</v>
      </c>
      <c r="P30" s="579">
        <v>94.56</v>
      </c>
      <c r="Q30" s="584">
        <v>7626</v>
      </c>
      <c r="R30" s="582">
        <v>2845</v>
      </c>
      <c r="S30" s="584">
        <v>301709</v>
      </c>
      <c r="T30" s="582">
        <v>40662</v>
      </c>
      <c r="U30" s="584">
        <v>424193</v>
      </c>
      <c r="V30" s="582">
        <v>3524</v>
      </c>
      <c r="W30" s="584">
        <v>406783</v>
      </c>
      <c r="X30" s="582">
        <v>410307</v>
      </c>
      <c r="Y30" s="581">
        <v>96.73</v>
      </c>
      <c r="Z30" s="582">
        <v>-8408</v>
      </c>
      <c r="AA30" s="584">
        <v>3596</v>
      </c>
      <c r="AB30" s="582">
        <v>401971</v>
      </c>
      <c r="AC30" s="584">
        <v>53234</v>
      </c>
      <c r="AD30" s="582">
        <v>107349</v>
      </c>
      <c r="AE30" s="680">
        <v>19</v>
      </c>
      <c r="AF30" s="678">
        <v>45162</v>
      </c>
      <c r="AG30" s="676">
        <v>44739</v>
      </c>
      <c r="AH30" s="678">
        <v>44126</v>
      </c>
      <c r="AI30" s="676">
        <v>84156</v>
      </c>
      <c r="AJ30" s="678">
        <v>83792</v>
      </c>
      <c r="AK30" s="676">
        <v>83179</v>
      </c>
      <c r="AL30" s="678">
        <v>129318</v>
      </c>
      <c r="AM30" s="676">
        <v>128531</v>
      </c>
      <c r="AN30" s="678">
        <v>127305</v>
      </c>
    </row>
    <row r="31" spans="1:40" x14ac:dyDescent="0.2">
      <c r="A31" s="536">
        <v>20</v>
      </c>
      <c r="B31" s="537" t="s">
        <v>79</v>
      </c>
      <c r="C31" s="535" t="s">
        <v>80</v>
      </c>
      <c r="D31" s="330">
        <v>14681</v>
      </c>
      <c r="E31" s="333">
        <v>13710</v>
      </c>
      <c r="F31" s="567">
        <v>13900</v>
      </c>
      <c r="G31" s="565">
        <f t="shared" si="0"/>
        <v>42291</v>
      </c>
      <c r="H31" s="331">
        <v>12431</v>
      </c>
      <c r="I31" s="333">
        <v>10802</v>
      </c>
      <c r="J31" s="570">
        <v>11109</v>
      </c>
      <c r="K31" s="565">
        <f t="shared" si="1"/>
        <v>34342</v>
      </c>
      <c r="L31" s="582">
        <v>46442</v>
      </c>
      <c r="M31" s="584">
        <v>0</v>
      </c>
      <c r="N31" s="582">
        <v>45455</v>
      </c>
      <c r="O31" s="584">
        <v>45455</v>
      </c>
      <c r="P31" s="579">
        <v>97.87</v>
      </c>
      <c r="Q31" s="584">
        <v>894</v>
      </c>
      <c r="R31" s="582">
        <v>510</v>
      </c>
      <c r="S31" s="584">
        <v>46859</v>
      </c>
      <c r="T31" s="582">
        <v>6018</v>
      </c>
      <c r="U31" s="584">
        <v>42564</v>
      </c>
      <c r="V31" s="582">
        <v>0</v>
      </c>
      <c r="W31" s="584">
        <v>42211</v>
      </c>
      <c r="X31" s="582">
        <v>42211</v>
      </c>
      <c r="Y31" s="581">
        <v>99.17</v>
      </c>
      <c r="Z31" s="582">
        <v>-344</v>
      </c>
      <c r="AA31" s="584">
        <v>589</v>
      </c>
      <c r="AB31" s="582">
        <v>42456</v>
      </c>
      <c r="AC31" s="584">
        <v>7031</v>
      </c>
      <c r="AD31" s="582">
        <v>2432</v>
      </c>
      <c r="AE31" s="680">
        <v>12</v>
      </c>
      <c r="AF31" s="678">
        <v>2641</v>
      </c>
      <c r="AG31" s="676">
        <v>2587</v>
      </c>
      <c r="AH31" s="678">
        <v>2552</v>
      </c>
      <c r="AI31" s="676">
        <v>2023</v>
      </c>
      <c r="AJ31" s="678">
        <v>2037</v>
      </c>
      <c r="AK31" s="676">
        <v>2018</v>
      </c>
      <c r="AL31" s="678">
        <v>4664</v>
      </c>
      <c r="AM31" s="676">
        <v>4624</v>
      </c>
      <c r="AN31" s="678">
        <v>4570</v>
      </c>
    </row>
    <row r="32" spans="1:40" x14ac:dyDescent="0.2">
      <c r="A32" s="536">
        <v>21</v>
      </c>
      <c r="B32" s="537" t="s">
        <v>81</v>
      </c>
      <c r="C32" s="535" t="s">
        <v>82</v>
      </c>
      <c r="D32" s="330">
        <v>13672</v>
      </c>
      <c r="E32" s="333">
        <v>13468</v>
      </c>
      <c r="F32" s="567">
        <v>13508</v>
      </c>
      <c r="G32" s="565">
        <f t="shared" si="0"/>
        <v>40648</v>
      </c>
      <c r="H32" s="331">
        <v>12632</v>
      </c>
      <c r="I32" s="333">
        <v>14613</v>
      </c>
      <c r="J32" s="570">
        <v>11952</v>
      </c>
      <c r="K32" s="565">
        <f t="shared" si="1"/>
        <v>39197</v>
      </c>
      <c r="L32" s="582">
        <v>49310</v>
      </c>
      <c r="M32" s="584">
        <v>555</v>
      </c>
      <c r="N32" s="582">
        <v>46709</v>
      </c>
      <c r="O32" s="584">
        <v>47264</v>
      </c>
      <c r="P32" s="579">
        <v>95.85</v>
      </c>
      <c r="Q32" s="584">
        <v>684</v>
      </c>
      <c r="R32" s="582">
        <v>647</v>
      </c>
      <c r="S32" s="584">
        <v>48040</v>
      </c>
      <c r="T32" s="582">
        <v>7677</v>
      </c>
      <c r="U32" s="584">
        <v>48771</v>
      </c>
      <c r="V32" s="582">
        <v>464</v>
      </c>
      <c r="W32" s="584">
        <v>47217</v>
      </c>
      <c r="X32" s="582">
        <v>47681</v>
      </c>
      <c r="Y32" s="581">
        <v>97.77</v>
      </c>
      <c r="Z32" s="582">
        <v>-112</v>
      </c>
      <c r="AA32" s="584">
        <v>367</v>
      </c>
      <c r="AB32" s="582">
        <v>47472</v>
      </c>
      <c r="AC32" s="584">
        <v>7516</v>
      </c>
      <c r="AD32" s="582">
        <v>8230</v>
      </c>
      <c r="AE32" s="680">
        <v>17</v>
      </c>
      <c r="AF32" s="678">
        <v>5920</v>
      </c>
      <c r="AG32" s="676">
        <v>5858</v>
      </c>
      <c r="AH32" s="678">
        <v>5798</v>
      </c>
      <c r="AI32" s="676">
        <v>10839</v>
      </c>
      <c r="AJ32" s="678">
        <v>10782</v>
      </c>
      <c r="AK32" s="676">
        <v>10543</v>
      </c>
      <c r="AL32" s="678">
        <v>16759</v>
      </c>
      <c r="AM32" s="676">
        <v>16640</v>
      </c>
      <c r="AN32" s="678">
        <v>16341</v>
      </c>
    </row>
    <row r="33" spans="1:40" x14ac:dyDescent="0.2">
      <c r="A33" s="536">
        <v>22</v>
      </c>
      <c r="B33" s="537" t="s">
        <v>83</v>
      </c>
      <c r="C33" s="535" t="s">
        <v>84</v>
      </c>
      <c r="D33" s="330">
        <v>15860</v>
      </c>
      <c r="E33" s="333">
        <v>15679</v>
      </c>
      <c r="F33" s="567">
        <v>15238</v>
      </c>
      <c r="G33" s="565">
        <f t="shared" si="0"/>
        <v>46777</v>
      </c>
      <c r="H33" s="331">
        <v>16518</v>
      </c>
      <c r="I33" s="333">
        <v>11609</v>
      </c>
      <c r="J33" s="570">
        <v>12155</v>
      </c>
      <c r="K33" s="565">
        <f t="shared" si="1"/>
        <v>40282</v>
      </c>
      <c r="L33" s="582">
        <v>55971</v>
      </c>
      <c r="M33" s="584">
        <v>671</v>
      </c>
      <c r="N33" s="582">
        <v>51016</v>
      </c>
      <c r="O33" s="584">
        <v>51687</v>
      </c>
      <c r="P33" s="579">
        <v>92.35</v>
      </c>
      <c r="Q33" s="584">
        <v>2452</v>
      </c>
      <c r="R33" s="582">
        <v>804</v>
      </c>
      <c r="S33" s="584">
        <v>54272</v>
      </c>
      <c r="T33" s="582">
        <v>7830</v>
      </c>
      <c r="U33" s="584">
        <v>52062</v>
      </c>
      <c r="V33" s="582">
        <v>404</v>
      </c>
      <c r="W33" s="584">
        <v>49102</v>
      </c>
      <c r="X33" s="582">
        <v>49506</v>
      </c>
      <c r="Y33" s="581">
        <v>95.09</v>
      </c>
      <c r="Z33" s="582">
        <v>-1400</v>
      </c>
      <c r="AA33" s="584">
        <v>312</v>
      </c>
      <c r="AB33" s="582">
        <v>48014</v>
      </c>
      <c r="AC33" s="584">
        <v>8545</v>
      </c>
      <c r="AD33" s="582">
        <v>10514</v>
      </c>
      <c r="AE33" s="680">
        <v>288</v>
      </c>
      <c r="AF33" s="678">
        <v>0</v>
      </c>
      <c r="AG33" s="676">
        <v>0</v>
      </c>
      <c r="AH33" s="678">
        <v>8072</v>
      </c>
      <c r="AI33" s="676">
        <v>0</v>
      </c>
      <c r="AJ33" s="678">
        <v>0</v>
      </c>
      <c r="AK33" s="676">
        <v>13814</v>
      </c>
      <c r="AL33" s="678">
        <v>0</v>
      </c>
      <c r="AM33" s="676">
        <v>0</v>
      </c>
      <c r="AN33" s="678">
        <v>21886</v>
      </c>
    </row>
    <row r="34" spans="1:40" x14ac:dyDescent="0.2">
      <c r="A34" s="536">
        <v>23</v>
      </c>
      <c r="B34" s="537" t="s">
        <v>85</v>
      </c>
      <c r="C34" s="535" t="s">
        <v>86</v>
      </c>
      <c r="D34" s="330">
        <v>9815</v>
      </c>
      <c r="E34" s="333">
        <v>9644</v>
      </c>
      <c r="F34" s="567">
        <v>9360</v>
      </c>
      <c r="G34" s="565">
        <f t="shared" si="0"/>
        <v>28819</v>
      </c>
      <c r="H34" s="331">
        <v>7342</v>
      </c>
      <c r="I34" s="333">
        <v>7521</v>
      </c>
      <c r="J34" s="570">
        <v>5604</v>
      </c>
      <c r="K34" s="565">
        <f t="shared" si="1"/>
        <v>20467</v>
      </c>
      <c r="L34" s="582">
        <v>32378</v>
      </c>
      <c r="M34" s="584">
        <v>673</v>
      </c>
      <c r="N34" s="582">
        <v>30869</v>
      </c>
      <c r="O34" s="584">
        <v>31542</v>
      </c>
      <c r="P34" s="579">
        <v>97.42</v>
      </c>
      <c r="Q34" s="584">
        <v>585</v>
      </c>
      <c r="R34" s="582">
        <v>761</v>
      </c>
      <c r="S34" s="584">
        <v>32215</v>
      </c>
      <c r="T34" s="582">
        <v>4386</v>
      </c>
      <c r="U34" s="584">
        <v>23484</v>
      </c>
      <c r="V34" s="582">
        <v>958</v>
      </c>
      <c r="W34" s="584">
        <v>22214</v>
      </c>
      <c r="X34" s="582">
        <v>23172</v>
      </c>
      <c r="Y34" s="581">
        <v>98.67</v>
      </c>
      <c r="Z34" s="582">
        <v>178</v>
      </c>
      <c r="AA34" s="584">
        <v>410</v>
      </c>
      <c r="AB34" s="582">
        <v>22802</v>
      </c>
      <c r="AC34" s="584">
        <v>3363</v>
      </c>
      <c r="AD34" s="582">
        <v>1925</v>
      </c>
      <c r="AE34" s="680">
        <v>10</v>
      </c>
      <c r="AF34" s="678">
        <v>3841</v>
      </c>
      <c r="AG34" s="676">
        <v>3322</v>
      </c>
      <c r="AH34" s="678">
        <v>3255</v>
      </c>
      <c r="AI34" s="676">
        <v>3378</v>
      </c>
      <c r="AJ34" s="678">
        <v>3831</v>
      </c>
      <c r="AK34" s="676">
        <v>3795</v>
      </c>
      <c r="AL34" s="678">
        <v>7219</v>
      </c>
      <c r="AM34" s="676">
        <v>7153</v>
      </c>
      <c r="AN34" s="678">
        <v>7050</v>
      </c>
    </row>
    <row r="35" spans="1:40" x14ac:dyDescent="0.2">
      <c r="A35" s="536">
        <v>24</v>
      </c>
      <c r="B35" s="537" t="s">
        <v>87</v>
      </c>
      <c r="C35" s="535" t="s">
        <v>88</v>
      </c>
      <c r="D35" s="330">
        <v>30260</v>
      </c>
      <c r="E35" s="333">
        <v>29954</v>
      </c>
      <c r="F35" s="567">
        <v>29983</v>
      </c>
      <c r="G35" s="565">
        <f t="shared" si="0"/>
        <v>90197</v>
      </c>
      <c r="H35" s="331">
        <v>24983</v>
      </c>
      <c r="I35" s="333">
        <v>21994</v>
      </c>
      <c r="J35" s="570">
        <v>23002</v>
      </c>
      <c r="K35" s="565">
        <f t="shared" si="1"/>
        <v>69979</v>
      </c>
      <c r="L35" s="582">
        <v>106026</v>
      </c>
      <c r="M35" s="584">
        <v>1232</v>
      </c>
      <c r="N35" s="582">
        <v>100448</v>
      </c>
      <c r="O35" s="584">
        <v>101680</v>
      </c>
      <c r="P35" s="579">
        <v>95.9</v>
      </c>
      <c r="Q35" s="584">
        <v>2779</v>
      </c>
      <c r="R35" s="582">
        <v>1312</v>
      </c>
      <c r="S35" s="584">
        <v>104539</v>
      </c>
      <c r="T35" s="582">
        <v>15363</v>
      </c>
      <c r="U35" s="584">
        <v>87521</v>
      </c>
      <c r="V35" s="582">
        <v>1101</v>
      </c>
      <c r="W35" s="584">
        <v>83226</v>
      </c>
      <c r="X35" s="582">
        <v>84327</v>
      </c>
      <c r="Y35" s="581">
        <v>96.35</v>
      </c>
      <c r="Z35" s="582">
        <v>-4019</v>
      </c>
      <c r="AA35" s="584">
        <v>1062</v>
      </c>
      <c r="AB35" s="582">
        <v>80269</v>
      </c>
      <c r="AC35" s="584">
        <v>12435</v>
      </c>
      <c r="AD35" s="582">
        <v>12658</v>
      </c>
      <c r="AE35" s="680">
        <v>51</v>
      </c>
      <c r="AF35" s="678">
        <v>0</v>
      </c>
      <c r="AG35" s="676">
        <v>0</v>
      </c>
      <c r="AH35" s="678">
        <v>11558</v>
      </c>
      <c r="AI35" s="676">
        <v>0</v>
      </c>
      <c r="AJ35" s="678">
        <v>0</v>
      </c>
      <c r="AK35" s="676">
        <v>17190</v>
      </c>
      <c r="AL35" s="678">
        <v>0</v>
      </c>
      <c r="AM35" s="676">
        <v>0</v>
      </c>
      <c r="AN35" s="678">
        <v>28748</v>
      </c>
    </row>
    <row r="36" spans="1:40" x14ac:dyDescent="0.2">
      <c r="A36" s="536">
        <v>25</v>
      </c>
      <c r="B36" s="537" t="s">
        <v>89</v>
      </c>
      <c r="C36" s="535" t="s">
        <v>90</v>
      </c>
      <c r="D36" s="330">
        <v>7333</v>
      </c>
      <c r="E36" s="333">
        <v>7325</v>
      </c>
      <c r="F36" s="567">
        <v>7466</v>
      </c>
      <c r="G36" s="565">
        <f t="shared" si="0"/>
        <v>22124</v>
      </c>
      <c r="H36" s="331">
        <v>5410</v>
      </c>
      <c r="I36" s="333">
        <v>5335</v>
      </c>
      <c r="J36" s="570">
        <v>5361</v>
      </c>
      <c r="K36" s="565">
        <f t="shared" si="1"/>
        <v>16106</v>
      </c>
      <c r="L36" s="582">
        <v>25685</v>
      </c>
      <c r="M36" s="584">
        <v>359</v>
      </c>
      <c r="N36" s="582">
        <v>24257</v>
      </c>
      <c r="O36" s="584">
        <v>24616</v>
      </c>
      <c r="P36" s="579">
        <v>95.84</v>
      </c>
      <c r="Q36" s="584">
        <v>468</v>
      </c>
      <c r="R36" s="582">
        <v>548</v>
      </c>
      <c r="S36" s="584">
        <v>25273</v>
      </c>
      <c r="T36" s="582">
        <v>4177</v>
      </c>
      <c r="U36" s="584">
        <v>19330</v>
      </c>
      <c r="V36" s="582">
        <v>211</v>
      </c>
      <c r="W36" s="584">
        <v>18759</v>
      </c>
      <c r="X36" s="582">
        <v>18970</v>
      </c>
      <c r="Y36" s="581">
        <v>98.14</v>
      </c>
      <c r="Z36" s="582">
        <v>-386</v>
      </c>
      <c r="AA36" s="584">
        <v>543</v>
      </c>
      <c r="AB36" s="582">
        <v>18916</v>
      </c>
      <c r="AC36" s="584">
        <v>3352</v>
      </c>
      <c r="AD36" s="582">
        <v>3112</v>
      </c>
      <c r="AE36" s="680">
        <v>22</v>
      </c>
      <c r="AF36" s="678">
        <v>0</v>
      </c>
      <c r="AG36" s="676">
        <v>0</v>
      </c>
      <c r="AH36" s="678">
        <v>2794</v>
      </c>
      <c r="AI36" s="676">
        <v>0</v>
      </c>
      <c r="AJ36" s="678">
        <v>0</v>
      </c>
      <c r="AK36" s="676">
        <v>2839</v>
      </c>
      <c r="AL36" s="678">
        <v>0</v>
      </c>
      <c r="AM36" s="676">
        <v>0</v>
      </c>
      <c r="AN36" s="678">
        <v>5633</v>
      </c>
    </row>
    <row r="37" spans="1:40" x14ac:dyDescent="0.2">
      <c r="A37" s="536">
        <v>26</v>
      </c>
      <c r="B37" s="537" t="s">
        <v>91</v>
      </c>
      <c r="C37" s="535" t="s">
        <v>92</v>
      </c>
      <c r="D37" s="330">
        <v>24944</v>
      </c>
      <c r="E37" s="333">
        <v>24430</v>
      </c>
      <c r="F37" s="567">
        <v>24752</v>
      </c>
      <c r="G37" s="565">
        <f t="shared" si="0"/>
        <v>74126</v>
      </c>
      <c r="H37" s="331">
        <v>20875</v>
      </c>
      <c r="I37" s="333">
        <v>17384</v>
      </c>
      <c r="J37" s="570">
        <v>17391</v>
      </c>
      <c r="K37" s="565">
        <f t="shared" si="1"/>
        <v>55650</v>
      </c>
      <c r="L37" s="582">
        <v>88920</v>
      </c>
      <c r="M37" s="584">
        <v>1321</v>
      </c>
      <c r="N37" s="582">
        <v>84823</v>
      </c>
      <c r="O37" s="584">
        <v>86144</v>
      </c>
      <c r="P37" s="579">
        <v>96.88</v>
      </c>
      <c r="Q37" s="584">
        <v>2512</v>
      </c>
      <c r="R37" s="582">
        <v>1371</v>
      </c>
      <c r="S37" s="584">
        <v>88706</v>
      </c>
      <c r="T37" s="582">
        <v>15617</v>
      </c>
      <c r="U37" s="584">
        <v>66480</v>
      </c>
      <c r="V37" s="582">
        <v>726</v>
      </c>
      <c r="W37" s="584">
        <v>64795</v>
      </c>
      <c r="X37" s="582">
        <v>65521</v>
      </c>
      <c r="Y37" s="581">
        <v>98.56</v>
      </c>
      <c r="Z37" s="582">
        <v>-448</v>
      </c>
      <c r="AA37" s="584">
        <v>191</v>
      </c>
      <c r="AB37" s="582">
        <v>64538</v>
      </c>
      <c r="AC37" s="584">
        <v>9899</v>
      </c>
      <c r="AD37" s="582">
        <v>11874</v>
      </c>
      <c r="AE37" s="680">
        <v>14</v>
      </c>
      <c r="AF37" s="678">
        <v>0</v>
      </c>
      <c r="AG37" s="676">
        <v>0</v>
      </c>
      <c r="AH37" s="678">
        <v>6949</v>
      </c>
      <c r="AI37" s="676">
        <v>0</v>
      </c>
      <c r="AJ37" s="678">
        <v>0</v>
      </c>
      <c r="AK37" s="676">
        <v>9640</v>
      </c>
      <c r="AL37" s="678">
        <v>0</v>
      </c>
      <c r="AM37" s="676">
        <v>0</v>
      </c>
      <c r="AN37" s="678">
        <v>16589</v>
      </c>
    </row>
    <row r="38" spans="1:40" x14ac:dyDescent="0.2">
      <c r="A38" s="536">
        <v>27</v>
      </c>
      <c r="B38" s="537" t="s">
        <v>93</v>
      </c>
      <c r="C38" s="535" t="s">
        <v>94</v>
      </c>
      <c r="D38" s="330">
        <v>17164</v>
      </c>
      <c r="E38" s="333">
        <v>16854</v>
      </c>
      <c r="F38" s="567">
        <v>16857</v>
      </c>
      <c r="G38" s="565">
        <f t="shared" si="0"/>
        <v>50875</v>
      </c>
      <c r="H38" s="331">
        <v>23380</v>
      </c>
      <c r="I38" s="333">
        <v>18321</v>
      </c>
      <c r="J38" s="570">
        <v>18836</v>
      </c>
      <c r="K38" s="565">
        <f t="shared" si="1"/>
        <v>60537</v>
      </c>
      <c r="L38" s="582">
        <v>58719</v>
      </c>
      <c r="M38" s="584">
        <v>480</v>
      </c>
      <c r="N38" s="582">
        <v>56980</v>
      </c>
      <c r="O38" s="584">
        <v>57460</v>
      </c>
      <c r="P38" s="579">
        <v>97.86</v>
      </c>
      <c r="Q38" s="584">
        <v>1739</v>
      </c>
      <c r="R38" s="582">
        <v>537</v>
      </c>
      <c r="S38" s="584">
        <v>59256</v>
      </c>
      <c r="T38" s="582">
        <v>8983</v>
      </c>
      <c r="U38" s="584">
        <v>76509</v>
      </c>
      <c r="V38" s="582">
        <v>303</v>
      </c>
      <c r="W38" s="584">
        <v>74567</v>
      </c>
      <c r="X38" s="582">
        <v>74870</v>
      </c>
      <c r="Y38" s="581">
        <v>97.86</v>
      </c>
      <c r="Z38" s="582">
        <v>1515</v>
      </c>
      <c r="AA38" s="584">
        <v>837</v>
      </c>
      <c r="AB38" s="582">
        <v>76919</v>
      </c>
      <c r="AC38" s="584">
        <v>13722</v>
      </c>
      <c r="AD38" s="582">
        <v>3211</v>
      </c>
      <c r="AE38" s="680">
        <v>18</v>
      </c>
      <c r="AF38" s="678">
        <v>0</v>
      </c>
      <c r="AG38" s="676">
        <v>0</v>
      </c>
      <c r="AH38" s="678">
        <v>2367</v>
      </c>
      <c r="AI38" s="676">
        <v>0</v>
      </c>
      <c r="AJ38" s="678">
        <v>0</v>
      </c>
      <c r="AK38" s="676">
        <v>3065</v>
      </c>
      <c r="AL38" s="678">
        <v>0</v>
      </c>
      <c r="AM38" s="676">
        <v>0</v>
      </c>
      <c r="AN38" s="678">
        <v>5432</v>
      </c>
    </row>
    <row r="39" spans="1:40" x14ac:dyDescent="0.2">
      <c r="A39" s="536">
        <v>28</v>
      </c>
      <c r="B39" s="537" t="s">
        <v>95</v>
      </c>
      <c r="C39" s="535" t="s">
        <v>96</v>
      </c>
      <c r="D39" s="330">
        <v>49775</v>
      </c>
      <c r="E39" s="333">
        <v>47023</v>
      </c>
      <c r="F39" s="567">
        <v>47481</v>
      </c>
      <c r="G39" s="565">
        <f t="shared" si="0"/>
        <v>144279</v>
      </c>
      <c r="H39" s="331">
        <v>41993</v>
      </c>
      <c r="I39" s="333">
        <v>35534</v>
      </c>
      <c r="J39" s="570">
        <v>29870</v>
      </c>
      <c r="K39" s="565">
        <f t="shared" si="1"/>
        <v>107397</v>
      </c>
      <c r="L39" s="582">
        <v>177240</v>
      </c>
      <c r="M39" s="584">
        <v>779</v>
      </c>
      <c r="N39" s="582">
        <v>166130</v>
      </c>
      <c r="O39" s="584">
        <v>166909</v>
      </c>
      <c r="P39" s="579">
        <v>94.17</v>
      </c>
      <c r="Q39" s="584">
        <v>6520</v>
      </c>
      <c r="R39" s="582">
        <v>797</v>
      </c>
      <c r="S39" s="584">
        <v>173447</v>
      </c>
      <c r="T39" s="582">
        <v>34122</v>
      </c>
      <c r="U39" s="584">
        <v>139576</v>
      </c>
      <c r="V39" s="582">
        <v>357</v>
      </c>
      <c r="W39" s="584">
        <v>136354</v>
      </c>
      <c r="X39" s="582">
        <v>136711</v>
      </c>
      <c r="Y39" s="581">
        <v>97.95</v>
      </c>
      <c r="Z39" s="582">
        <v>-1043</v>
      </c>
      <c r="AA39" s="584">
        <v>269</v>
      </c>
      <c r="AB39" s="582">
        <v>135580</v>
      </c>
      <c r="AC39" s="584">
        <v>18829</v>
      </c>
      <c r="AD39" s="582">
        <v>32258</v>
      </c>
      <c r="AE39" s="680">
        <v>39</v>
      </c>
      <c r="AF39" s="678">
        <v>18991</v>
      </c>
      <c r="AG39" s="676">
        <v>18710</v>
      </c>
      <c r="AH39" s="678">
        <v>18501</v>
      </c>
      <c r="AI39" s="676">
        <v>31026</v>
      </c>
      <c r="AJ39" s="678">
        <v>30541</v>
      </c>
      <c r="AK39" s="676">
        <v>30635</v>
      </c>
      <c r="AL39" s="678">
        <v>50017</v>
      </c>
      <c r="AM39" s="676">
        <v>49251</v>
      </c>
      <c r="AN39" s="678">
        <v>49136</v>
      </c>
    </row>
    <row r="40" spans="1:40" x14ac:dyDescent="0.2">
      <c r="A40" s="536">
        <v>29</v>
      </c>
      <c r="B40" s="537" t="s">
        <v>97</v>
      </c>
      <c r="C40" s="535" t="s">
        <v>98</v>
      </c>
      <c r="D40" s="330">
        <v>23229</v>
      </c>
      <c r="E40" s="333">
        <v>22017</v>
      </c>
      <c r="F40" s="567">
        <v>21677</v>
      </c>
      <c r="G40" s="565">
        <f t="shared" si="0"/>
        <v>66923</v>
      </c>
      <c r="H40" s="331">
        <v>13093</v>
      </c>
      <c r="I40" s="333">
        <v>12468</v>
      </c>
      <c r="J40" s="570">
        <v>11717</v>
      </c>
      <c r="K40" s="565">
        <f t="shared" si="1"/>
        <v>37278</v>
      </c>
      <c r="L40" s="582">
        <v>74698</v>
      </c>
      <c r="M40" s="584">
        <v>1028</v>
      </c>
      <c r="N40" s="582">
        <v>72297</v>
      </c>
      <c r="O40" s="584">
        <v>73325</v>
      </c>
      <c r="P40" s="579">
        <v>98.16</v>
      </c>
      <c r="Q40" s="584">
        <v>1144</v>
      </c>
      <c r="R40" s="582">
        <v>1269</v>
      </c>
      <c r="S40" s="584">
        <v>74710</v>
      </c>
      <c r="T40" s="582">
        <v>9452</v>
      </c>
      <c r="U40" s="584">
        <v>41702</v>
      </c>
      <c r="V40" s="582">
        <v>465</v>
      </c>
      <c r="W40" s="584">
        <v>40420</v>
      </c>
      <c r="X40" s="582">
        <v>40885</v>
      </c>
      <c r="Y40" s="581">
        <v>98.04</v>
      </c>
      <c r="Z40" s="582">
        <v>-385</v>
      </c>
      <c r="AA40" s="584">
        <v>296</v>
      </c>
      <c r="AB40" s="582">
        <v>40331</v>
      </c>
      <c r="AC40" s="584">
        <v>5939</v>
      </c>
      <c r="AD40" s="582">
        <v>3408</v>
      </c>
      <c r="AE40" s="680">
        <v>37</v>
      </c>
      <c r="AF40" s="678">
        <v>0</v>
      </c>
      <c r="AG40" s="676">
        <v>0</v>
      </c>
      <c r="AH40" s="678">
        <v>4523</v>
      </c>
      <c r="AI40" s="676">
        <v>0</v>
      </c>
      <c r="AJ40" s="678">
        <v>0</v>
      </c>
      <c r="AK40" s="676">
        <v>4553</v>
      </c>
      <c r="AL40" s="678">
        <v>0</v>
      </c>
      <c r="AM40" s="676">
        <v>0</v>
      </c>
      <c r="AN40" s="678">
        <v>9076</v>
      </c>
    </row>
    <row r="41" spans="1:40" x14ac:dyDescent="0.2">
      <c r="A41" s="536">
        <v>30</v>
      </c>
      <c r="B41" s="537" t="s">
        <v>99</v>
      </c>
      <c r="C41" s="535" t="s">
        <v>100</v>
      </c>
      <c r="D41" s="330">
        <v>17683</v>
      </c>
      <c r="E41" s="333">
        <v>16894</v>
      </c>
      <c r="F41" s="567">
        <v>17280</v>
      </c>
      <c r="G41" s="565">
        <f t="shared" si="0"/>
        <v>51857</v>
      </c>
      <c r="H41" s="331">
        <v>9260</v>
      </c>
      <c r="I41" s="333">
        <v>8313</v>
      </c>
      <c r="J41" s="570">
        <v>7742</v>
      </c>
      <c r="K41" s="565">
        <f t="shared" si="1"/>
        <v>25315</v>
      </c>
      <c r="L41" s="582">
        <v>59985</v>
      </c>
      <c r="M41" s="584">
        <v>692</v>
      </c>
      <c r="N41" s="582">
        <v>57959</v>
      </c>
      <c r="O41" s="584">
        <v>58651</v>
      </c>
      <c r="P41" s="579">
        <v>97.78</v>
      </c>
      <c r="Q41" s="584">
        <v>731</v>
      </c>
      <c r="R41" s="582">
        <v>962</v>
      </c>
      <c r="S41" s="584">
        <v>59652</v>
      </c>
      <c r="T41" s="582">
        <v>9145</v>
      </c>
      <c r="U41" s="584">
        <v>30035</v>
      </c>
      <c r="V41" s="582">
        <v>99</v>
      </c>
      <c r="W41" s="584">
        <v>29368</v>
      </c>
      <c r="X41" s="582">
        <v>29467</v>
      </c>
      <c r="Y41" s="581">
        <v>98.11</v>
      </c>
      <c r="Z41" s="582">
        <v>-628</v>
      </c>
      <c r="AA41" s="584">
        <v>94</v>
      </c>
      <c r="AB41" s="582">
        <v>28834</v>
      </c>
      <c r="AC41" s="584">
        <v>3322</v>
      </c>
      <c r="AD41" s="582">
        <v>4253</v>
      </c>
      <c r="AE41" s="680">
        <v>30</v>
      </c>
      <c r="AF41" s="678">
        <v>0</v>
      </c>
      <c r="AG41" s="676">
        <v>0</v>
      </c>
      <c r="AH41" s="678">
        <v>5035</v>
      </c>
      <c r="AI41" s="676">
        <v>0</v>
      </c>
      <c r="AJ41" s="678">
        <v>0</v>
      </c>
      <c r="AK41" s="676">
        <v>4425</v>
      </c>
      <c r="AL41" s="678">
        <v>0</v>
      </c>
      <c r="AM41" s="676">
        <v>0</v>
      </c>
      <c r="AN41" s="678">
        <v>9460</v>
      </c>
    </row>
    <row r="42" spans="1:40" x14ac:dyDescent="0.2">
      <c r="A42" s="536">
        <v>31</v>
      </c>
      <c r="B42" s="537" t="s">
        <v>101</v>
      </c>
      <c r="C42" s="535" t="s">
        <v>102</v>
      </c>
      <c r="D42" s="330">
        <v>34183</v>
      </c>
      <c r="E42" s="333">
        <v>32862</v>
      </c>
      <c r="F42" s="567">
        <v>31877</v>
      </c>
      <c r="G42" s="565">
        <f t="shared" si="0"/>
        <v>98922</v>
      </c>
      <c r="H42" s="331">
        <v>33666</v>
      </c>
      <c r="I42" s="333">
        <v>36115</v>
      </c>
      <c r="J42" s="570">
        <v>32298</v>
      </c>
      <c r="K42" s="565">
        <f t="shared" si="1"/>
        <v>102079</v>
      </c>
      <c r="L42" s="582">
        <v>116978</v>
      </c>
      <c r="M42" s="584">
        <v>2730</v>
      </c>
      <c r="N42" s="582">
        <v>109097</v>
      </c>
      <c r="O42" s="584">
        <v>111827</v>
      </c>
      <c r="P42" s="579">
        <v>95.6</v>
      </c>
      <c r="Q42" s="584">
        <v>1998</v>
      </c>
      <c r="R42" s="582">
        <v>3104</v>
      </c>
      <c r="S42" s="584">
        <v>114199</v>
      </c>
      <c r="T42" s="582">
        <v>18569</v>
      </c>
      <c r="U42" s="584">
        <v>116218</v>
      </c>
      <c r="V42" s="582">
        <v>967</v>
      </c>
      <c r="W42" s="584">
        <v>113051</v>
      </c>
      <c r="X42" s="582">
        <v>114018</v>
      </c>
      <c r="Y42" s="581">
        <v>98.11</v>
      </c>
      <c r="Z42" s="582">
        <v>-1091</v>
      </c>
      <c r="AA42" s="584">
        <v>648</v>
      </c>
      <c r="AB42" s="582">
        <v>112608</v>
      </c>
      <c r="AC42" s="584">
        <v>11543</v>
      </c>
      <c r="AD42" s="582">
        <v>27730</v>
      </c>
      <c r="AE42" s="680">
        <v>1</v>
      </c>
      <c r="AF42" s="678">
        <v>10132</v>
      </c>
      <c r="AG42" s="676">
        <v>10079</v>
      </c>
      <c r="AH42" s="678">
        <v>9997</v>
      </c>
      <c r="AI42" s="676">
        <v>18901</v>
      </c>
      <c r="AJ42" s="678">
        <v>18557</v>
      </c>
      <c r="AK42" s="676">
        <v>18456</v>
      </c>
      <c r="AL42" s="678">
        <v>29033</v>
      </c>
      <c r="AM42" s="676">
        <v>28636</v>
      </c>
      <c r="AN42" s="678">
        <v>28453</v>
      </c>
    </row>
    <row r="43" spans="1:40" x14ac:dyDescent="0.2">
      <c r="A43" s="536">
        <v>32</v>
      </c>
      <c r="B43" s="537" t="s">
        <v>103</v>
      </c>
      <c r="C43" s="535" t="s">
        <v>104</v>
      </c>
      <c r="D43" s="330">
        <v>14147</v>
      </c>
      <c r="E43" s="333">
        <v>13783</v>
      </c>
      <c r="F43" s="567">
        <v>13581</v>
      </c>
      <c r="G43" s="565">
        <f t="shared" si="0"/>
        <v>41511</v>
      </c>
      <c r="H43" s="331">
        <v>9345</v>
      </c>
      <c r="I43" s="333">
        <v>8877</v>
      </c>
      <c r="J43" s="570">
        <v>7691</v>
      </c>
      <c r="K43" s="565">
        <f t="shared" si="1"/>
        <v>25913</v>
      </c>
      <c r="L43" s="582">
        <v>46800</v>
      </c>
      <c r="M43" s="584">
        <v>328</v>
      </c>
      <c r="N43" s="582">
        <v>45826</v>
      </c>
      <c r="O43" s="584">
        <v>46154</v>
      </c>
      <c r="P43" s="579">
        <v>98.62</v>
      </c>
      <c r="Q43" s="584">
        <v>1472</v>
      </c>
      <c r="R43" s="582">
        <v>466</v>
      </c>
      <c r="S43" s="584">
        <v>47764</v>
      </c>
      <c r="T43" s="582">
        <v>6710</v>
      </c>
      <c r="U43" s="584">
        <v>31176</v>
      </c>
      <c r="V43" s="582">
        <v>48</v>
      </c>
      <c r="W43" s="584">
        <v>30304</v>
      </c>
      <c r="X43" s="582">
        <v>30352</v>
      </c>
      <c r="Y43" s="581">
        <v>97.36</v>
      </c>
      <c r="Z43" s="582">
        <v>2053</v>
      </c>
      <c r="AA43" s="584">
        <v>214</v>
      </c>
      <c r="AB43" s="582">
        <v>32571</v>
      </c>
      <c r="AC43" s="584">
        <v>4809</v>
      </c>
      <c r="AD43" s="582">
        <v>2840</v>
      </c>
      <c r="AE43" s="680">
        <v>-725</v>
      </c>
      <c r="AF43" s="678">
        <v>1773</v>
      </c>
      <c r="AG43" s="676">
        <v>1766</v>
      </c>
      <c r="AH43" s="678">
        <v>1740</v>
      </c>
      <c r="AI43" s="676">
        <v>1846</v>
      </c>
      <c r="AJ43" s="678">
        <v>1826</v>
      </c>
      <c r="AK43" s="676">
        <v>1799</v>
      </c>
      <c r="AL43" s="678">
        <v>3619</v>
      </c>
      <c r="AM43" s="676">
        <v>3592</v>
      </c>
      <c r="AN43" s="678">
        <v>3539</v>
      </c>
    </row>
    <row r="44" spans="1:40" x14ac:dyDescent="0.2">
      <c r="A44" s="536">
        <v>33</v>
      </c>
      <c r="B44" s="537" t="s">
        <v>105</v>
      </c>
      <c r="C44" s="535" t="s">
        <v>106</v>
      </c>
      <c r="D44" s="330">
        <v>37829</v>
      </c>
      <c r="E44" s="333">
        <v>36812</v>
      </c>
      <c r="F44" s="567">
        <v>37091</v>
      </c>
      <c r="G44" s="565">
        <f t="shared" si="0"/>
        <v>111732</v>
      </c>
      <c r="H44" s="331">
        <v>33218</v>
      </c>
      <c r="I44" s="333">
        <v>29643</v>
      </c>
      <c r="J44" s="570">
        <v>28829</v>
      </c>
      <c r="K44" s="565">
        <f t="shared" si="1"/>
        <v>91690</v>
      </c>
      <c r="L44" s="582">
        <v>128221</v>
      </c>
      <c r="M44" s="584">
        <v>1529</v>
      </c>
      <c r="N44" s="582">
        <v>122737</v>
      </c>
      <c r="O44" s="584">
        <v>124266</v>
      </c>
      <c r="P44" s="579">
        <v>96.92</v>
      </c>
      <c r="Q44" s="584">
        <v>1549</v>
      </c>
      <c r="R44" s="582">
        <v>1762</v>
      </c>
      <c r="S44" s="584">
        <v>126048</v>
      </c>
      <c r="T44" s="582">
        <v>20545</v>
      </c>
      <c r="U44" s="584">
        <v>106495</v>
      </c>
      <c r="V44" s="582">
        <v>762</v>
      </c>
      <c r="W44" s="584">
        <v>103997</v>
      </c>
      <c r="X44" s="582">
        <v>104759</v>
      </c>
      <c r="Y44" s="581">
        <v>98.37</v>
      </c>
      <c r="Z44" s="582">
        <v>-3444</v>
      </c>
      <c r="AA44" s="584">
        <v>1161</v>
      </c>
      <c r="AB44" s="582">
        <v>101714</v>
      </c>
      <c r="AC44" s="584">
        <v>13819</v>
      </c>
      <c r="AD44" s="582">
        <v>16434</v>
      </c>
      <c r="AE44" s="680">
        <v>118</v>
      </c>
      <c r="AF44" s="678">
        <v>9086</v>
      </c>
      <c r="AG44" s="676">
        <v>8976</v>
      </c>
      <c r="AH44" s="678">
        <v>8821</v>
      </c>
      <c r="AI44" s="676">
        <v>15163</v>
      </c>
      <c r="AJ44" s="678">
        <v>14890</v>
      </c>
      <c r="AK44" s="676">
        <v>14742</v>
      </c>
      <c r="AL44" s="678">
        <v>24249</v>
      </c>
      <c r="AM44" s="676">
        <v>23866</v>
      </c>
      <c r="AN44" s="678">
        <v>23563</v>
      </c>
    </row>
    <row r="45" spans="1:40" x14ac:dyDescent="0.2">
      <c r="A45" s="536">
        <v>34</v>
      </c>
      <c r="B45" s="537" t="s">
        <v>107</v>
      </c>
      <c r="C45" s="535" t="s">
        <v>108</v>
      </c>
      <c r="D45" s="330">
        <v>56239</v>
      </c>
      <c r="E45" s="333">
        <v>56549</v>
      </c>
      <c r="F45" s="567">
        <v>57653</v>
      </c>
      <c r="G45" s="565">
        <f t="shared" si="0"/>
        <v>170441</v>
      </c>
      <c r="H45" s="331">
        <v>69810</v>
      </c>
      <c r="I45" s="333">
        <v>57066</v>
      </c>
      <c r="J45" s="570">
        <v>56530</v>
      </c>
      <c r="K45" s="565">
        <f t="shared" si="1"/>
        <v>183406</v>
      </c>
      <c r="L45" s="582">
        <v>195571</v>
      </c>
      <c r="M45" s="584">
        <v>2458</v>
      </c>
      <c r="N45" s="582">
        <v>186200</v>
      </c>
      <c r="O45" s="584">
        <v>188658</v>
      </c>
      <c r="P45" s="579">
        <v>96.47</v>
      </c>
      <c r="Q45" s="584">
        <v>3383</v>
      </c>
      <c r="R45" s="582">
        <v>3566</v>
      </c>
      <c r="S45" s="584">
        <v>193149</v>
      </c>
      <c r="T45" s="582">
        <v>28655</v>
      </c>
      <c r="U45" s="584">
        <v>215057</v>
      </c>
      <c r="V45" s="582">
        <v>79</v>
      </c>
      <c r="W45" s="584">
        <v>210762</v>
      </c>
      <c r="X45" s="582">
        <v>210841</v>
      </c>
      <c r="Y45" s="581">
        <v>98.04</v>
      </c>
      <c r="Z45" s="582">
        <v>-8225</v>
      </c>
      <c r="AA45" s="584">
        <v>2561</v>
      </c>
      <c r="AB45" s="582">
        <v>205098</v>
      </c>
      <c r="AC45" s="584">
        <v>28056</v>
      </c>
      <c r="AD45" s="582">
        <v>12801</v>
      </c>
      <c r="AE45" s="680">
        <v>76</v>
      </c>
      <c r="AF45" s="678">
        <v>14180</v>
      </c>
      <c r="AG45" s="676">
        <v>14069</v>
      </c>
      <c r="AH45" s="678">
        <v>13837</v>
      </c>
      <c r="AI45" s="676">
        <v>26138</v>
      </c>
      <c r="AJ45" s="678">
        <v>25781</v>
      </c>
      <c r="AK45" s="676">
        <v>25449</v>
      </c>
      <c r="AL45" s="678">
        <v>40318</v>
      </c>
      <c r="AM45" s="676">
        <v>39850</v>
      </c>
      <c r="AN45" s="678">
        <v>39286</v>
      </c>
    </row>
    <row r="46" spans="1:40" x14ac:dyDescent="0.2">
      <c r="A46" s="536">
        <v>35</v>
      </c>
      <c r="B46" s="537" t="s">
        <v>109</v>
      </c>
      <c r="C46" s="535" t="s">
        <v>110</v>
      </c>
      <c r="D46" s="330">
        <v>19293</v>
      </c>
      <c r="E46" s="333">
        <v>18025</v>
      </c>
      <c r="F46" s="567">
        <v>18901</v>
      </c>
      <c r="G46" s="565">
        <f t="shared" si="0"/>
        <v>56219</v>
      </c>
      <c r="H46" s="331">
        <v>8157</v>
      </c>
      <c r="I46" s="333">
        <v>8769</v>
      </c>
      <c r="J46" s="570">
        <v>7434</v>
      </c>
      <c r="K46" s="565">
        <f t="shared" si="1"/>
        <v>24360</v>
      </c>
      <c r="L46" s="582">
        <v>65824</v>
      </c>
      <c r="M46" s="584">
        <v>529</v>
      </c>
      <c r="N46" s="582">
        <v>64517</v>
      </c>
      <c r="O46" s="584">
        <v>65046</v>
      </c>
      <c r="P46" s="579">
        <v>98.82</v>
      </c>
      <c r="Q46" s="584">
        <v>435</v>
      </c>
      <c r="R46" s="582">
        <v>681</v>
      </c>
      <c r="S46" s="584">
        <v>65633</v>
      </c>
      <c r="T46" s="582">
        <v>10083</v>
      </c>
      <c r="U46" s="584">
        <v>30013</v>
      </c>
      <c r="V46" s="582">
        <v>457</v>
      </c>
      <c r="W46" s="584">
        <v>29290</v>
      </c>
      <c r="X46" s="582">
        <v>29747</v>
      </c>
      <c r="Y46" s="581">
        <v>99.11</v>
      </c>
      <c r="Z46" s="582">
        <v>-351</v>
      </c>
      <c r="AA46" s="584">
        <v>620</v>
      </c>
      <c r="AB46" s="582">
        <v>29559</v>
      </c>
      <c r="AC46" s="584">
        <v>4198</v>
      </c>
      <c r="AD46" s="582">
        <v>1240</v>
      </c>
      <c r="AE46" s="680">
        <v>30</v>
      </c>
      <c r="AF46" s="678">
        <v>0</v>
      </c>
      <c r="AG46" s="676">
        <v>0</v>
      </c>
      <c r="AH46" s="678">
        <v>3696</v>
      </c>
      <c r="AI46" s="676">
        <v>0</v>
      </c>
      <c r="AJ46" s="678">
        <v>0</v>
      </c>
      <c r="AK46" s="676">
        <v>2740</v>
      </c>
      <c r="AL46" s="678">
        <v>0</v>
      </c>
      <c r="AM46" s="676">
        <v>0</v>
      </c>
      <c r="AN46" s="678">
        <v>6436</v>
      </c>
    </row>
    <row r="47" spans="1:40" x14ac:dyDescent="0.2">
      <c r="A47" s="536">
        <v>36</v>
      </c>
      <c r="B47" s="537" t="s">
        <v>111</v>
      </c>
      <c r="C47" s="535" t="s">
        <v>112</v>
      </c>
      <c r="D47" s="330">
        <v>49971</v>
      </c>
      <c r="E47" s="333">
        <v>50522</v>
      </c>
      <c r="F47" s="567">
        <v>49515</v>
      </c>
      <c r="G47" s="565">
        <f t="shared" si="0"/>
        <v>150008</v>
      </c>
      <c r="H47" s="331">
        <v>24807</v>
      </c>
      <c r="I47" s="333">
        <v>22721</v>
      </c>
      <c r="J47" s="570">
        <v>21825</v>
      </c>
      <c r="K47" s="565">
        <f t="shared" si="1"/>
        <v>69353</v>
      </c>
      <c r="L47" s="582">
        <v>171189</v>
      </c>
      <c r="M47" s="584">
        <v>3436</v>
      </c>
      <c r="N47" s="582">
        <v>163820</v>
      </c>
      <c r="O47" s="584">
        <v>167256</v>
      </c>
      <c r="P47" s="579">
        <v>97.7</v>
      </c>
      <c r="Q47" s="584">
        <v>1573</v>
      </c>
      <c r="R47" s="582">
        <v>4449</v>
      </c>
      <c r="S47" s="584">
        <v>169842</v>
      </c>
      <c r="T47" s="582">
        <v>24324</v>
      </c>
      <c r="U47" s="584">
        <v>85406</v>
      </c>
      <c r="V47" s="582">
        <v>1531</v>
      </c>
      <c r="W47" s="584">
        <v>82956</v>
      </c>
      <c r="X47" s="582">
        <v>84487</v>
      </c>
      <c r="Y47" s="581">
        <v>98.92</v>
      </c>
      <c r="Z47" s="582">
        <v>-1334</v>
      </c>
      <c r="AA47" s="584">
        <v>2533</v>
      </c>
      <c r="AB47" s="582">
        <v>84155</v>
      </c>
      <c r="AC47" s="584">
        <v>13765</v>
      </c>
      <c r="AD47" s="582">
        <v>14065</v>
      </c>
      <c r="AE47" s="680">
        <v>27</v>
      </c>
      <c r="AF47" s="678">
        <v>0</v>
      </c>
      <c r="AG47" s="676">
        <v>0</v>
      </c>
      <c r="AH47" s="678">
        <v>6863</v>
      </c>
      <c r="AI47" s="676">
        <v>0</v>
      </c>
      <c r="AJ47" s="678">
        <v>0</v>
      </c>
      <c r="AK47" s="676">
        <v>10387</v>
      </c>
      <c r="AL47" s="678">
        <v>0</v>
      </c>
      <c r="AM47" s="676">
        <v>0</v>
      </c>
      <c r="AN47" s="678">
        <v>17250</v>
      </c>
    </row>
    <row r="48" spans="1:40" x14ac:dyDescent="0.2">
      <c r="A48" s="536">
        <v>37</v>
      </c>
      <c r="B48" s="537" t="s">
        <v>113</v>
      </c>
      <c r="C48" s="535" t="s">
        <v>114</v>
      </c>
      <c r="D48" s="330">
        <v>16160</v>
      </c>
      <c r="E48" s="333">
        <v>15874</v>
      </c>
      <c r="F48" s="567">
        <v>16086</v>
      </c>
      <c r="G48" s="565">
        <f t="shared" si="0"/>
        <v>48120</v>
      </c>
      <c r="H48" s="331">
        <v>8406</v>
      </c>
      <c r="I48" s="333">
        <v>9035</v>
      </c>
      <c r="J48" s="570">
        <v>6853</v>
      </c>
      <c r="K48" s="565">
        <f t="shared" si="1"/>
        <v>24294</v>
      </c>
      <c r="L48" s="582">
        <v>53672</v>
      </c>
      <c r="M48" s="584">
        <v>506</v>
      </c>
      <c r="N48" s="582">
        <v>52250</v>
      </c>
      <c r="O48" s="584">
        <v>52756</v>
      </c>
      <c r="P48" s="579">
        <v>98.29</v>
      </c>
      <c r="Q48" s="584">
        <v>365</v>
      </c>
      <c r="R48" s="582">
        <v>574</v>
      </c>
      <c r="S48" s="584">
        <v>53189</v>
      </c>
      <c r="T48" s="582">
        <v>6658</v>
      </c>
      <c r="U48" s="584">
        <v>27605</v>
      </c>
      <c r="V48" s="582">
        <v>114</v>
      </c>
      <c r="W48" s="584">
        <v>26381</v>
      </c>
      <c r="X48" s="582">
        <v>26495</v>
      </c>
      <c r="Y48" s="581">
        <v>95.98</v>
      </c>
      <c r="Z48" s="582">
        <v>-200</v>
      </c>
      <c r="AA48" s="584">
        <v>338</v>
      </c>
      <c r="AB48" s="582">
        <v>26519</v>
      </c>
      <c r="AC48" s="584">
        <v>3924</v>
      </c>
      <c r="AD48" s="582">
        <v>2658</v>
      </c>
      <c r="AE48" s="680">
        <v>4</v>
      </c>
      <c r="AF48" s="678">
        <v>0</v>
      </c>
      <c r="AG48" s="676">
        <v>0</v>
      </c>
      <c r="AH48" s="678">
        <v>2432</v>
      </c>
      <c r="AI48" s="676">
        <v>0</v>
      </c>
      <c r="AJ48" s="678">
        <v>0</v>
      </c>
      <c r="AK48" s="676">
        <v>2356</v>
      </c>
      <c r="AL48" s="678">
        <v>0</v>
      </c>
      <c r="AM48" s="676">
        <v>0</v>
      </c>
      <c r="AN48" s="678">
        <v>4788</v>
      </c>
    </row>
    <row r="49" spans="1:40" x14ac:dyDescent="0.2">
      <c r="A49" s="536">
        <v>38</v>
      </c>
      <c r="B49" s="537" t="s">
        <v>115</v>
      </c>
      <c r="C49" s="535" t="s">
        <v>116</v>
      </c>
      <c r="D49" s="330">
        <v>12299</v>
      </c>
      <c r="E49" s="333">
        <v>12103</v>
      </c>
      <c r="F49" s="567">
        <v>12204</v>
      </c>
      <c r="G49" s="565">
        <f t="shared" si="0"/>
        <v>36606</v>
      </c>
      <c r="H49" s="331">
        <v>11791</v>
      </c>
      <c r="I49" s="333">
        <v>10519</v>
      </c>
      <c r="J49" s="570">
        <v>10716</v>
      </c>
      <c r="K49" s="565">
        <f t="shared" si="1"/>
        <v>33026</v>
      </c>
      <c r="L49" s="582">
        <v>47292</v>
      </c>
      <c r="M49" s="584">
        <v>603</v>
      </c>
      <c r="N49" s="582">
        <v>45745</v>
      </c>
      <c r="O49" s="584">
        <v>46348</v>
      </c>
      <c r="P49" s="579">
        <v>98</v>
      </c>
      <c r="Q49" s="584">
        <v>711</v>
      </c>
      <c r="R49" s="582">
        <v>590</v>
      </c>
      <c r="S49" s="584">
        <v>47046</v>
      </c>
      <c r="T49" s="582">
        <v>11441</v>
      </c>
      <c r="U49" s="584">
        <v>41279</v>
      </c>
      <c r="V49" s="582">
        <v>94</v>
      </c>
      <c r="W49" s="584">
        <v>40840</v>
      </c>
      <c r="X49" s="582">
        <v>40934</v>
      </c>
      <c r="Y49" s="581">
        <v>99.16</v>
      </c>
      <c r="Z49" s="582">
        <v>-394</v>
      </c>
      <c r="AA49" s="584">
        <v>121</v>
      </c>
      <c r="AB49" s="582">
        <v>40567</v>
      </c>
      <c r="AC49" s="584">
        <v>8084</v>
      </c>
      <c r="AD49" s="582">
        <v>3844</v>
      </c>
      <c r="AE49" s="680">
        <v>14</v>
      </c>
      <c r="AF49" s="678">
        <v>0</v>
      </c>
      <c r="AG49" s="676">
        <v>0</v>
      </c>
      <c r="AH49" s="678">
        <v>2287</v>
      </c>
      <c r="AI49" s="676">
        <v>0</v>
      </c>
      <c r="AJ49" s="678">
        <v>0</v>
      </c>
      <c r="AK49" s="676">
        <v>3498</v>
      </c>
      <c r="AL49" s="678">
        <v>0</v>
      </c>
      <c r="AM49" s="676">
        <v>0</v>
      </c>
      <c r="AN49" s="678">
        <v>5785</v>
      </c>
    </row>
    <row r="50" spans="1:40" x14ac:dyDescent="0.2">
      <c r="A50" s="536">
        <v>39</v>
      </c>
      <c r="B50" s="537" t="s">
        <v>117</v>
      </c>
      <c r="C50" s="535" t="s">
        <v>118</v>
      </c>
      <c r="D50" s="330">
        <v>15967</v>
      </c>
      <c r="E50" s="333">
        <v>15687</v>
      </c>
      <c r="F50" s="567">
        <v>15686</v>
      </c>
      <c r="G50" s="565">
        <f t="shared" si="0"/>
        <v>47340</v>
      </c>
      <c r="H50" s="331">
        <v>7975</v>
      </c>
      <c r="I50" s="333">
        <v>6829</v>
      </c>
      <c r="J50" s="570">
        <v>6113</v>
      </c>
      <c r="K50" s="565">
        <f t="shared" si="1"/>
        <v>20917</v>
      </c>
      <c r="L50" s="582">
        <v>53795</v>
      </c>
      <c r="M50" s="584">
        <v>746</v>
      </c>
      <c r="N50" s="582">
        <v>52160</v>
      </c>
      <c r="O50" s="584">
        <v>52906</v>
      </c>
      <c r="P50" s="579">
        <v>98.35</v>
      </c>
      <c r="Q50" s="584">
        <v>479</v>
      </c>
      <c r="R50" s="582">
        <v>783</v>
      </c>
      <c r="S50" s="584">
        <v>53422</v>
      </c>
      <c r="T50" s="582">
        <v>7338</v>
      </c>
      <c r="U50" s="584">
        <v>25071</v>
      </c>
      <c r="V50" s="582">
        <v>356</v>
      </c>
      <c r="W50" s="584">
        <v>24238</v>
      </c>
      <c r="X50" s="582">
        <v>24594</v>
      </c>
      <c r="Y50" s="581">
        <v>98.1</v>
      </c>
      <c r="Z50" s="582">
        <v>1227</v>
      </c>
      <c r="AA50" s="584">
        <v>107</v>
      </c>
      <c r="AB50" s="582">
        <v>25572</v>
      </c>
      <c r="AC50" s="584">
        <v>5829</v>
      </c>
      <c r="AD50" s="582">
        <v>1623</v>
      </c>
      <c r="AE50" s="680">
        <v>0</v>
      </c>
      <c r="AF50" s="678">
        <v>3823</v>
      </c>
      <c r="AG50" s="676">
        <v>3772</v>
      </c>
      <c r="AH50" s="678">
        <v>3711</v>
      </c>
      <c r="AI50" s="676">
        <v>4135</v>
      </c>
      <c r="AJ50" s="678">
        <v>4046</v>
      </c>
      <c r="AK50" s="676">
        <v>4022</v>
      </c>
      <c r="AL50" s="678">
        <v>7958</v>
      </c>
      <c r="AM50" s="676">
        <v>7818</v>
      </c>
      <c r="AN50" s="678">
        <v>7733</v>
      </c>
    </row>
    <row r="51" spans="1:40" x14ac:dyDescent="0.2">
      <c r="A51" s="536">
        <v>40</v>
      </c>
      <c r="B51" s="537" t="s">
        <v>119</v>
      </c>
      <c r="C51" s="535" t="s">
        <v>120</v>
      </c>
      <c r="D51" s="330">
        <v>9681</v>
      </c>
      <c r="E51" s="333">
        <v>9753</v>
      </c>
      <c r="F51" s="567">
        <v>9448</v>
      </c>
      <c r="G51" s="565">
        <f t="shared" si="0"/>
        <v>28882</v>
      </c>
      <c r="H51" s="331">
        <v>8186</v>
      </c>
      <c r="I51" s="333">
        <v>8553</v>
      </c>
      <c r="J51" s="570">
        <v>6651</v>
      </c>
      <c r="K51" s="565">
        <f t="shared" si="1"/>
        <v>23390</v>
      </c>
      <c r="L51" s="582">
        <v>34980</v>
      </c>
      <c r="M51" s="584">
        <v>1069</v>
      </c>
      <c r="N51" s="582">
        <v>32387</v>
      </c>
      <c r="O51" s="584">
        <v>33456</v>
      </c>
      <c r="P51" s="579">
        <v>95.64</v>
      </c>
      <c r="Q51" s="584">
        <v>933</v>
      </c>
      <c r="R51" s="582">
        <v>742</v>
      </c>
      <c r="S51" s="584">
        <v>34062</v>
      </c>
      <c r="T51" s="582">
        <v>6163</v>
      </c>
      <c r="U51" s="584">
        <v>27882</v>
      </c>
      <c r="V51" s="582">
        <v>1033</v>
      </c>
      <c r="W51" s="584">
        <v>26110</v>
      </c>
      <c r="X51" s="582">
        <v>27143</v>
      </c>
      <c r="Y51" s="581">
        <v>97.35</v>
      </c>
      <c r="Z51" s="582">
        <v>-580</v>
      </c>
      <c r="AA51" s="584">
        <v>474</v>
      </c>
      <c r="AB51" s="582">
        <v>26004</v>
      </c>
      <c r="AC51" s="584">
        <v>4680</v>
      </c>
      <c r="AD51" s="582">
        <v>5425</v>
      </c>
      <c r="AE51" s="680">
        <v>517</v>
      </c>
      <c r="AF51" s="678">
        <v>0</v>
      </c>
      <c r="AG51" s="676">
        <v>0</v>
      </c>
      <c r="AH51" s="678">
        <v>3830</v>
      </c>
      <c r="AI51" s="676">
        <v>0</v>
      </c>
      <c r="AJ51" s="678">
        <v>0</v>
      </c>
      <c r="AK51" s="676">
        <v>6731</v>
      </c>
      <c r="AL51" s="678">
        <v>0</v>
      </c>
      <c r="AM51" s="676">
        <v>0</v>
      </c>
      <c r="AN51" s="678">
        <v>10561</v>
      </c>
    </row>
    <row r="52" spans="1:40" x14ac:dyDescent="0.2">
      <c r="A52" s="536">
        <v>41</v>
      </c>
      <c r="B52" s="537" t="s">
        <v>121</v>
      </c>
      <c r="C52" s="535" t="s">
        <v>122</v>
      </c>
      <c r="D52" s="330">
        <v>22856</v>
      </c>
      <c r="E52" s="333">
        <v>22446</v>
      </c>
      <c r="F52" s="567">
        <v>22350</v>
      </c>
      <c r="G52" s="565">
        <f t="shared" si="0"/>
        <v>67652</v>
      </c>
      <c r="H52" s="331">
        <v>16450</v>
      </c>
      <c r="I52" s="333">
        <v>12737</v>
      </c>
      <c r="J52" s="570">
        <v>12415</v>
      </c>
      <c r="K52" s="565">
        <f t="shared" si="1"/>
        <v>41602</v>
      </c>
      <c r="L52" s="582">
        <v>79988</v>
      </c>
      <c r="M52" s="584">
        <v>1689</v>
      </c>
      <c r="N52" s="582">
        <v>75937</v>
      </c>
      <c r="O52" s="584">
        <v>77626</v>
      </c>
      <c r="P52" s="579">
        <v>97.05</v>
      </c>
      <c r="Q52" s="584">
        <v>1016</v>
      </c>
      <c r="R52" s="582">
        <v>1847</v>
      </c>
      <c r="S52" s="584">
        <v>78800</v>
      </c>
      <c r="T52" s="582">
        <v>11776</v>
      </c>
      <c r="U52" s="584">
        <v>51426</v>
      </c>
      <c r="V52" s="582">
        <v>1158</v>
      </c>
      <c r="W52" s="584">
        <v>47738</v>
      </c>
      <c r="X52" s="582">
        <v>48896</v>
      </c>
      <c r="Y52" s="581">
        <v>95.08</v>
      </c>
      <c r="Z52" s="582">
        <v>-1200</v>
      </c>
      <c r="AA52" s="584">
        <v>1517</v>
      </c>
      <c r="AB52" s="582">
        <v>48055</v>
      </c>
      <c r="AC52" s="584">
        <v>6068</v>
      </c>
      <c r="AD52" s="582">
        <v>7988</v>
      </c>
      <c r="AE52" s="680">
        <v>7</v>
      </c>
      <c r="AF52" s="678">
        <v>0</v>
      </c>
      <c r="AG52" s="676">
        <v>0</v>
      </c>
      <c r="AH52" s="678">
        <v>6468</v>
      </c>
      <c r="AI52" s="676">
        <v>0</v>
      </c>
      <c r="AJ52" s="678">
        <v>0</v>
      </c>
      <c r="AK52" s="676">
        <v>9481</v>
      </c>
      <c r="AL52" s="678">
        <v>0</v>
      </c>
      <c r="AM52" s="676">
        <v>0</v>
      </c>
      <c r="AN52" s="678">
        <v>15949</v>
      </c>
    </row>
    <row r="53" spans="1:40" x14ac:dyDescent="0.2">
      <c r="A53" s="536">
        <v>42</v>
      </c>
      <c r="B53" s="537" t="s">
        <v>123</v>
      </c>
      <c r="C53" s="535" t="s">
        <v>124</v>
      </c>
      <c r="D53" s="330">
        <v>25982</v>
      </c>
      <c r="E53" s="333">
        <v>25652</v>
      </c>
      <c r="F53" s="567">
        <v>25145</v>
      </c>
      <c r="G53" s="565">
        <f t="shared" si="0"/>
        <v>76779</v>
      </c>
      <c r="H53" s="331">
        <v>18892</v>
      </c>
      <c r="I53" s="333">
        <v>16394</v>
      </c>
      <c r="J53" s="570">
        <v>16567</v>
      </c>
      <c r="K53" s="565">
        <f t="shared" si="1"/>
        <v>51853</v>
      </c>
      <c r="L53" s="582">
        <v>87856</v>
      </c>
      <c r="M53" s="584">
        <v>805</v>
      </c>
      <c r="N53" s="582">
        <v>83037</v>
      </c>
      <c r="O53" s="584">
        <v>83842</v>
      </c>
      <c r="P53" s="579">
        <v>95.43</v>
      </c>
      <c r="Q53" s="584">
        <v>2557</v>
      </c>
      <c r="R53" s="582">
        <v>832</v>
      </c>
      <c r="S53" s="584">
        <v>86426</v>
      </c>
      <c r="T53" s="582">
        <v>12212</v>
      </c>
      <c r="U53" s="584">
        <v>60822</v>
      </c>
      <c r="V53" s="582">
        <v>689</v>
      </c>
      <c r="W53" s="584">
        <v>57969</v>
      </c>
      <c r="X53" s="582">
        <v>58658</v>
      </c>
      <c r="Y53" s="581">
        <v>96.44</v>
      </c>
      <c r="Z53" s="582">
        <v>1595</v>
      </c>
      <c r="AA53" s="584">
        <v>738</v>
      </c>
      <c r="AB53" s="582">
        <v>60302</v>
      </c>
      <c r="AC53" s="584">
        <v>8817</v>
      </c>
      <c r="AD53" s="582">
        <v>13306</v>
      </c>
      <c r="AE53" s="680">
        <v>0</v>
      </c>
      <c r="AF53" s="678">
        <v>7494</v>
      </c>
      <c r="AG53" s="676">
        <v>7449</v>
      </c>
      <c r="AH53" s="678">
        <v>7353</v>
      </c>
      <c r="AI53" s="676">
        <v>11413</v>
      </c>
      <c r="AJ53" s="678">
        <v>11164</v>
      </c>
      <c r="AK53" s="676">
        <v>11025</v>
      </c>
      <c r="AL53" s="678">
        <v>18907</v>
      </c>
      <c r="AM53" s="676">
        <v>18613</v>
      </c>
      <c r="AN53" s="678">
        <v>18378</v>
      </c>
    </row>
    <row r="54" spans="1:40" x14ac:dyDescent="0.2">
      <c r="A54" s="536">
        <v>43</v>
      </c>
      <c r="B54" s="537" t="s">
        <v>125</v>
      </c>
      <c r="C54" s="535" t="s">
        <v>126</v>
      </c>
      <c r="D54" s="330">
        <v>18484</v>
      </c>
      <c r="E54" s="333">
        <v>17314</v>
      </c>
      <c r="F54" s="567">
        <v>17502</v>
      </c>
      <c r="G54" s="565">
        <f t="shared" si="0"/>
        <v>53300</v>
      </c>
      <c r="H54" s="331">
        <v>30711</v>
      </c>
      <c r="I54" s="333">
        <v>26139</v>
      </c>
      <c r="J54" s="570">
        <v>25601</v>
      </c>
      <c r="K54" s="565">
        <f t="shared" si="1"/>
        <v>82451</v>
      </c>
      <c r="L54" s="582">
        <v>60696</v>
      </c>
      <c r="M54" s="584">
        <v>826</v>
      </c>
      <c r="N54" s="582">
        <v>58519</v>
      </c>
      <c r="O54" s="584">
        <v>59345</v>
      </c>
      <c r="P54" s="579">
        <v>97.77</v>
      </c>
      <c r="Q54" s="584">
        <v>663</v>
      </c>
      <c r="R54" s="582">
        <v>947</v>
      </c>
      <c r="S54" s="584">
        <v>60129</v>
      </c>
      <c r="T54" s="582">
        <v>8718</v>
      </c>
      <c r="U54" s="584">
        <v>96136</v>
      </c>
      <c r="V54" s="582">
        <v>630</v>
      </c>
      <c r="W54" s="584">
        <v>94776</v>
      </c>
      <c r="X54" s="582">
        <v>95406</v>
      </c>
      <c r="Y54" s="581">
        <v>99.24</v>
      </c>
      <c r="Z54" s="582">
        <v>-1949</v>
      </c>
      <c r="AA54" s="584">
        <v>955</v>
      </c>
      <c r="AB54" s="582">
        <v>93782</v>
      </c>
      <c r="AC54" s="584">
        <v>14866</v>
      </c>
      <c r="AD54" s="582">
        <v>9889</v>
      </c>
      <c r="AE54" s="680">
        <v>0</v>
      </c>
      <c r="AF54" s="678">
        <v>0</v>
      </c>
      <c r="AG54" s="676">
        <v>2499</v>
      </c>
      <c r="AH54" s="678">
        <v>2441</v>
      </c>
      <c r="AI54" s="676">
        <v>0</v>
      </c>
      <c r="AJ54" s="678">
        <v>4206</v>
      </c>
      <c r="AK54" s="676">
        <v>4201</v>
      </c>
      <c r="AL54" s="678">
        <v>0</v>
      </c>
      <c r="AM54" s="676">
        <v>6705</v>
      </c>
      <c r="AN54" s="678">
        <v>6642</v>
      </c>
    </row>
    <row r="55" spans="1:40" x14ac:dyDescent="0.2">
      <c r="A55" s="536">
        <v>44</v>
      </c>
      <c r="B55" s="537" t="s">
        <v>127</v>
      </c>
      <c r="C55" s="535" t="s">
        <v>128</v>
      </c>
      <c r="D55" s="330">
        <v>30960</v>
      </c>
      <c r="E55" s="333">
        <v>28326</v>
      </c>
      <c r="F55" s="567">
        <v>27669</v>
      </c>
      <c r="G55" s="565">
        <f t="shared" si="0"/>
        <v>86955</v>
      </c>
      <c r="H55" s="331">
        <v>161924</v>
      </c>
      <c r="I55" s="333">
        <v>137839</v>
      </c>
      <c r="J55" s="570">
        <v>138039</v>
      </c>
      <c r="K55" s="565">
        <f t="shared" si="1"/>
        <v>437802</v>
      </c>
      <c r="L55" s="582">
        <v>113166</v>
      </c>
      <c r="M55" s="584">
        <v>4199</v>
      </c>
      <c r="N55" s="582">
        <v>105046</v>
      </c>
      <c r="O55" s="584">
        <v>109245</v>
      </c>
      <c r="P55" s="579">
        <v>96.54</v>
      </c>
      <c r="Q55" s="584">
        <v>1753</v>
      </c>
      <c r="R55" s="582">
        <v>5363</v>
      </c>
      <c r="S55" s="584">
        <v>112162</v>
      </c>
      <c r="T55" s="582">
        <v>25895</v>
      </c>
      <c r="U55" s="584">
        <v>508356</v>
      </c>
      <c r="V55" s="582">
        <v>5293</v>
      </c>
      <c r="W55" s="584">
        <v>501951</v>
      </c>
      <c r="X55" s="582">
        <v>507244</v>
      </c>
      <c r="Y55" s="581">
        <v>99.78</v>
      </c>
      <c r="Z55" s="582">
        <v>-24379</v>
      </c>
      <c r="AA55" s="584">
        <v>7306</v>
      </c>
      <c r="AB55" s="582">
        <v>484878</v>
      </c>
      <c r="AC55" s="584">
        <v>58315</v>
      </c>
      <c r="AD55" s="582">
        <v>17255</v>
      </c>
      <c r="AE55" s="680">
        <v>90</v>
      </c>
      <c r="AF55" s="678">
        <v>8172</v>
      </c>
      <c r="AG55" s="676">
        <v>8135</v>
      </c>
      <c r="AH55" s="678">
        <v>8045</v>
      </c>
      <c r="AI55" s="676">
        <v>16741</v>
      </c>
      <c r="AJ55" s="678">
        <v>16644</v>
      </c>
      <c r="AK55" s="676">
        <v>16398</v>
      </c>
      <c r="AL55" s="678">
        <v>24913</v>
      </c>
      <c r="AM55" s="676">
        <v>24779</v>
      </c>
      <c r="AN55" s="678">
        <v>24443</v>
      </c>
    </row>
    <row r="56" spans="1:40" x14ac:dyDescent="0.2">
      <c r="A56" s="536">
        <v>45</v>
      </c>
      <c r="B56" s="537" t="s">
        <v>129</v>
      </c>
      <c r="C56" s="535" t="s">
        <v>130</v>
      </c>
      <c r="D56" s="330">
        <v>11773</v>
      </c>
      <c r="E56" s="333">
        <v>11699</v>
      </c>
      <c r="F56" s="567">
        <v>11734</v>
      </c>
      <c r="G56" s="565">
        <f t="shared" si="0"/>
        <v>35206</v>
      </c>
      <c r="H56" s="331">
        <v>10858</v>
      </c>
      <c r="I56" s="333">
        <v>10612</v>
      </c>
      <c r="J56" s="570">
        <v>9830</v>
      </c>
      <c r="K56" s="565">
        <f t="shared" si="1"/>
        <v>31300</v>
      </c>
      <c r="L56" s="582">
        <v>40422</v>
      </c>
      <c r="M56" s="584">
        <v>263</v>
      </c>
      <c r="N56" s="582">
        <v>38772</v>
      </c>
      <c r="O56" s="584">
        <v>39035</v>
      </c>
      <c r="P56" s="579">
        <v>96.57</v>
      </c>
      <c r="Q56" s="584">
        <v>893</v>
      </c>
      <c r="R56" s="582">
        <v>290</v>
      </c>
      <c r="S56" s="584">
        <v>39955</v>
      </c>
      <c r="T56" s="582">
        <v>5977</v>
      </c>
      <c r="U56" s="584">
        <v>36545</v>
      </c>
      <c r="V56" s="582">
        <v>151</v>
      </c>
      <c r="W56" s="584">
        <v>35364</v>
      </c>
      <c r="X56" s="582">
        <v>35515</v>
      </c>
      <c r="Y56" s="581">
        <v>97.18</v>
      </c>
      <c r="Z56" s="582">
        <v>462</v>
      </c>
      <c r="AA56" s="584">
        <v>106</v>
      </c>
      <c r="AB56" s="582">
        <v>35932</v>
      </c>
      <c r="AC56" s="584">
        <v>5518</v>
      </c>
      <c r="AD56" s="582">
        <v>6400</v>
      </c>
      <c r="AE56" s="680">
        <v>5</v>
      </c>
      <c r="AF56" s="678">
        <v>0</v>
      </c>
      <c r="AG56" s="676">
        <v>0</v>
      </c>
      <c r="AH56" s="678">
        <v>3890</v>
      </c>
      <c r="AI56" s="676">
        <v>0</v>
      </c>
      <c r="AJ56" s="678">
        <v>0</v>
      </c>
      <c r="AK56" s="676">
        <v>3745</v>
      </c>
      <c r="AL56" s="678">
        <v>0</v>
      </c>
      <c r="AM56" s="676">
        <v>0</v>
      </c>
      <c r="AN56" s="678">
        <v>7635</v>
      </c>
    </row>
    <row r="57" spans="1:40" x14ac:dyDescent="0.2">
      <c r="A57" s="536">
        <v>46</v>
      </c>
      <c r="B57" s="537" t="s">
        <v>131</v>
      </c>
      <c r="C57" s="535" t="s">
        <v>132</v>
      </c>
      <c r="D57" s="330">
        <v>20733</v>
      </c>
      <c r="E57" s="333">
        <v>20570</v>
      </c>
      <c r="F57" s="567">
        <v>20337</v>
      </c>
      <c r="G57" s="565">
        <f t="shared" si="0"/>
        <v>61640</v>
      </c>
      <c r="H57" s="331">
        <v>15186</v>
      </c>
      <c r="I57" s="333">
        <v>14987</v>
      </c>
      <c r="J57" s="570">
        <v>13098</v>
      </c>
      <c r="K57" s="565">
        <f t="shared" si="1"/>
        <v>43271</v>
      </c>
      <c r="L57" s="582">
        <v>70752</v>
      </c>
      <c r="M57" s="584">
        <v>928</v>
      </c>
      <c r="N57" s="582">
        <v>69002</v>
      </c>
      <c r="O57" s="584">
        <v>69930</v>
      </c>
      <c r="P57" s="579">
        <v>98.84</v>
      </c>
      <c r="Q57" s="584">
        <v>435</v>
      </c>
      <c r="R57" s="582">
        <v>1000</v>
      </c>
      <c r="S57" s="584">
        <v>70437</v>
      </c>
      <c r="T57" s="582">
        <v>9888</v>
      </c>
      <c r="U57" s="584">
        <v>52590</v>
      </c>
      <c r="V57" s="582">
        <v>673</v>
      </c>
      <c r="W57" s="584">
        <v>51919</v>
      </c>
      <c r="X57" s="582">
        <v>52592</v>
      </c>
      <c r="Y57" s="581">
        <v>100</v>
      </c>
      <c r="Z57" s="582">
        <v>-1307</v>
      </c>
      <c r="AA57" s="584">
        <v>558</v>
      </c>
      <c r="AB57" s="582">
        <v>51170</v>
      </c>
      <c r="AC57" s="584">
        <v>8242</v>
      </c>
      <c r="AD57" s="582">
        <v>3377</v>
      </c>
      <c r="AE57" s="680">
        <v>38</v>
      </c>
      <c r="AF57" s="678">
        <v>0</v>
      </c>
      <c r="AG57" s="676">
        <v>0</v>
      </c>
      <c r="AH57" s="678">
        <v>4962</v>
      </c>
      <c r="AI57" s="676">
        <v>0</v>
      </c>
      <c r="AJ57" s="678">
        <v>0</v>
      </c>
      <c r="AK57" s="676">
        <v>5359</v>
      </c>
      <c r="AL57" s="678">
        <v>0</v>
      </c>
      <c r="AM57" s="676">
        <v>0</v>
      </c>
      <c r="AN57" s="678">
        <v>10321</v>
      </c>
    </row>
    <row r="58" spans="1:40" x14ac:dyDescent="0.2">
      <c r="A58" s="536">
        <v>47</v>
      </c>
      <c r="B58" s="537" t="s">
        <v>133</v>
      </c>
      <c r="C58" s="535" t="s">
        <v>134</v>
      </c>
      <c r="D58" s="330">
        <v>14807</v>
      </c>
      <c r="E58" s="333">
        <v>14569</v>
      </c>
      <c r="F58" s="567">
        <v>14752</v>
      </c>
      <c r="G58" s="565">
        <f t="shared" si="0"/>
        <v>44128</v>
      </c>
      <c r="H58" s="331">
        <v>13298</v>
      </c>
      <c r="I58" s="333">
        <v>11169</v>
      </c>
      <c r="J58" s="570">
        <v>11082</v>
      </c>
      <c r="K58" s="565">
        <f t="shared" si="1"/>
        <v>35549</v>
      </c>
      <c r="L58" s="582">
        <v>49830</v>
      </c>
      <c r="M58" s="584">
        <v>802</v>
      </c>
      <c r="N58" s="582">
        <v>47866</v>
      </c>
      <c r="O58" s="584">
        <v>48668</v>
      </c>
      <c r="P58" s="579">
        <v>97.67</v>
      </c>
      <c r="Q58" s="584">
        <v>815</v>
      </c>
      <c r="R58" s="582">
        <v>837</v>
      </c>
      <c r="S58" s="584">
        <v>49518</v>
      </c>
      <c r="T58" s="582">
        <v>6976</v>
      </c>
      <c r="U58" s="584">
        <v>42380</v>
      </c>
      <c r="V58" s="582">
        <v>551</v>
      </c>
      <c r="W58" s="584">
        <v>41223</v>
      </c>
      <c r="X58" s="582">
        <v>41774</v>
      </c>
      <c r="Y58" s="581">
        <v>98.57</v>
      </c>
      <c r="Z58" s="582">
        <v>-1176</v>
      </c>
      <c r="AA58" s="584">
        <v>550</v>
      </c>
      <c r="AB58" s="582">
        <v>40597</v>
      </c>
      <c r="AC58" s="584">
        <v>5809</v>
      </c>
      <c r="AD58" s="582">
        <v>2498</v>
      </c>
      <c r="AE58" s="680">
        <v>16</v>
      </c>
      <c r="AF58" s="678">
        <v>0</v>
      </c>
      <c r="AG58" s="676">
        <v>0</v>
      </c>
      <c r="AH58" s="678">
        <v>3551</v>
      </c>
      <c r="AI58" s="676">
        <v>0</v>
      </c>
      <c r="AJ58" s="678">
        <v>0</v>
      </c>
      <c r="AK58" s="676">
        <v>4899</v>
      </c>
      <c r="AL58" s="678">
        <v>0</v>
      </c>
      <c r="AM58" s="676">
        <v>0</v>
      </c>
      <c r="AN58" s="678">
        <v>8450</v>
      </c>
    </row>
    <row r="59" spans="1:40" x14ac:dyDescent="0.2">
      <c r="A59" s="536">
        <v>48</v>
      </c>
      <c r="B59" s="537" t="s">
        <v>135</v>
      </c>
      <c r="C59" s="535" t="s">
        <v>136</v>
      </c>
      <c r="D59" s="330">
        <v>12897</v>
      </c>
      <c r="E59" s="333">
        <v>12590</v>
      </c>
      <c r="F59" s="567">
        <v>12703</v>
      </c>
      <c r="G59" s="565">
        <f t="shared" si="0"/>
        <v>38190</v>
      </c>
      <c r="H59" s="331">
        <v>4636</v>
      </c>
      <c r="I59" s="333">
        <v>3846</v>
      </c>
      <c r="J59" s="570">
        <v>3805</v>
      </c>
      <c r="K59" s="565">
        <f t="shared" si="1"/>
        <v>12287</v>
      </c>
      <c r="L59" s="582">
        <v>45461</v>
      </c>
      <c r="M59" s="584">
        <v>382</v>
      </c>
      <c r="N59" s="582">
        <v>44274</v>
      </c>
      <c r="O59" s="584">
        <v>44656</v>
      </c>
      <c r="P59" s="579">
        <v>98.23</v>
      </c>
      <c r="Q59" s="584">
        <v>590</v>
      </c>
      <c r="R59" s="582">
        <v>436</v>
      </c>
      <c r="S59" s="584">
        <v>45300</v>
      </c>
      <c r="T59" s="582">
        <v>7857</v>
      </c>
      <c r="U59" s="584">
        <v>15020</v>
      </c>
      <c r="V59" s="582">
        <v>105</v>
      </c>
      <c r="W59" s="584">
        <v>14676</v>
      </c>
      <c r="X59" s="582">
        <v>14781</v>
      </c>
      <c r="Y59" s="581">
        <v>98.41</v>
      </c>
      <c r="Z59" s="582">
        <v>-100</v>
      </c>
      <c r="AA59" s="584">
        <v>103</v>
      </c>
      <c r="AB59" s="582">
        <v>14679</v>
      </c>
      <c r="AC59" s="584">
        <v>2410</v>
      </c>
      <c r="AD59" s="582">
        <v>2428</v>
      </c>
      <c r="AE59" s="680">
        <v>10</v>
      </c>
      <c r="AF59" s="678">
        <v>0</v>
      </c>
      <c r="AG59" s="676">
        <v>0</v>
      </c>
      <c r="AH59" s="678">
        <v>3466</v>
      </c>
      <c r="AI59" s="676">
        <v>0</v>
      </c>
      <c r="AJ59" s="678">
        <v>0</v>
      </c>
      <c r="AK59" s="676">
        <v>2526</v>
      </c>
      <c r="AL59" s="678">
        <v>0</v>
      </c>
      <c r="AM59" s="676">
        <v>0</v>
      </c>
      <c r="AN59" s="678">
        <v>5992</v>
      </c>
    </row>
    <row r="60" spans="1:40" x14ac:dyDescent="0.2">
      <c r="A60" s="536">
        <v>49</v>
      </c>
      <c r="B60" s="537" t="s">
        <v>716</v>
      </c>
      <c r="C60" s="535" t="s">
        <v>724</v>
      </c>
      <c r="D60" s="330">
        <v>45461</v>
      </c>
      <c r="E60" s="333">
        <v>44959</v>
      </c>
      <c r="F60" s="567">
        <v>45336</v>
      </c>
      <c r="G60" s="565">
        <f t="shared" si="0"/>
        <v>135756</v>
      </c>
      <c r="H60" s="331">
        <v>22013</v>
      </c>
      <c r="I60" s="333">
        <v>22416</v>
      </c>
      <c r="J60" s="570">
        <v>21038</v>
      </c>
      <c r="K60" s="565">
        <f t="shared" si="1"/>
        <v>65467</v>
      </c>
      <c r="L60" s="582">
        <v>155254</v>
      </c>
      <c r="M60" s="584">
        <v>1234</v>
      </c>
      <c r="N60" s="582">
        <v>150530</v>
      </c>
      <c r="O60" s="584">
        <v>151764</v>
      </c>
      <c r="P60" s="579">
        <v>97.75</v>
      </c>
      <c r="Q60" s="584">
        <v>3031</v>
      </c>
      <c r="R60" s="582">
        <v>1380</v>
      </c>
      <c r="S60" s="584">
        <v>154941</v>
      </c>
      <c r="T60" s="582">
        <v>22885</v>
      </c>
      <c r="U60" s="584">
        <v>80773</v>
      </c>
      <c r="V60" s="582">
        <v>643</v>
      </c>
      <c r="W60" s="584">
        <v>79285</v>
      </c>
      <c r="X60" s="582">
        <v>79928</v>
      </c>
      <c r="Y60" s="581">
        <v>98.95</v>
      </c>
      <c r="Z60" s="582">
        <v>2626</v>
      </c>
      <c r="AA60" s="584">
        <v>666</v>
      </c>
      <c r="AB60" s="582">
        <v>82577</v>
      </c>
      <c r="AC60" s="584">
        <v>17170</v>
      </c>
      <c r="AD60" s="582">
        <v>13142</v>
      </c>
      <c r="AE60" s="680">
        <v>29</v>
      </c>
      <c r="AF60" s="678">
        <v>0</v>
      </c>
      <c r="AG60" s="676">
        <v>0</v>
      </c>
      <c r="AH60" s="678">
        <v>6732</v>
      </c>
      <c r="AI60" s="676">
        <v>0</v>
      </c>
      <c r="AJ60" s="678">
        <v>0</v>
      </c>
      <c r="AK60" s="676">
        <v>7909</v>
      </c>
      <c r="AL60" s="678">
        <v>0</v>
      </c>
      <c r="AM60" s="676">
        <v>0</v>
      </c>
      <c r="AN60" s="678">
        <v>14641</v>
      </c>
    </row>
    <row r="61" spans="1:40" x14ac:dyDescent="0.2">
      <c r="A61" s="536">
        <v>50</v>
      </c>
      <c r="B61" s="537" t="s">
        <v>137</v>
      </c>
      <c r="C61" s="535" t="s">
        <v>138</v>
      </c>
      <c r="D61" s="330">
        <v>22833</v>
      </c>
      <c r="E61" s="333">
        <v>22974</v>
      </c>
      <c r="F61" s="567">
        <v>22767</v>
      </c>
      <c r="G61" s="565">
        <f t="shared" si="0"/>
        <v>68574</v>
      </c>
      <c r="H61" s="331">
        <v>13055</v>
      </c>
      <c r="I61" s="333">
        <v>12021</v>
      </c>
      <c r="J61" s="570">
        <v>12027</v>
      </c>
      <c r="K61" s="565">
        <f t="shared" si="1"/>
        <v>37103</v>
      </c>
      <c r="L61" s="582">
        <v>77479</v>
      </c>
      <c r="M61" s="584">
        <v>995</v>
      </c>
      <c r="N61" s="582">
        <v>74663</v>
      </c>
      <c r="O61" s="584">
        <v>75658</v>
      </c>
      <c r="P61" s="579">
        <v>97.65</v>
      </c>
      <c r="Q61" s="584">
        <v>929</v>
      </c>
      <c r="R61" s="582">
        <v>1143</v>
      </c>
      <c r="S61" s="584">
        <v>76735</v>
      </c>
      <c r="T61" s="582">
        <v>10525</v>
      </c>
      <c r="U61" s="584">
        <v>43777</v>
      </c>
      <c r="V61" s="582">
        <v>480</v>
      </c>
      <c r="W61" s="584">
        <v>42557</v>
      </c>
      <c r="X61" s="582">
        <v>43037</v>
      </c>
      <c r="Y61" s="581">
        <v>98.31</v>
      </c>
      <c r="Z61" s="582">
        <v>-583</v>
      </c>
      <c r="AA61" s="584">
        <v>437</v>
      </c>
      <c r="AB61" s="582">
        <v>42411</v>
      </c>
      <c r="AC61" s="584">
        <v>6293</v>
      </c>
      <c r="AD61" s="582">
        <v>4639</v>
      </c>
      <c r="AE61" s="680">
        <v>23</v>
      </c>
      <c r="AF61" s="678">
        <v>0</v>
      </c>
      <c r="AG61" s="676">
        <v>0</v>
      </c>
      <c r="AH61" s="678">
        <v>4343</v>
      </c>
      <c r="AI61" s="676">
        <v>0</v>
      </c>
      <c r="AJ61" s="678">
        <v>0</v>
      </c>
      <c r="AK61" s="676">
        <v>4889</v>
      </c>
      <c r="AL61" s="678">
        <v>0</v>
      </c>
      <c r="AM61" s="676">
        <v>0</v>
      </c>
      <c r="AN61" s="678">
        <v>9232</v>
      </c>
    </row>
    <row r="62" spans="1:40" x14ac:dyDescent="0.2">
      <c r="A62" s="536">
        <v>51</v>
      </c>
      <c r="B62" s="537" t="s">
        <v>139</v>
      </c>
      <c r="C62" s="535" t="s">
        <v>140</v>
      </c>
      <c r="D62" s="330">
        <v>27649</v>
      </c>
      <c r="E62" s="333">
        <v>26934</v>
      </c>
      <c r="F62" s="567">
        <v>26969</v>
      </c>
      <c r="G62" s="565">
        <f t="shared" si="0"/>
        <v>81552</v>
      </c>
      <c r="H62" s="331">
        <v>23860</v>
      </c>
      <c r="I62" s="333">
        <v>20843</v>
      </c>
      <c r="J62" s="570">
        <v>20870</v>
      </c>
      <c r="K62" s="565">
        <f t="shared" si="1"/>
        <v>65573</v>
      </c>
      <c r="L62" s="582">
        <v>93372</v>
      </c>
      <c r="M62" s="584">
        <v>790</v>
      </c>
      <c r="N62" s="582">
        <v>90716</v>
      </c>
      <c r="O62" s="584">
        <v>91506</v>
      </c>
      <c r="P62" s="579">
        <v>98</v>
      </c>
      <c r="Q62" s="584">
        <v>894</v>
      </c>
      <c r="R62" s="582">
        <v>1094</v>
      </c>
      <c r="S62" s="584">
        <v>92704</v>
      </c>
      <c r="T62" s="582">
        <v>12207</v>
      </c>
      <c r="U62" s="584">
        <v>78696</v>
      </c>
      <c r="V62" s="582">
        <v>1131</v>
      </c>
      <c r="W62" s="584">
        <v>75021</v>
      </c>
      <c r="X62" s="582">
        <v>76152</v>
      </c>
      <c r="Y62" s="581">
        <v>96.77</v>
      </c>
      <c r="Z62" s="582">
        <v>-1529</v>
      </c>
      <c r="AA62" s="584">
        <v>1503</v>
      </c>
      <c r="AB62" s="582">
        <v>74995</v>
      </c>
      <c r="AC62" s="584">
        <v>10134</v>
      </c>
      <c r="AD62" s="582">
        <v>4897</v>
      </c>
      <c r="AE62" s="680">
        <v>7</v>
      </c>
      <c r="AF62" s="678">
        <v>0</v>
      </c>
      <c r="AG62" s="676">
        <v>0</v>
      </c>
      <c r="AH62" s="678">
        <v>3792</v>
      </c>
      <c r="AI62" s="676">
        <v>0</v>
      </c>
      <c r="AJ62" s="678">
        <v>0</v>
      </c>
      <c r="AK62" s="676">
        <v>4546</v>
      </c>
      <c r="AL62" s="678">
        <v>0</v>
      </c>
      <c r="AM62" s="676">
        <v>0</v>
      </c>
      <c r="AN62" s="678">
        <v>8338</v>
      </c>
    </row>
    <row r="63" spans="1:40" x14ac:dyDescent="0.2">
      <c r="A63" s="536">
        <v>52</v>
      </c>
      <c r="B63" s="537" t="s">
        <v>141</v>
      </c>
      <c r="C63" s="535" t="s">
        <v>142</v>
      </c>
      <c r="D63" s="330">
        <v>17565</v>
      </c>
      <c r="E63" s="333">
        <v>17284</v>
      </c>
      <c r="F63" s="567">
        <v>17283</v>
      </c>
      <c r="G63" s="565">
        <f t="shared" si="0"/>
        <v>52132</v>
      </c>
      <c r="H63" s="331">
        <v>14080</v>
      </c>
      <c r="I63" s="333">
        <v>14274</v>
      </c>
      <c r="J63" s="570">
        <v>13465</v>
      </c>
      <c r="K63" s="565">
        <f t="shared" si="1"/>
        <v>41819</v>
      </c>
      <c r="L63" s="582">
        <v>59303</v>
      </c>
      <c r="M63" s="584">
        <v>540</v>
      </c>
      <c r="N63" s="582">
        <v>57621</v>
      </c>
      <c r="O63" s="584">
        <v>58161</v>
      </c>
      <c r="P63" s="579">
        <v>98.07</v>
      </c>
      <c r="Q63" s="584">
        <v>744</v>
      </c>
      <c r="R63" s="582">
        <v>658</v>
      </c>
      <c r="S63" s="584">
        <v>59023</v>
      </c>
      <c r="T63" s="582">
        <v>8043</v>
      </c>
      <c r="U63" s="584">
        <v>55442</v>
      </c>
      <c r="V63" s="582">
        <v>4112</v>
      </c>
      <c r="W63" s="584">
        <v>50288</v>
      </c>
      <c r="X63" s="582">
        <v>54400</v>
      </c>
      <c r="Y63" s="581">
        <v>98.12</v>
      </c>
      <c r="Z63" s="582">
        <v>68</v>
      </c>
      <c r="AA63" s="584">
        <v>4247</v>
      </c>
      <c r="AB63" s="582">
        <v>54603</v>
      </c>
      <c r="AC63" s="584">
        <v>10533</v>
      </c>
      <c r="AD63" s="582">
        <v>2295</v>
      </c>
      <c r="AE63" s="680">
        <v>9</v>
      </c>
      <c r="AF63" s="678">
        <v>2946</v>
      </c>
      <c r="AG63" s="676">
        <v>2911</v>
      </c>
      <c r="AH63" s="678">
        <v>2855</v>
      </c>
      <c r="AI63" s="676">
        <v>4422</v>
      </c>
      <c r="AJ63" s="678">
        <v>4359</v>
      </c>
      <c r="AK63" s="676">
        <v>4304</v>
      </c>
      <c r="AL63" s="678">
        <v>7368</v>
      </c>
      <c r="AM63" s="676">
        <v>7270</v>
      </c>
      <c r="AN63" s="678">
        <v>7159</v>
      </c>
    </row>
    <row r="64" spans="1:40" x14ac:dyDescent="0.2">
      <c r="A64" s="536">
        <v>53</v>
      </c>
      <c r="B64" s="537" t="s">
        <v>143</v>
      </c>
      <c r="C64" s="535" t="s">
        <v>144</v>
      </c>
      <c r="D64" s="330">
        <v>23009</v>
      </c>
      <c r="E64" s="333">
        <v>22599</v>
      </c>
      <c r="F64" s="567">
        <v>22468</v>
      </c>
      <c r="G64" s="565">
        <f t="shared" si="0"/>
        <v>68076</v>
      </c>
      <c r="H64" s="331">
        <v>23118</v>
      </c>
      <c r="I64" s="333">
        <v>20250</v>
      </c>
      <c r="J64" s="570">
        <v>19383</v>
      </c>
      <c r="K64" s="565">
        <f t="shared" si="1"/>
        <v>62751</v>
      </c>
      <c r="L64" s="582">
        <v>77056</v>
      </c>
      <c r="M64" s="584">
        <v>928</v>
      </c>
      <c r="N64" s="582">
        <v>74967</v>
      </c>
      <c r="O64" s="584">
        <v>75895</v>
      </c>
      <c r="P64" s="579">
        <v>98.49</v>
      </c>
      <c r="Q64" s="584">
        <v>553</v>
      </c>
      <c r="R64" s="582">
        <v>814</v>
      </c>
      <c r="S64" s="584">
        <v>76334</v>
      </c>
      <c r="T64" s="582">
        <v>10047</v>
      </c>
      <c r="U64" s="584">
        <v>72612</v>
      </c>
      <c r="V64" s="582">
        <v>1154</v>
      </c>
      <c r="W64" s="584">
        <v>71065</v>
      </c>
      <c r="X64" s="582">
        <v>72219</v>
      </c>
      <c r="Y64" s="581">
        <v>99.46</v>
      </c>
      <c r="Z64" s="582">
        <v>-2356</v>
      </c>
      <c r="AA64" s="584">
        <v>705</v>
      </c>
      <c r="AB64" s="582">
        <v>69414</v>
      </c>
      <c r="AC64" s="584">
        <v>9859</v>
      </c>
      <c r="AD64" s="582">
        <v>2994</v>
      </c>
      <c r="AE64" s="680">
        <v>24</v>
      </c>
      <c r="AF64" s="678">
        <v>0</v>
      </c>
      <c r="AG64" s="676">
        <v>0</v>
      </c>
      <c r="AH64" s="678">
        <v>3108</v>
      </c>
      <c r="AI64" s="676">
        <v>0</v>
      </c>
      <c r="AJ64" s="678">
        <v>0</v>
      </c>
      <c r="AK64" s="676">
        <v>4114</v>
      </c>
      <c r="AL64" s="678">
        <v>0</v>
      </c>
      <c r="AM64" s="676">
        <v>0</v>
      </c>
      <c r="AN64" s="678">
        <v>7222</v>
      </c>
    </row>
    <row r="65" spans="1:40" x14ac:dyDescent="0.2">
      <c r="A65" s="536">
        <v>54</v>
      </c>
      <c r="B65" s="537" t="s">
        <v>717</v>
      </c>
      <c r="C65" s="535" t="s">
        <v>725</v>
      </c>
      <c r="D65" s="330">
        <v>60613</v>
      </c>
      <c r="E65" s="333">
        <v>60445</v>
      </c>
      <c r="F65" s="567">
        <v>59086</v>
      </c>
      <c r="G65" s="565">
        <f t="shared" si="0"/>
        <v>180144</v>
      </c>
      <c r="H65" s="331">
        <v>38893</v>
      </c>
      <c r="I65" s="333">
        <v>39219</v>
      </c>
      <c r="J65" s="570">
        <v>34971</v>
      </c>
      <c r="K65" s="565">
        <f t="shared" si="1"/>
        <v>113083</v>
      </c>
      <c r="L65" s="582">
        <v>206412</v>
      </c>
      <c r="M65" s="584">
        <v>2744</v>
      </c>
      <c r="N65" s="582">
        <v>199369</v>
      </c>
      <c r="O65" s="584">
        <v>202113</v>
      </c>
      <c r="P65" s="579">
        <v>97.92</v>
      </c>
      <c r="Q65" s="584">
        <v>1808</v>
      </c>
      <c r="R65" s="582">
        <v>3056</v>
      </c>
      <c r="S65" s="584">
        <v>204233</v>
      </c>
      <c r="T65" s="582">
        <v>28082</v>
      </c>
      <c r="U65" s="584">
        <v>141728</v>
      </c>
      <c r="V65" s="582">
        <v>911</v>
      </c>
      <c r="W65" s="584">
        <v>138156</v>
      </c>
      <c r="X65" s="582">
        <v>139067</v>
      </c>
      <c r="Y65" s="581">
        <v>98.12</v>
      </c>
      <c r="Z65" s="582">
        <v>-2455</v>
      </c>
      <c r="AA65" s="584">
        <v>930</v>
      </c>
      <c r="AB65" s="582">
        <v>136631</v>
      </c>
      <c r="AC65" s="584">
        <v>21593</v>
      </c>
      <c r="AD65" s="582">
        <v>18422</v>
      </c>
      <c r="AE65" s="680">
        <v>117</v>
      </c>
      <c r="AF65" s="678">
        <v>0</v>
      </c>
      <c r="AG65" s="676">
        <v>0</v>
      </c>
      <c r="AH65" s="678">
        <v>10266</v>
      </c>
      <c r="AI65" s="676">
        <v>0</v>
      </c>
      <c r="AJ65" s="678">
        <v>0</v>
      </c>
      <c r="AK65" s="676">
        <v>10467</v>
      </c>
      <c r="AL65" s="678">
        <v>0</v>
      </c>
      <c r="AM65" s="676">
        <v>0</v>
      </c>
      <c r="AN65" s="678">
        <v>20733</v>
      </c>
    </row>
    <row r="66" spans="1:40" x14ac:dyDescent="0.2">
      <c r="A66" s="536">
        <v>55</v>
      </c>
      <c r="B66" s="537" t="s">
        <v>718</v>
      </c>
      <c r="C66" s="535" t="s">
        <v>726</v>
      </c>
      <c r="D66" s="330">
        <v>50709</v>
      </c>
      <c r="E66" s="333">
        <v>49561</v>
      </c>
      <c r="F66" s="567">
        <v>50120</v>
      </c>
      <c r="G66" s="565">
        <f t="shared" si="0"/>
        <v>150390</v>
      </c>
      <c r="H66" s="331">
        <v>52520</v>
      </c>
      <c r="I66" s="333">
        <v>43100</v>
      </c>
      <c r="J66" s="570">
        <v>42533</v>
      </c>
      <c r="K66" s="565">
        <f t="shared" si="1"/>
        <v>138153</v>
      </c>
      <c r="L66" s="582">
        <v>173576</v>
      </c>
      <c r="M66" s="584">
        <v>2359</v>
      </c>
      <c r="N66" s="582">
        <v>166832</v>
      </c>
      <c r="O66" s="584">
        <v>169191</v>
      </c>
      <c r="P66" s="579">
        <v>97.47</v>
      </c>
      <c r="Q66" s="584">
        <v>2700</v>
      </c>
      <c r="R66" s="582">
        <v>2306</v>
      </c>
      <c r="S66" s="584">
        <v>171838</v>
      </c>
      <c r="T66" s="582">
        <v>24734</v>
      </c>
      <c r="U66" s="584">
        <v>159710</v>
      </c>
      <c r="V66" s="582">
        <v>1975</v>
      </c>
      <c r="W66" s="584">
        <v>153668</v>
      </c>
      <c r="X66" s="582">
        <v>155643</v>
      </c>
      <c r="Y66" s="581">
        <v>97.45</v>
      </c>
      <c r="Z66" s="582">
        <v>1923</v>
      </c>
      <c r="AA66" s="584">
        <v>1267</v>
      </c>
      <c r="AB66" s="582">
        <v>156858</v>
      </c>
      <c r="AC66" s="584">
        <v>22620</v>
      </c>
      <c r="AD66" s="582">
        <v>10963</v>
      </c>
      <c r="AE66" s="680">
        <v>218</v>
      </c>
      <c r="AF66" s="678">
        <v>10673</v>
      </c>
      <c r="AG66" s="676">
        <v>10557</v>
      </c>
      <c r="AH66" s="678">
        <v>10489</v>
      </c>
      <c r="AI66" s="676">
        <v>12243</v>
      </c>
      <c r="AJ66" s="678">
        <v>12135</v>
      </c>
      <c r="AK66" s="676">
        <v>12043</v>
      </c>
      <c r="AL66" s="678">
        <v>22916</v>
      </c>
      <c r="AM66" s="676">
        <v>22692</v>
      </c>
      <c r="AN66" s="678">
        <v>22532</v>
      </c>
    </row>
    <row r="67" spans="1:40" x14ac:dyDescent="0.2">
      <c r="A67" s="536">
        <v>56</v>
      </c>
      <c r="B67" s="537" t="s">
        <v>145</v>
      </c>
      <c r="C67" s="535" t="s">
        <v>146</v>
      </c>
      <c r="D67" s="330">
        <v>12490</v>
      </c>
      <c r="E67" s="333">
        <v>12472</v>
      </c>
      <c r="F67" s="567">
        <v>12282</v>
      </c>
      <c r="G67" s="565">
        <f t="shared" si="0"/>
        <v>37244</v>
      </c>
      <c r="H67" s="331">
        <v>10322</v>
      </c>
      <c r="I67" s="333">
        <v>10962</v>
      </c>
      <c r="J67" s="570">
        <v>8979</v>
      </c>
      <c r="K67" s="565">
        <f t="shared" si="1"/>
        <v>30263</v>
      </c>
      <c r="L67" s="582">
        <v>41966</v>
      </c>
      <c r="M67" s="584">
        <v>608</v>
      </c>
      <c r="N67" s="582">
        <v>39890</v>
      </c>
      <c r="O67" s="584">
        <v>40498</v>
      </c>
      <c r="P67" s="579">
        <v>96.5</v>
      </c>
      <c r="Q67" s="584">
        <v>859</v>
      </c>
      <c r="R67" s="582">
        <v>724</v>
      </c>
      <c r="S67" s="584">
        <v>41473</v>
      </c>
      <c r="T67" s="582">
        <v>5691</v>
      </c>
      <c r="U67" s="584">
        <v>36768</v>
      </c>
      <c r="V67" s="582">
        <v>445</v>
      </c>
      <c r="W67" s="584">
        <v>35368</v>
      </c>
      <c r="X67" s="582">
        <v>35813</v>
      </c>
      <c r="Y67" s="581">
        <v>97.4</v>
      </c>
      <c r="Z67" s="582">
        <v>-1028</v>
      </c>
      <c r="AA67" s="584">
        <v>136</v>
      </c>
      <c r="AB67" s="582">
        <v>34476</v>
      </c>
      <c r="AC67" s="584">
        <v>4735</v>
      </c>
      <c r="AD67" s="582">
        <v>4596</v>
      </c>
      <c r="AE67" s="680">
        <v>6</v>
      </c>
      <c r="AF67" s="678">
        <v>4777</v>
      </c>
      <c r="AG67" s="676">
        <v>4704</v>
      </c>
      <c r="AH67" s="678">
        <v>4618</v>
      </c>
      <c r="AI67" s="676">
        <v>6270</v>
      </c>
      <c r="AJ67" s="678">
        <v>6206</v>
      </c>
      <c r="AK67" s="676">
        <v>6039</v>
      </c>
      <c r="AL67" s="678">
        <v>11047</v>
      </c>
      <c r="AM67" s="676">
        <v>10910</v>
      </c>
      <c r="AN67" s="678">
        <v>10657</v>
      </c>
    </row>
    <row r="68" spans="1:40" x14ac:dyDescent="0.2">
      <c r="A68" s="536">
        <v>57</v>
      </c>
      <c r="B68" s="537" t="s">
        <v>147</v>
      </c>
      <c r="C68" s="535" t="s">
        <v>148</v>
      </c>
      <c r="D68" s="330">
        <v>22677</v>
      </c>
      <c r="E68" s="333">
        <v>21994</v>
      </c>
      <c r="F68" s="567">
        <v>21118</v>
      </c>
      <c r="G68" s="565">
        <f t="shared" si="0"/>
        <v>65789</v>
      </c>
      <c r="H68" s="331">
        <v>13048</v>
      </c>
      <c r="I68" s="333">
        <v>12962</v>
      </c>
      <c r="J68" s="570">
        <v>11400</v>
      </c>
      <c r="K68" s="565">
        <f t="shared" si="1"/>
        <v>37410</v>
      </c>
      <c r="L68" s="582">
        <v>74724</v>
      </c>
      <c r="M68" s="584">
        <v>1111</v>
      </c>
      <c r="N68" s="582">
        <v>72205</v>
      </c>
      <c r="O68" s="584">
        <v>73316</v>
      </c>
      <c r="P68" s="579">
        <v>98.12</v>
      </c>
      <c r="Q68" s="584">
        <v>900</v>
      </c>
      <c r="R68" s="582">
        <v>1257</v>
      </c>
      <c r="S68" s="584">
        <v>74362</v>
      </c>
      <c r="T68" s="582">
        <v>10120</v>
      </c>
      <c r="U68" s="584">
        <v>44092</v>
      </c>
      <c r="V68" s="582">
        <v>117</v>
      </c>
      <c r="W68" s="584">
        <v>43128</v>
      </c>
      <c r="X68" s="582">
        <v>43245</v>
      </c>
      <c r="Y68" s="581">
        <v>98.08</v>
      </c>
      <c r="Z68" s="582">
        <v>-359</v>
      </c>
      <c r="AA68" s="584">
        <v>112</v>
      </c>
      <c r="AB68" s="582">
        <v>42881</v>
      </c>
      <c r="AC68" s="584">
        <v>6417</v>
      </c>
      <c r="AD68" s="582">
        <v>4029</v>
      </c>
      <c r="AE68" s="680">
        <v>1</v>
      </c>
      <c r="AF68" s="678">
        <v>0</v>
      </c>
      <c r="AG68" s="676">
        <v>0</v>
      </c>
      <c r="AH68" s="678">
        <v>3495</v>
      </c>
      <c r="AI68" s="676">
        <v>0</v>
      </c>
      <c r="AJ68" s="678">
        <v>0</v>
      </c>
      <c r="AK68" s="676">
        <v>3346</v>
      </c>
      <c r="AL68" s="678">
        <v>0</v>
      </c>
      <c r="AM68" s="676">
        <v>0</v>
      </c>
      <c r="AN68" s="678">
        <v>6841</v>
      </c>
    </row>
    <row r="69" spans="1:40" x14ac:dyDescent="0.2">
      <c r="A69" s="536">
        <v>58</v>
      </c>
      <c r="B69" s="537" t="s">
        <v>149</v>
      </c>
      <c r="C69" s="535" t="s">
        <v>150</v>
      </c>
      <c r="D69" s="330">
        <v>16475</v>
      </c>
      <c r="E69" s="333">
        <v>19787</v>
      </c>
      <c r="F69" s="567">
        <v>19862</v>
      </c>
      <c r="G69" s="565">
        <f t="shared" si="0"/>
        <v>56124</v>
      </c>
      <c r="H69" s="331">
        <v>6043</v>
      </c>
      <c r="I69" s="333">
        <v>5698</v>
      </c>
      <c r="J69" s="570">
        <v>5362</v>
      </c>
      <c r="K69" s="565">
        <f t="shared" si="1"/>
        <v>17103</v>
      </c>
      <c r="L69" s="582">
        <v>66525</v>
      </c>
      <c r="M69" s="584">
        <v>606</v>
      </c>
      <c r="N69" s="582">
        <v>65473</v>
      </c>
      <c r="O69" s="584">
        <v>66079</v>
      </c>
      <c r="P69" s="579">
        <v>99.33</v>
      </c>
      <c r="Q69" s="584">
        <v>326</v>
      </c>
      <c r="R69" s="582">
        <v>665</v>
      </c>
      <c r="S69" s="584">
        <v>66464</v>
      </c>
      <c r="T69" s="582">
        <v>11869</v>
      </c>
      <c r="U69" s="584">
        <v>21032</v>
      </c>
      <c r="V69" s="582">
        <v>269</v>
      </c>
      <c r="W69" s="584">
        <v>20389</v>
      </c>
      <c r="X69" s="582">
        <v>20658</v>
      </c>
      <c r="Y69" s="581">
        <v>98.22</v>
      </c>
      <c r="Z69" s="582">
        <v>-360</v>
      </c>
      <c r="AA69" s="584">
        <v>239</v>
      </c>
      <c r="AB69" s="582">
        <v>20268</v>
      </c>
      <c r="AC69" s="584">
        <v>3788</v>
      </c>
      <c r="AD69" s="582">
        <v>1003</v>
      </c>
      <c r="AE69" s="680">
        <v>6</v>
      </c>
      <c r="AF69" s="678">
        <v>1749</v>
      </c>
      <c r="AG69" s="676">
        <v>1719</v>
      </c>
      <c r="AH69" s="678">
        <v>1701</v>
      </c>
      <c r="AI69" s="676">
        <v>2020</v>
      </c>
      <c r="AJ69" s="678">
        <v>2034</v>
      </c>
      <c r="AK69" s="676">
        <v>2021</v>
      </c>
      <c r="AL69" s="678">
        <v>3769</v>
      </c>
      <c r="AM69" s="676">
        <v>3753</v>
      </c>
      <c r="AN69" s="678">
        <v>3722</v>
      </c>
    </row>
    <row r="70" spans="1:40" x14ac:dyDescent="0.2">
      <c r="A70" s="536">
        <v>59</v>
      </c>
      <c r="B70" s="537" t="s">
        <v>151</v>
      </c>
      <c r="C70" s="535" t="s">
        <v>152</v>
      </c>
      <c r="D70" s="330">
        <v>15267</v>
      </c>
      <c r="E70" s="333">
        <v>15091</v>
      </c>
      <c r="F70" s="567">
        <v>15232</v>
      </c>
      <c r="G70" s="565">
        <f t="shared" si="0"/>
        <v>45590</v>
      </c>
      <c r="H70" s="331">
        <v>8711</v>
      </c>
      <c r="I70" s="333">
        <v>8216</v>
      </c>
      <c r="J70" s="570">
        <v>7364</v>
      </c>
      <c r="K70" s="565">
        <f t="shared" si="1"/>
        <v>24291</v>
      </c>
      <c r="L70" s="582">
        <v>52423</v>
      </c>
      <c r="M70" s="584">
        <v>627</v>
      </c>
      <c r="N70" s="582">
        <v>50648</v>
      </c>
      <c r="O70" s="584">
        <v>51275</v>
      </c>
      <c r="P70" s="579">
        <v>97.81</v>
      </c>
      <c r="Q70" s="584">
        <v>471</v>
      </c>
      <c r="R70" s="582">
        <v>823</v>
      </c>
      <c r="S70" s="584">
        <v>51942</v>
      </c>
      <c r="T70" s="582">
        <v>8111</v>
      </c>
      <c r="U70" s="584">
        <v>28089</v>
      </c>
      <c r="V70" s="582">
        <v>244</v>
      </c>
      <c r="W70" s="584">
        <v>27269</v>
      </c>
      <c r="X70" s="582">
        <v>27513</v>
      </c>
      <c r="Y70" s="581">
        <v>97.95</v>
      </c>
      <c r="Z70" s="582">
        <v>329</v>
      </c>
      <c r="AA70" s="584">
        <v>152</v>
      </c>
      <c r="AB70" s="582">
        <v>27750</v>
      </c>
      <c r="AC70" s="584">
        <v>3971</v>
      </c>
      <c r="AD70" s="582">
        <v>2421</v>
      </c>
      <c r="AE70" s="680">
        <v>12</v>
      </c>
      <c r="AF70" s="678">
        <v>3415</v>
      </c>
      <c r="AG70" s="676">
        <v>3380</v>
      </c>
      <c r="AH70" s="678">
        <v>3359</v>
      </c>
      <c r="AI70" s="676">
        <v>4172</v>
      </c>
      <c r="AJ70" s="678">
        <v>4172</v>
      </c>
      <c r="AK70" s="676">
        <v>4105</v>
      </c>
      <c r="AL70" s="678">
        <v>7587</v>
      </c>
      <c r="AM70" s="676">
        <v>7552</v>
      </c>
      <c r="AN70" s="678">
        <v>7464</v>
      </c>
    </row>
    <row r="71" spans="1:40" x14ac:dyDescent="0.2">
      <c r="A71" s="536">
        <v>60</v>
      </c>
      <c r="B71" s="537" t="s">
        <v>153</v>
      </c>
      <c r="C71" s="535" t="s">
        <v>154</v>
      </c>
      <c r="D71" s="330">
        <v>9430</v>
      </c>
      <c r="E71" s="333">
        <v>9076</v>
      </c>
      <c r="F71" s="567">
        <v>9234</v>
      </c>
      <c r="G71" s="565">
        <f t="shared" si="0"/>
        <v>27740</v>
      </c>
      <c r="H71" s="331">
        <v>6203</v>
      </c>
      <c r="I71" s="333">
        <v>4953</v>
      </c>
      <c r="J71" s="570">
        <v>5284</v>
      </c>
      <c r="K71" s="565">
        <f t="shared" si="1"/>
        <v>16440</v>
      </c>
      <c r="L71" s="582">
        <v>31516</v>
      </c>
      <c r="M71" s="584">
        <v>347</v>
      </c>
      <c r="N71" s="582">
        <v>30594</v>
      </c>
      <c r="O71" s="584">
        <v>30941</v>
      </c>
      <c r="P71" s="579">
        <v>98.18</v>
      </c>
      <c r="Q71" s="584">
        <v>370</v>
      </c>
      <c r="R71" s="582">
        <v>520</v>
      </c>
      <c r="S71" s="584">
        <v>31484</v>
      </c>
      <c r="T71" s="582">
        <v>4241</v>
      </c>
      <c r="U71" s="584">
        <v>18527</v>
      </c>
      <c r="V71" s="582">
        <v>112</v>
      </c>
      <c r="W71" s="584">
        <v>17991</v>
      </c>
      <c r="X71" s="582">
        <v>18103</v>
      </c>
      <c r="Y71" s="581">
        <v>97.71</v>
      </c>
      <c r="Z71" s="582">
        <v>146</v>
      </c>
      <c r="AA71" s="584">
        <v>160</v>
      </c>
      <c r="AB71" s="582">
        <v>18297</v>
      </c>
      <c r="AC71" s="584">
        <v>2544</v>
      </c>
      <c r="AD71" s="582">
        <v>1508</v>
      </c>
      <c r="AE71" s="680">
        <v>6</v>
      </c>
      <c r="AF71" s="678">
        <v>2103</v>
      </c>
      <c r="AG71" s="676">
        <v>2091</v>
      </c>
      <c r="AH71" s="678">
        <v>2075</v>
      </c>
      <c r="AI71" s="676">
        <v>1670</v>
      </c>
      <c r="AJ71" s="678">
        <v>1646</v>
      </c>
      <c r="AK71" s="676">
        <v>1638</v>
      </c>
      <c r="AL71" s="678">
        <v>3773</v>
      </c>
      <c r="AM71" s="676">
        <v>3737</v>
      </c>
      <c r="AN71" s="678">
        <v>3713</v>
      </c>
    </row>
    <row r="72" spans="1:40" x14ac:dyDescent="0.2">
      <c r="A72" s="536">
        <v>61</v>
      </c>
      <c r="B72" s="537" t="s">
        <v>155</v>
      </c>
      <c r="C72" s="535" t="s">
        <v>156</v>
      </c>
      <c r="D72" s="330">
        <v>2009</v>
      </c>
      <c r="E72" s="333">
        <v>1807</v>
      </c>
      <c r="F72" s="567">
        <v>1980</v>
      </c>
      <c r="G72" s="565">
        <f t="shared" si="0"/>
        <v>5796</v>
      </c>
      <c r="H72" s="331">
        <v>271951</v>
      </c>
      <c r="I72" s="333">
        <v>238593</v>
      </c>
      <c r="J72" s="570">
        <v>248550</v>
      </c>
      <c r="K72" s="565">
        <f t="shared" si="1"/>
        <v>759094</v>
      </c>
      <c r="L72" s="582">
        <v>6797</v>
      </c>
      <c r="M72" s="584">
        <v>52</v>
      </c>
      <c r="N72" s="582">
        <v>6686</v>
      </c>
      <c r="O72" s="584">
        <v>6738</v>
      </c>
      <c r="P72" s="579">
        <v>99.13</v>
      </c>
      <c r="Q72" s="584">
        <v>76</v>
      </c>
      <c r="R72" s="582">
        <v>60</v>
      </c>
      <c r="S72" s="584">
        <v>6822</v>
      </c>
      <c r="T72" s="582">
        <v>1206</v>
      </c>
      <c r="U72" s="584">
        <v>849220</v>
      </c>
      <c r="V72" s="582">
        <v>30322</v>
      </c>
      <c r="W72" s="584">
        <v>811160</v>
      </c>
      <c r="X72" s="582">
        <v>841482</v>
      </c>
      <c r="Y72" s="581">
        <v>99.09</v>
      </c>
      <c r="Z72" s="582">
        <v>34671</v>
      </c>
      <c r="AA72" s="584">
        <v>44201</v>
      </c>
      <c r="AB72" s="582">
        <v>890032</v>
      </c>
      <c r="AC72" s="584">
        <v>101335</v>
      </c>
      <c r="AD72" s="582">
        <v>123</v>
      </c>
      <c r="AE72" s="680">
        <v>2</v>
      </c>
      <c r="AF72" s="678">
        <v>0</v>
      </c>
      <c r="AG72" s="676">
        <v>0</v>
      </c>
      <c r="AH72" s="678">
        <v>143</v>
      </c>
      <c r="AI72" s="676">
        <v>0</v>
      </c>
      <c r="AJ72" s="678">
        <v>0</v>
      </c>
      <c r="AK72" s="676">
        <v>230</v>
      </c>
      <c r="AL72" s="678">
        <v>0</v>
      </c>
      <c r="AM72" s="676">
        <v>0</v>
      </c>
      <c r="AN72" s="678">
        <v>373</v>
      </c>
    </row>
    <row r="73" spans="1:40" x14ac:dyDescent="0.2">
      <c r="A73" s="536">
        <v>62</v>
      </c>
      <c r="B73" s="537" t="s">
        <v>157</v>
      </c>
      <c r="C73" s="535" t="s">
        <v>158</v>
      </c>
      <c r="D73" s="330">
        <v>26140</v>
      </c>
      <c r="E73" s="333">
        <v>25342</v>
      </c>
      <c r="F73" s="567">
        <v>25494</v>
      </c>
      <c r="G73" s="565">
        <f t="shared" si="0"/>
        <v>76976</v>
      </c>
      <c r="H73" s="331">
        <v>21205</v>
      </c>
      <c r="I73" s="333">
        <v>16150</v>
      </c>
      <c r="J73" s="570">
        <v>15688</v>
      </c>
      <c r="K73" s="565">
        <f t="shared" si="1"/>
        <v>53043</v>
      </c>
      <c r="L73" s="582">
        <v>88464</v>
      </c>
      <c r="M73" s="584">
        <v>1075</v>
      </c>
      <c r="N73" s="582">
        <v>85042</v>
      </c>
      <c r="O73" s="584">
        <v>86117</v>
      </c>
      <c r="P73" s="579">
        <v>97.35</v>
      </c>
      <c r="Q73" s="584">
        <v>1400</v>
      </c>
      <c r="R73" s="582">
        <v>1502</v>
      </c>
      <c r="S73" s="584">
        <v>87944</v>
      </c>
      <c r="T73" s="582">
        <v>12283</v>
      </c>
      <c r="U73" s="584">
        <v>62708</v>
      </c>
      <c r="V73" s="582">
        <v>900</v>
      </c>
      <c r="W73" s="584">
        <v>60249</v>
      </c>
      <c r="X73" s="582">
        <v>61149</v>
      </c>
      <c r="Y73" s="581">
        <v>97.51</v>
      </c>
      <c r="Z73" s="582">
        <v>-915</v>
      </c>
      <c r="AA73" s="584">
        <v>491</v>
      </c>
      <c r="AB73" s="582">
        <v>59825</v>
      </c>
      <c r="AC73" s="584">
        <v>9485</v>
      </c>
      <c r="AD73" s="582">
        <v>6947</v>
      </c>
      <c r="AE73" s="680">
        <v>34</v>
      </c>
      <c r="AF73" s="678">
        <v>4530</v>
      </c>
      <c r="AG73" s="676">
        <v>4443</v>
      </c>
      <c r="AH73" s="678">
        <v>4384</v>
      </c>
      <c r="AI73" s="676">
        <v>5959</v>
      </c>
      <c r="AJ73" s="678">
        <v>5969</v>
      </c>
      <c r="AK73" s="676">
        <v>5878</v>
      </c>
      <c r="AL73" s="678">
        <v>10489</v>
      </c>
      <c r="AM73" s="676">
        <v>10412</v>
      </c>
      <c r="AN73" s="678">
        <v>10262</v>
      </c>
    </row>
    <row r="74" spans="1:40" x14ac:dyDescent="0.2">
      <c r="A74" s="536">
        <v>63</v>
      </c>
      <c r="B74" s="537" t="s">
        <v>159</v>
      </c>
      <c r="C74" s="535" t="s">
        <v>160</v>
      </c>
      <c r="D74" s="330">
        <v>9666</v>
      </c>
      <c r="E74" s="333">
        <v>9304</v>
      </c>
      <c r="F74" s="567">
        <v>9428</v>
      </c>
      <c r="G74" s="565">
        <f t="shared" si="0"/>
        <v>28398</v>
      </c>
      <c r="H74" s="331">
        <v>35827</v>
      </c>
      <c r="I74" s="333">
        <v>3491</v>
      </c>
      <c r="J74" s="570">
        <v>3180</v>
      </c>
      <c r="K74" s="565">
        <f t="shared" si="1"/>
        <v>42498</v>
      </c>
      <c r="L74" s="582">
        <v>31800</v>
      </c>
      <c r="M74" s="584">
        <v>532</v>
      </c>
      <c r="N74" s="582">
        <v>30602</v>
      </c>
      <c r="O74" s="584">
        <v>31134</v>
      </c>
      <c r="P74" s="579">
        <v>97.91</v>
      </c>
      <c r="Q74" s="584">
        <v>363</v>
      </c>
      <c r="R74" s="582">
        <v>585</v>
      </c>
      <c r="S74" s="584">
        <v>31550</v>
      </c>
      <c r="T74" s="582">
        <v>4222</v>
      </c>
      <c r="U74" s="584">
        <v>43960</v>
      </c>
      <c r="V74" s="582">
        <v>166</v>
      </c>
      <c r="W74" s="584">
        <v>43453</v>
      </c>
      <c r="X74" s="582">
        <v>43619</v>
      </c>
      <c r="Y74" s="581">
        <v>99.22</v>
      </c>
      <c r="Z74" s="582">
        <v>-231</v>
      </c>
      <c r="AA74" s="584">
        <v>188</v>
      </c>
      <c r="AB74" s="582">
        <v>43410</v>
      </c>
      <c r="AC74" s="584">
        <v>2044</v>
      </c>
      <c r="AD74" s="582">
        <v>1861</v>
      </c>
      <c r="AE74" s="680">
        <v>0</v>
      </c>
      <c r="AF74" s="678">
        <v>0</v>
      </c>
      <c r="AG74" s="676">
        <v>0</v>
      </c>
      <c r="AH74" s="678">
        <v>2616</v>
      </c>
      <c r="AI74" s="676">
        <v>0</v>
      </c>
      <c r="AJ74" s="678">
        <v>0</v>
      </c>
      <c r="AK74" s="676">
        <v>3457</v>
      </c>
      <c r="AL74" s="678">
        <v>0</v>
      </c>
      <c r="AM74" s="676">
        <v>0</v>
      </c>
      <c r="AN74" s="678">
        <v>6073</v>
      </c>
    </row>
    <row r="75" spans="1:40" x14ac:dyDescent="0.2">
      <c r="A75" s="536">
        <v>64</v>
      </c>
      <c r="B75" s="537" t="s">
        <v>161</v>
      </c>
      <c r="C75" s="535" t="s">
        <v>162</v>
      </c>
      <c r="D75" s="330">
        <v>7305</v>
      </c>
      <c r="E75" s="333">
        <v>7413</v>
      </c>
      <c r="F75" s="567">
        <v>7468</v>
      </c>
      <c r="G75" s="565">
        <f t="shared" si="0"/>
        <v>22186</v>
      </c>
      <c r="H75" s="331">
        <v>10055</v>
      </c>
      <c r="I75" s="333">
        <v>9434</v>
      </c>
      <c r="J75" s="570">
        <v>9774</v>
      </c>
      <c r="K75" s="565">
        <f t="shared" si="1"/>
        <v>29263</v>
      </c>
      <c r="L75" s="582">
        <v>24707</v>
      </c>
      <c r="M75" s="584">
        <v>206</v>
      </c>
      <c r="N75" s="582">
        <v>23863</v>
      </c>
      <c r="O75" s="584">
        <v>24069</v>
      </c>
      <c r="P75" s="579">
        <v>97.42</v>
      </c>
      <c r="Q75" s="584">
        <v>796</v>
      </c>
      <c r="R75" s="582">
        <v>277</v>
      </c>
      <c r="S75" s="584">
        <v>24936</v>
      </c>
      <c r="T75" s="582">
        <v>3948</v>
      </c>
      <c r="U75" s="584">
        <v>34111</v>
      </c>
      <c r="V75" s="582">
        <v>18</v>
      </c>
      <c r="W75" s="584">
        <v>33472</v>
      </c>
      <c r="X75" s="582">
        <v>33490</v>
      </c>
      <c r="Y75" s="581">
        <v>98.18</v>
      </c>
      <c r="Z75" s="582">
        <v>480</v>
      </c>
      <c r="AA75" s="584">
        <v>88</v>
      </c>
      <c r="AB75" s="582">
        <v>34040</v>
      </c>
      <c r="AC75" s="584">
        <v>6402</v>
      </c>
      <c r="AD75" s="582">
        <v>3777</v>
      </c>
      <c r="AE75" s="680">
        <v>5</v>
      </c>
      <c r="AF75" s="678">
        <v>0</v>
      </c>
      <c r="AG75" s="676">
        <v>0</v>
      </c>
      <c r="AH75" s="678">
        <v>2075</v>
      </c>
      <c r="AI75" s="676">
        <v>0</v>
      </c>
      <c r="AJ75" s="678">
        <v>0</v>
      </c>
      <c r="AK75" s="676">
        <v>3123</v>
      </c>
      <c r="AL75" s="678">
        <v>0</v>
      </c>
      <c r="AM75" s="676">
        <v>0</v>
      </c>
      <c r="AN75" s="678">
        <v>5198</v>
      </c>
    </row>
    <row r="76" spans="1:40" x14ac:dyDescent="0.2">
      <c r="A76" s="536">
        <v>65</v>
      </c>
      <c r="B76" s="537" t="s">
        <v>719</v>
      </c>
      <c r="C76" s="535" t="s">
        <v>727</v>
      </c>
      <c r="D76" s="330">
        <v>82262</v>
      </c>
      <c r="E76" s="333">
        <v>79410</v>
      </c>
      <c r="F76" s="567">
        <v>80211</v>
      </c>
      <c r="G76" s="565">
        <f t="shared" si="0"/>
        <v>241883</v>
      </c>
      <c r="H76" s="331">
        <v>53318</v>
      </c>
      <c r="I76" s="333">
        <v>37283</v>
      </c>
      <c r="J76" s="570">
        <v>38246</v>
      </c>
      <c r="K76" s="565">
        <f t="shared" si="1"/>
        <v>128847</v>
      </c>
      <c r="L76" s="582">
        <v>277888</v>
      </c>
      <c r="M76" s="584">
        <v>4279</v>
      </c>
      <c r="N76" s="582">
        <v>266128</v>
      </c>
      <c r="O76" s="584">
        <v>270407</v>
      </c>
      <c r="P76" s="579">
        <v>97.31</v>
      </c>
      <c r="Q76" s="584">
        <v>4219</v>
      </c>
      <c r="R76" s="582">
        <v>5786</v>
      </c>
      <c r="S76" s="584">
        <v>276133</v>
      </c>
      <c r="T76" s="582">
        <v>42457</v>
      </c>
      <c r="U76" s="584">
        <v>156309</v>
      </c>
      <c r="V76" s="582">
        <v>3569</v>
      </c>
      <c r="W76" s="584">
        <v>148300</v>
      </c>
      <c r="X76" s="582">
        <v>151869</v>
      </c>
      <c r="Y76" s="581">
        <v>97.16</v>
      </c>
      <c r="Z76" s="582">
        <v>-1225</v>
      </c>
      <c r="AA76" s="584">
        <v>4185</v>
      </c>
      <c r="AB76" s="582">
        <v>151260</v>
      </c>
      <c r="AC76" s="584">
        <v>23042</v>
      </c>
      <c r="AD76" s="582">
        <v>16061</v>
      </c>
      <c r="AE76" s="680">
        <v>83</v>
      </c>
      <c r="AF76" s="678">
        <v>24365</v>
      </c>
      <c r="AG76" s="676">
        <v>23958</v>
      </c>
      <c r="AH76" s="678">
        <v>23688</v>
      </c>
      <c r="AI76" s="676">
        <v>23830</v>
      </c>
      <c r="AJ76" s="678">
        <v>23350</v>
      </c>
      <c r="AK76" s="676">
        <v>23433</v>
      </c>
      <c r="AL76" s="678">
        <v>48195</v>
      </c>
      <c r="AM76" s="676">
        <v>47308</v>
      </c>
      <c r="AN76" s="678">
        <v>47121</v>
      </c>
    </row>
    <row r="77" spans="1:40" x14ac:dyDescent="0.2">
      <c r="A77" s="536">
        <v>66</v>
      </c>
      <c r="B77" s="537" t="s">
        <v>163</v>
      </c>
      <c r="C77" s="535" t="s">
        <v>164</v>
      </c>
      <c r="D77" s="330">
        <v>16608</v>
      </c>
      <c r="E77" s="333">
        <v>16102</v>
      </c>
      <c r="F77" s="567">
        <v>16124</v>
      </c>
      <c r="G77" s="565">
        <f t="shared" ref="G77:G140" si="2">SUM(D77:F77)</f>
        <v>48834</v>
      </c>
      <c r="H77" s="331">
        <v>9215</v>
      </c>
      <c r="I77" s="333">
        <v>7646</v>
      </c>
      <c r="J77" s="570">
        <v>8215</v>
      </c>
      <c r="K77" s="565">
        <f t="shared" ref="K77:K140" si="3">SUM(H77:J77)</f>
        <v>25076</v>
      </c>
      <c r="L77" s="582">
        <v>55866</v>
      </c>
      <c r="M77" s="584">
        <v>753</v>
      </c>
      <c r="N77" s="582">
        <v>54446</v>
      </c>
      <c r="O77" s="584">
        <v>55199</v>
      </c>
      <c r="P77" s="579">
        <v>98.81</v>
      </c>
      <c r="Q77" s="584">
        <v>1378</v>
      </c>
      <c r="R77" s="582">
        <v>855</v>
      </c>
      <c r="S77" s="584">
        <v>56679</v>
      </c>
      <c r="T77" s="582">
        <v>8449</v>
      </c>
      <c r="U77" s="584">
        <v>29156</v>
      </c>
      <c r="V77" s="582">
        <v>167</v>
      </c>
      <c r="W77" s="584">
        <v>28475</v>
      </c>
      <c r="X77" s="582">
        <v>28642</v>
      </c>
      <c r="Y77" s="581">
        <v>98.24</v>
      </c>
      <c r="Z77" s="582">
        <v>1922</v>
      </c>
      <c r="AA77" s="584">
        <v>483</v>
      </c>
      <c r="AB77" s="582">
        <v>30880</v>
      </c>
      <c r="AC77" s="584">
        <v>6520</v>
      </c>
      <c r="AD77" s="582">
        <v>1248</v>
      </c>
      <c r="AE77" s="680">
        <v>28</v>
      </c>
      <c r="AF77" s="678">
        <v>0</v>
      </c>
      <c r="AG77" s="676">
        <v>0</v>
      </c>
      <c r="AH77" s="678">
        <v>2546</v>
      </c>
      <c r="AI77" s="676">
        <v>0</v>
      </c>
      <c r="AJ77" s="678">
        <v>0</v>
      </c>
      <c r="AK77" s="676">
        <v>1858</v>
      </c>
      <c r="AL77" s="678">
        <v>0</v>
      </c>
      <c r="AM77" s="676">
        <v>0</v>
      </c>
      <c r="AN77" s="678">
        <v>4404</v>
      </c>
    </row>
    <row r="78" spans="1:40" x14ac:dyDescent="0.2">
      <c r="A78" s="536">
        <v>67</v>
      </c>
      <c r="B78" s="537" t="s">
        <v>165</v>
      </c>
      <c r="C78" s="535" t="s">
        <v>166</v>
      </c>
      <c r="D78" s="330">
        <v>33821</v>
      </c>
      <c r="E78" s="333">
        <v>34200</v>
      </c>
      <c r="F78" s="567">
        <v>33758</v>
      </c>
      <c r="G78" s="565">
        <f t="shared" si="2"/>
        <v>101779</v>
      </c>
      <c r="H78" s="331">
        <v>35554</v>
      </c>
      <c r="I78" s="333">
        <v>34955</v>
      </c>
      <c r="J78" s="570">
        <v>31753</v>
      </c>
      <c r="K78" s="565">
        <f t="shared" si="3"/>
        <v>102262</v>
      </c>
      <c r="L78" s="582">
        <v>114988</v>
      </c>
      <c r="M78" s="584">
        <v>996</v>
      </c>
      <c r="N78" s="582">
        <v>108757</v>
      </c>
      <c r="O78" s="584">
        <v>109753</v>
      </c>
      <c r="P78" s="579">
        <v>95.45</v>
      </c>
      <c r="Q78" s="584">
        <v>3180</v>
      </c>
      <c r="R78" s="582">
        <v>1460</v>
      </c>
      <c r="S78" s="584">
        <v>113397</v>
      </c>
      <c r="T78" s="582">
        <v>16721</v>
      </c>
      <c r="U78" s="584">
        <v>120788</v>
      </c>
      <c r="V78" s="582">
        <v>1477</v>
      </c>
      <c r="W78" s="584">
        <v>115523</v>
      </c>
      <c r="X78" s="582">
        <v>117000</v>
      </c>
      <c r="Y78" s="581">
        <v>96.86</v>
      </c>
      <c r="Z78" s="582">
        <v>-358</v>
      </c>
      <c r="AA78" s="584">
        <v>974</v>
      </c>
      <c r="AB78" s="582">
        <v>116139</v>
      </c>
      <c r="AC78" s="584">
        <v>17491</v>
      </c>
      <c r="AD78" s="582">
        <v>14190</v>
      </c>
      <c r="AE78" s="680">
        <v>159</v>
      </c>
      <c r="AF78" s="678">
        <v>12584</v>
      </c>
      <c r="AG78" s="676">
        <v>12310</v>
      </c>
      <c r="AH78" s="678">
        <v>12093</v>
      </c>
      <c r="AI78" s="676">
        <v>20554</v>
      </c>
      <c r="AJ78" s="678">
        <v>20163</v>
      </c>
      <c r="AK78" s="676">
        <v>19822</v>
      </c>
      <c r="AL78" s="678">
        <v>33138</v>
      </c>
      <c r="AM78" s="676">
        <v>32473</v>
      </c>
      <c r="AN78" s="678">
        <v>31915</v>
      </c>
    </row>
    <row r="79" spans="1:40" x14ac:dyDescent="0.2">
      <c r="A79" s="536">
        <v>68</v>
      </c>
      <c r="B79" s="537" t="s">
        <v>167</v>
      </c>
      <c r="C79" s="535" t="s">
        <v>168</v>
      </c>
      <c r="D79" s="330">
        <v>10247</v>
      </c>
      <c r="E79" s="333">
        <v>9867</v>
      </c>
      <c r="F79" s="567">
        <v>9941</v>
      </c>
      <c r="G79" s="565">
        <f t="shared" si="2"/>
        <v>30055</v>
      </c>
      <c r="H79" s="331">
        <v>5605</v>
      </c>
      <c r="I79" s="333">
        <v>4867</v>
      </c>
      <c r="J79" s="570">
        <v>4695</v>
      </c>
      <c r="K79" s="565">
        <f t="shared" si="3"/>
        <v>15167</v>
      </c>
      <c r="L79" s="582">
        <v>33825</v>
      </c>
      <c r="M79" s="584">
        <v>485</v>
      </c>
      <c r="N79" s="582">
        <v>32840</v>
      </c>
      <c r="O79" s="584">
        <v>33325</v>
      </c>
      <c r="P79" s="579">
        <v>98.52</v>
      </c>
      <c r="Q79" s="584">
        <v>140</v>
      </c>
      <c r="R79" s="582">
        <v>560</v>
      </c>
      <c r="S79" s="584">
        <v>33540</v>
      </c>
      <c r="T79" s="582">
        <v>4431</v>
      </c>
      <c r="U79" s="584">
        <v>18071</v>
      </c>
      <c r="V79" s="582">
        <v>64</v>
      </c>
      <c r="W79" s="584">
        <v>17728</v>
      </c>
      <c r="X79" s="582">
        <v>17792</v>
      </c>
      <c r="Y79" s="581">
        <v>98.46</v>
      </c>
      <c r="Z79" s="582">
        <v>15</v>
      </c>
      <c r="AA79" s="584">
        <v>69</v>
      </c>
      <c r="AB79" s="582">
        <v>17812</v>
      </c>
      <c r="AC79" s="584">
        <v>2446</v>
      </c>
      <c r="AD79" s="582">
        <v>1150</v>
      </c>
      <c r="AE79" s="680">
        <v>25</v>
      </c>
      <c r="AF79" s="678">
        <v>1740</v>
      </c>
      <c r="AG79" s="676">
        <v>1739</v>
      </c>
      <c r="AH79" s="678">
        <v>1694</v>
      </c>
      <c r="AI79" s="676">
        <v>1161</v>
      </c>
      <c r="AJ79" s="678">
        <v>1155</v>
      </c>
      <c r="AK79" s="676">
        <v>1148</v>
      </c>
      <c r="AL79" s="678">
        <v>2901</v>
      </c>
      <c r="AM79" s="676">
        <v>2894</v>
      </c>
      <c r="AN79" s="678">
        <v>2842</v>
      </c>
    </row>
    <row r="80" spans="1:40" x14ac:dyDescent="0.2">
      <c r="A80" s="536">
        <v>69</v>
      </c>
      <c r="B80" s="537" t="s">
        <v>169</v>
      </c>
      <c r="C80" s="535" t="s">
        <v>170</v>
      </c>
      <c r="D80" s="330">
        <v>14401</v>
      </c>
      <c r="E80" s="333">
        <v>14169</v>
      </c>
      <c r="F80" s="567">
        <v>14282</v>
      </c>
      <c r="G80" s="565">
        <f t="shared" si="2"/>
        <v>42852</v>
      </c>
      <c r="H80" s="331">
        <v>33866</v>
      </c>
      <c r="I80" s="333">
        <v>32293</v>
      </c>
      <c r="J80" s="570">
        <v>30368</v>
      </c>
      <c r="K80" s="565">
        <f t="shared" si="3"/>
        <v>96527</v>
      </c>
      <c r="L80" s="582">
        <v>48787</v>
      </c>
      <c r="M80" s="584">
        <v>491</v>
      </c>
      <c r="N80" s="582">
        <v>47499</v>
      </c>
      <c r="O80" s="584">
        <v>47990</v>
      </c>
      <c r="P80" s="579">
        <v>98.37</v>
      </c>
      <c r="Q80" s="584">
        <v>362</v>
      </c>
      <c r="R80" s="582">
        <v>517</v>
      </c>
      <c r="S80" s="584">
        <v>48378</v>
      </c>
      <c r="T80" s="582">
        <v>6137</v>
      </c>
      <c r="U80" s="584">
        <v>117476</v>
      </c>
      <c r="V80" s="582">
        <v>1252</v>
      </c>
      <c r="W80" s="584">
        <v>114826</v>
      </c>
      <c r="X80" s="582">
        <v>116078</v>
      </c>
      <c r="Y80" s="581">
        <v>98.81</v>
      </c>
      <c r="Z80" s="582">
        <v>-3389</v>
      </c>
      <c r="AA80" s="584">
        <v>738</v>
      </c>
      <c r="AB80" s="582">
        <v>112175</v>
      </c>
      <c r="AC80" s="584">
        <v>19725</v>
      </c>
      <c r="AD80" s="582">
        <v>2552</v>
      </c>
      <c r="AE80" s="680">
        <v>-14</v>
      </c>
      <c r="AF80" s="678">
        <v>0</v>
      </c>
      <c r="AG80" s="676">
        <v>0</v>
      </c>
      <c r="AH80" s="678">
        <v>3078</v>
      </c>
      <c r="AI80" s="676">
        <v>0</v>
      </c>
      <c r="AJ80" s="678">
        <v>0</v>
      </c>
      <c r="AK80" s="676">
        <v>4684</v>
      </c>
      <c r="AL80" s="678">
        <v>0</v>
      </c>
      <c r="AM80" s="676">
        <v>0</v>
      </c>
      <c r="AN80" s="678">
        <v>7762</v>
      </c>
    </row>
    <row r="81" spans="1:40" x14ac:dyDescent="0.2">
      <c r="A81" s="536">
        <v>70</v>
      </c>
      <c r="B81" s="537" t="s">
        <v>171</v>
      </c>
      <c r="C81" s="535" t="s">
        <v>172</v>
      </c>
      <c r="D81" s="330">
        <v>48258</v>
      </c>
      <c r="E81" s="333">
        <v>48275</v>
      </c>
      <c r="F81" s="567">
        <v>48706</v>
      </c>
      <c r="G81" s="565">
        <f t="shared" si="2"/>
        <v>145239</v>
      </c>
      <c r="H81" s="331">
        <v>33225</v>
      </c>
      <c r="I81" s="333">
        <v>29573</v>
      </c>
      <c r="J81" s="570">
        <v>29926</v>
      </c>
      <c r="K81" s="565">
        <f t="shared" si="3"/>
        <v>92724</v>
      </c>
      <c r="L81" s="582">
        <v>174361</v>
      </c>
      <c r="M81" s="584">
        <v>4716</v>
      </c>
      <c r="N81" s="582">
        <v>164518</v>
      </c>
      <c r="O81" s="584">
        <v>169234</v>
      </c>
      <c r="P81" s="579">
        <v>97.06</v>
      </c>
      <c r="Q81" s="584">
        <v>2178</v>
      </c>
      <c r="R81" s="582">
        <v>1765</v>
      </c>
      <c r="S81" s="584">
        <v>168461</v>
      </c>
      <c r="T81" s="582">
        <v>28193</v>
      </c>
      <c r="U81" s="584">
        <v>117962</v>
      </c>
      <c r="V81" s="582">
        <v>2811</v>
      </c>
      <c r="W81" s="584">
        <v>113491</v>
      </c>
      <c r="X81" s="582">
        <v>116302</v>
      </c>
      <c r="Y81" s="581">
        <v>98.59</v>
      </c>
      <c r="Z81" s="582">
        <v>-3201</v>
      </c>
      <c r="AA81" s="584">
        <v>1751</v>
      </c>
      <c r="AB81" s="582">
        <v>112041</v>
      </c>
      <c r="AC81" s="584">
        <v>20272</v>
      </c>
      <c r="AD81" s="582">
        <v>27469</v>
      </c>
      <c r="AE81" s="680">
        <v>0</v>
      </c>
      <c r="AF81" s="678">
        <v>0</v>
      </c>
      <c r="AG81" s="676">
        <v>0</v>
      </c>
      <c r="AH81" s="678">
        <v>9602</v>
      </c>
      <c r="AI81" s="676">
        <v>0</v>
      </c>
      <c r="AJ81" s="678">
        <v>0</v>
      </c>
      <c r="AK81" s="676">
        <v>22380</v>
      </c>
      <c r="AL81" s="678">
        <v>0</v>
      </c>
      <c r="AM81" s="676">
        <v>0</v>
      </c>
      <c r="AN81" s="678">
        <v>31982</v>
      </c>
    </row>
    <row r="82" spans="1:40" x14ac:dyDescent="0.2">
      <c r="A82" s="536">
        <v>71</v>
      </c>
      <c r="B82" s="537" t="s">
        <v>173</v>
      </c>
      <c r="C82" s="535" t="s">
        <v>174</v>
      </c>
      <c r="D82" s="330">
        <v>24813</v>
      </c>
      <c r="E82" s="333">
        <v>23253</v>
      </c>
      <c r="F82" s="567">
        <v>23529</v>
      </c>
      <c r="G82" s="565">
        <f t="shared" si="2"/>
        <v>71595</v>
      </c>
      <c r="H82" s="331">
        <v>18864</v>
      </c>
      <c r="I82" s="333">
        <v>14340</v>
      </c>
      <c r="J82" s="570">
        <v>15900</v>
      </c>
      <c r="K82" s="565">
        <f t="shared" si="3"/>
        <v>49104</v>
      </c>
      <c r="L82" s="582">
        <v>79372</v>
      </c>
      <c r="M82" s="584">
        <v>697</v>
      </c>
      <c r="N82" s="582">
        <v>76840</v>
      </c>
      <c r="O82" s="584">
        <v>77537</v>
      </c>
      <c r="P82" s="579">
        <v>97.69</v>
      </c>
      <c r="Q82" s="584">
        <v>744</v>
      </c>
      <c r="R82" s="582">
        <v>785</v>
      </c>
      <c r="S82" s="584">
        <v>78369</v>
      </c>
      <c r="T82" s="582">
        <v>10241</v>
      </c>
      <c r="U82" s="584">
        <v>63739</v>
      </c>
      <c r="V82" s="582">
        <v>713</v>
      </c>
      <c r="W82" s="584">
        <v>61795</v>
      </c>
      <c r="X82" s="582">
        <v>62508</v>
      </c>
      <c r="Y82" s="581">
        <v>98.07</v>
      </c>
      <c r="Z82" s="582">
        <v>-1559</v>
      </c>
      <c r="AA82" s="584">
        <v>1040</v>
      </c>
      <c r="AB82" s="582">
        <v>61276</v>
      </c>
      <c r="AC82" s="584">
        <v>13104</v>
      </c>
      <c r="AD82" s="582">
        <v>6667</v>
      </c>
      <c r="AE82" s="680">
        <v>24</v>
      </c>
      <c r="AF82" s="678">
        <v>3786</v>
      </c>
      <c r="AG82" s="676">
        <v>3747</v>
      </c>
      <c r="AH82" s="678">
        <v>3682</v>
      </c>
      <c r="AI82" s="676">
        <v>4945</v>
      </c>
      <c r="AJ82" s="678">
        <v>4931</v>
      </c>
      <c r="AK82" s="676">
        <v>4970</v>
      </c>
      <c r="AL82" s="678">
        <v>8731</v>
      </c>
      <c r="AM82" s="676">
        <v>8678</v>
      </c>
      <c r="AN82" s="678">
        <v>8652</v>
      </c>
    </row>
    <row r="83" spans="1:40" x14ac:dyDescent="0.2">
      <c r="A83" s="536">
        <v>72</v>
      </c>
      <c r="B83" s="537" t="s">
        <v>175</v>
      </c>
      <c r="C83" s="535" t="s">
        <v>176</v>
      </c>
      <c r="D83" s="330">
        <v>12761</v>
      </c>
      <c r="E83" s="333">
        <v>12889</v>
      </c>
      <c r="F83" s="567">
        <v>13046</v>
      </c>
      <c r="G83" s="565">
        <f t="shared" si="2"/>
        <v>38696</v>
      </c>
      <c r="H83" s="331">
        <v>10262</v>
      </c>
      <c r="I83" s="333">
        <v>8179</v>
      </c>
      <c r="J83" s="570">
        <v>8325</v>
      </c>
      <c r="K83" s="565">
        <f t="shared" si="3"/>
        <v>26766</v>
      </c>
      <c r="L83" s="582">
        <v>46435</v>
      </c>
      <c r="M83" s="584">
        <v>676</v>
      </c>
      <c r="N83" s="582">
        <v>43526</v>
      </c>
      <c r="O83" s="584">
        <v>44202</v>
      </c>
      <c r="P83" s="579">
        <v>95.19</v>
      </c>
      <c r="Q83" s="584">
        <v>1272</v>
      </c>
      <c r="R83" s="582">
        <v>652</v>
      </c>
      <c r="S83" s="584">
        <v>45450</v>
      </c>
      <c r="T83" s="582">
        <v>8224</v>
      </c>
      <c r="U83" s="584">
        <v>34861</v>
      </c>
      <c r="V83" s="582">
        <v>575</v>
      </c>
      <c r="W83" s="584">
        <v>33584</v>
      </c>
      <c r="X83" s="582">
        <v>34159</v>
      </c>
      <c r="Y83" s="581">
        <v>97.99</v>
      </c>
      <c r="Z83" s="582">
        <v>-80</v>
      </c>
      <c r="AA83" s="584">
        <v>306</v>
      </c>
      <c r="AB83" s="582">
        <v>33810</v>
      </c>
      <c r="AC83" s="584">
        <v>6305</v>
      </c>
      <c r="AD83" s="582">
        <v>6023</v>
      </c>
      <c r="AE83" s="680">
        <v>21</v>
      </c>
      <c r="AF83" s="678">
        <v>4618</v>
      </c>
      <c r="AG83" s="676">
        <v>4568</v>
      </c>
      <c r="AH83" s="678">
        <v>4512</v>
      </c>
      <c r="AI83" s="676">
        <v>6339</v>
      </c>
      <c r="AJ83" s="678">
        <v>6297</v>
      </c>
      <c r="AK83" s="676">
        <v>6234</v>
      </c>
      <c r="AL83" s="678">
        <v>10957</v>
      </c>
      <c r="AM83" s="676">
        <v>10865</v>
      </c>
      <c r="AN83" s="678">
        <v>10746</v>
      </c>
    </row>
    <row r="84" spans="1:40" x14ac:dyDescent="0.2">
      <c r="A84" s="536">
        <v>73</v>
      </c>
      <c r="B84" s="537" t="s">
        <v>177</v>
      </c>
      <c r="C84" s="535" t="s">
        <v>178</v>
      </c>
      <c r="D84" s="330">
        <v>15030</v>
      </c>
      <c r="E84" s="333">
        <v>14837</v>
      </c>
      <c r="F84" s="567">
        <v>14859</v>
      </c>
      <c r="G84" s="565">
        <f t="shared" si="2"/>
        <v>44726</v>
      </c>
      <c r="H84" s="331">
        <v>23766</v>
      </c>
      <c r="I84" s="333">
        <v>22763</v>
      </c>
      <c r="J84" s="570">
        <v>23014</v>
      </c>
      <c r="K84" s="565">
        <f t="shared" si="3"/>
        <v>69543</v>
      </c>
      <c r="L84" s="582">
        <v>50277</v>
      </c>
      <c r="M84" s="584">
        <v>994</v>
      </c>
      <c r="N84" s="582">
        <v>47847</v>
      </c>
      <c r="O84" s="584">
        <v>48841</v>
      </c>
      <c r="P84" s="579">
        <v>97.14</v>
      </c>
      <c r="Q84" s="584">
        <v>1002</v>
      </c>
      <c r="R84" s="582">
        <v>967</v>
      </c>
      <c r="S84" s="584">
        <v>49816</v>
      </c>
      <c r="T84" s="582">
        <v>7181</v>
      </c>
      <c r="U84" s="584">
        <v>87075</v>
      </c>
      <c r="V84" s="582">
        <v>3198</v>
      </c>
      <c r="W84" s="584">
        <v>82026</v>
      </c>
      <c r="X84" s="582">
        <v>85224</v>
      </c>
      <c r="Y84" s="581">
        <v>97.87</v>
      </c>
      <c r="Z84" s="582">
        <v>-775</v>
      </c>
      <c r="AA84" s="584">
        <v>1030</v>
      </c>
      <c r="AB84" s="582">
        <v>82281</v>
      </c>
      <c r="AC84" s="584">
        <v>9762</v>
      </c>
      <c r="AD84" s="582">
        <v>5153</v>
      </c>
      <c r="AE84" s="680">
        <v>19</v>
      </c>
      <c r="AF84" s="678">
        <v>2369</v>
      </c>
      <c r="AG84" s="676">
        <v>2336</v>
      </c>
      <c r="AH84" s="678">
        <v>2319</v>
      </c>
      <c r="AI84" s="676">
        <v>3675</v>
      </c>
      <c r="AJ84" s="678">
        <v>3604</v>
      </c>
      <c r="AK84" s="676">
        <v>3575</v>
      </c>
      <c r="AL84" s="678">
        <v>6044</v>
      </c>
      <c r="AM84" s="676">
        <v>5940</v>
      </c>
      <c r="AN84" s="678">
        <v>5894</v>
      </c>
    </row>
    <row r="85" spans="1:40" x14ac:dyDescent="0.2">
      <c r="A85" s="536">
        <v>74</v>
      </c>
      <c r="B85" s="537" t="s">
        <v>179</v>
      </c>
      <c r="C85" s="535" t="s">
        <v>180</v>
      </c>
      <c r="D85" s="330">
        <v>12338</v>
      </c>
      <c r="E85" s="333">
        <v>12227</v>
      </c>
      <c r="F85" s="567">
        <v>12110</v>
      </c>
      <c r="G85" s="565">
        <f t="shared" si="2"/>
        <v>36675</v>
      </c>
      <c r="H85" s="331">
        <v>12317</v>
      </c>
      <c r="I85" s="333">
        <v>11173</v>
      </c>
      <c r="J85" s="570">
        <v>10805</v>
      </c>
      <c r="K85" s="565">
        <f t="shared" si="3"/>
        <v>34295</v>
      </c>
      <c r="L85" s="582">
        <v>41226</v>
      </c>
      <c r="M85" s="584">
        <v>603</v>
      </c>
      <c r="N85" s="582">
        <v>39827</v>
      </c>
      <c r="O85" s="584">
        <v>40430</v>
      </c>
      <c r="P85" s="579">
        <v>98.07</v>
      </c>
      <c r="Q85" s="584">
        <v>493</v>
      </c>
      <c r="R85" s="582">
        <v>724</v>
      </c>
      <c r="S85" s="584">
        <v>41044</v>
      </c>
      <c r="T85" s="582">
        <v>5387</v>
      </c>
      <c r="U85" s="584">
        <v>40212</v>
      </c>
      <c r="V85" s="582">
        <v>715</v>
      </c>
      <c r="W85" s="584">
        <v>39130</v>
      </c>
      <c r="X85" s="582">
        <v>39845</v>
      </c>
      <c r="Y85" s="581">
        <v>99.09</v>
      </c>
      <c r="Z85" s="582">
        <v>-748</v>
      </c>
      <c r="AA85" s="584">
        <v>583</v>
      </c>
      <c r="AB85" s="582">
        <v>38965</v>
      </c>
      <c r="AC85" s="584">
        <v>7442</v>
      </c>
      <c r="AD85" s="582">
        <v>2297</v>
      </c>
      <c r="AE85" s="680">
        <v>10</v>
      </c>
      <c r="AF85" s="678">
        <v>1927</v>
      </c>
      <c r="AG85" s="676">
        <v>1894</v>
      </c>
      <c r="AH85" s="678">
        <v>1877</v>
      </c>
      <c r="AI85" s="676">
        <v>1938</v>
      </c>
      <c r="AJ85" s="678">
        <v>1902</v>
      </c>
      <c r="AK85" s="676">
        <v>1900</v>
      </c>
      <c r="AL85" s="678">
        <v>3865</v>
      </c>
      <c r="AM85" s="676">
        <v>3796</v>
      </c>
      <c r="AN85" s="678">
        <v>3777</v>
      </c>
    </row>
    <row r="86" spans="1:40" x14ac:dyDescent="0.2">
      <c r="A86" s="536">
        <v>75</v>
      </c>
      <c r="B86" s="537" t="s">
        <v>181</v>
      </c>
      <c r="C86" s="535" t="s">
        <v>182</v>
      </c>
      <c r="D86" s="330">
        <v>26483</v>
      </c>
      <c r="E86" s="333">
        <v>26092</v>
      </c>
      <c r="F86" s="567">
        <v>25727</v>
      </c>
      <c r="G86" s="565">
        <f t="shared" si="2"/>
        <v>78302</v>
      </c>
      <c r="H86" s="331">
        <v>23928</v>
      </c>
      <c r="I86" s="333">
        <v>27642</v>
      </c>
      <c r="J86" s="570">
        <v>23525</v>
      </c>
      <c r="K86" s="565">
        <f t="shared" si="3"/>
        <v>75095</v>
      </c>
      <c r="L86" s="582">
        <v>91834</v>
      </c>
      <c r="M86" s="584">
        <v>1286</v>
      </c>
      <c r="N86" s="582">
        <v>84641</v>
      </c>
      <c r="O86" s="584">
        <v>85927</v>
      </c>
      <c r="P86" s="579">
        <v>93.57</v>
      </c>
      <c r="Q86" s="584">
        <v>3126</v>
      </c>
      <c r="R86" s="582">
        <v>1450</v>
      </c>
      <c r="S86" s="584">
        <v>89217</v>
      </c>
      <c r="T86" s="582">
        <v>13249</v>
      </c>
      <c r="U86" s="584">
        <v>88639</v>
      </c>
      <c r="V86" s="582">
        <v>164</v>
      </c>
      <c r="W86" s="584">
        <v>85609</v>
      </c>
      <c r="X86" s="582">
        <v>85773</v>
      </c>
      <c r="Y86" s="581">
        <v>96.77</v>
      </c>
      <c r="Z86" s="582">
        <v>668</v>
      </c>
      <c r="AA86" s="584">
        <v>854</v>
      </c>
      <c r="AB86" s="582">
        <v>87131</v>
      </c>
      <c r="AC86" s="584">
        <v>14232</v>
      </c>
      <c r="AD86" s="582">
        <v>16376</v>
      </c>
      <c r="AE86" s="680">
        <v>129</v>
      </c>
      <c r="AF86" s="678">
        <v>8713</v>
      </c>
      <c r="AG86" s="676">
        <v>8624</v>
      </c>
      <c r="AH86" s="678">
        <v>8568</v>
      </c>
      <c r="AI86" s="676">
        <v>12709</v>
      </c>
      <c r="AJ86" s="678">
        <v>12623</v>
      </c>
      <c r="AK86" s="676">
        <v>12454</v>
      </c>
      <c r="AL86" s="678">
        <v>21422</v>
      </c>
      <c r="AM86" s="676">
        <v>21247</v>
      </c>
      <c r="AN86" s="678">
        <v>21022</v>
      </c>
    </row>
    <row r="87" spans="1:40" x14ac:dyDescent="0.2">
      <c r="A87" s="536">
        <v>76</v>
      </c>
      <c r="B87" s="537" t="s">
        <v>183</v>
      </c>
      <c r="C87" s="535" t="s">
        <v>184</v>
      </c>
      <c r="D87" s="330">
        <v>14279</v>
      </c>
      <c r="E87" s="333">
        <v>12815</v>
      </c>
      <c r="F87" s="567">
        <v>13110</v>
      </c>
      <c r="G87" s="565">
        <f t="shared" si="2"/>
        <v>40204</v>
      </c>
      <c r="H87" s="331">
        <v>4796</v>
      </c>
      <c r="I87" s="333">
        <v>5813</v>
      </c>
      <c r="J87" s="570">
        <v>4337</v>
      </c>
      <c r="K87" s="565">
        <f t="shared" si="3"/>
        <v>14946</v>
      </c>
      <c r="L87" s="582">
        <v>44167</v>
      </c>
      <c r="M87" s="584">
        <v>650</v>
      </c>
      <c r="N87" s="582">
        <v>42696</v>
      </c>
      <c r="O87" s="584">
        <v>43346</v>
      </c>
      <c r="P87" s="579">
        <v>98.14</v>
      </c>
      <c r="Q87" s="584">
        <v>452</v>
      </c>
      <c r="R87" s="582">
        <v>671</v>
      </c>
      <c r="S87" s="584">
        <v>43819</v>
      </c>
      <c r="T87" s="582">
        <v>4551</v>
      </c>
      <c r="U87" s="584">
        <v>17274</v>
      </c>
      <c r="V87" s="582">
        <v>148</v>
      </c>
      <c r="W87" s="584">
        <v>16670</v>
      </c>
      <c r="X87" s="582">
        <v>16818</v>
      </c>
      <c r="Y87" s="581">
        <v>97.36</v>
      </c>
      <c r="Z87" s="582">
        <v>-31</v>
      </c>
      <c r="AA87" s="584">
        <v>39</v>
      </c>
      <c r="AB87" s="582">
        <v>16678</v>
      </c>
      <c r="AC87" s="584">
        <v>1670</v>
      </c>
      <c r="AD87" s="582">
        <v>1899</v>
      </c>
      <c r="AE87" s="680">
        <v>2</v>
      </c>
      <c r="AF87" s="678">
        <v>0</v>
      </c>
      <c r="AG87" s="676">
        <v>0</v>
      </c>
      <c r="AH87" s="678">
        <v>2054</v>
      </c>
      <c r="AI87" s="676">
        <v>0</v>
      </c>
      <c r="AJ87" s="678">
        <v>0</v>
      </c>
      <c r="AK87" s="676">
        <v>1769</v>
      </c>
      <c r="AL87" s="678">
        <v>0</v>
      </c>
      <c r="AM87" s="676">
        <v>0</v>
      </c>
      <c r="AN87" s="678">
        <v>3823</v>
      </c>
    </row>
    <row r="88" spans="1:40" x14ac:dyDescent="0.2">
      <c r="A88" s="536">
        <v>77</v>
      </c>
      <c r="B88" s="537" t="s">
        <v>185</v>
      </c>
      <c r="C88" s="535" t="s">
        <v>186</v>
      </c>
      <c r="D88" s="330">
        <v>29614</v>
      </c>
      <c r="E88" s="333">
        <v>28436</v>
      </c>
      <c r="F88" s="567">
        <v>29056</v>
      </c>
      <c r="G88" s="565">
        <f t="shared" si="2"/>
        <v>87106</v>
      </c>
      <c r="H88" s="331">
        <v>26804</v>
      </c>
      <c r="I88" s="333">
        <v>23462</v>
      </c>
      <c r="J88" s="570">
        <v>23600</v>
      </c>
      <c r="K88" s="565">
        <f t="shared" si="3"/>
        <v>73866</v>
      </c>
      <c r="L88" s="582">
        <v>104579</v>
      </c>
      <c r="M88" s="584">
        <v>801</v>
      </c>
      <c r="N88" s="582">
        <v>97429</v>
      </c>
      <c r="O88" s="584">
        <v>98230</v>
      </c>
      <c r="P88" s="579">
        <v>93.93</v>
      </c>
      <c r="Q88" s="584">
        <v>4135</v>
      </c>
      <c r="R88" s="582">
        <v>1064</v>
      </c>
      <c r="S88" s="584">
        <v>102628</v>
      </c>
      <c r="T88" s="582">
        <v>18362</v>
      </c>
      <c r="U88" s="584">
        <v>94168</v>
      </c>
      <c r="V88" s="582">
        <v>679</v>
      </c>
      <c r="W88" s="584">
        <v>90190</v>
      </c>
      <c r="X88" s="582">
        <v>90869</v>
      </c>
      <c r="Y88" s="581">
        <v>96.5</v>
      </c>
      <c r="Z88" s="582">
        <v>-34</v>
      </c>
      <c r="AA88" s="584">
        <v>932</v>
      </c>
      <c r="AB88" s="582">
        <v>91088</v>
      </c>
      <c r="AC88" s="584">
        <v>17949</v>
      </c>
      <c r="AD88" s="582">
        <v>19202</v>
      </c>
      <c r="AE88" s="680">
        <v>29</v>
      </c>
      <c r="AF88" s="678">
        <v>0</v>
      </c>
      <c r="AG88" s="676">
        <v>0</v>
      </c>
      <c r="AH88" s="678">
        <v>12502</v>
      </c>
      <c r="AI88" s="676">
        <v>0</v>
      </c>
      <c r="AJ88" s="678">
        <v>0</v>
      </c>
      <c r="AK88" s="676">
        <v>14753</v>
      </c>
      <c r="AL88" s="678">
        <v>0</v>
      </c>
      <c r="AM88" s="676">
        <v>0</v>
      </c>
      <c r="AN88" s="678">
        <v>27255</v>
      </c>
    </row>
    <row r="89" spans="1:40" x14ac:dyDescent="0.2">
      <c r="A89" s="536">
        <v>78</v>
      </c>
      <c r="B89" s="537" t="s">
        <v>187</v>
      </c>
      <c r="C89" s="535" t="s">
        <v>188</v>
      </c>
      <c r="D89" s="330">
        <v>16195</v>
      </c>
      <c r="E89" s="333">
        <v>15874</v>
      </c>
      <c r="F89" s="567">
        <v>15883</v>
      </c>
      <c r="G89" s="565">
        <f t="shared" si="2"/>
        <v>47952</v>
      </c>
      <c r="H89" s="331">
        <v>10606</v>
      </c>
      <c r="I89" s="333">
        <v>8928</v>
      </c>
      <c r="J89" s="570">
        <v>8764</v>
      </c>
      <c r="K89" s="565">
        <f t="shared" si="3"/>
        <v>28298</v>
      </c>
      <c r="L89" s="582">
        <v>54212</v>
      </c>
      <c r="M89" s="584">
        <v>454</v>
      </c>
      <c r="N89" s="582">
        <v>52598</v>
      </c>
      <c r="O89" s="584">
        <v>53052</v>
      </c>
      <c r="P89" s="579">
        <v>97.86</v>
      </c>
      <c r="Q89" s="584">
        <v>894</v>
      </c>
      <c r="R89" s="582">
        <v>493</v>
      </c>
      <c r="S89" s="584">
        <v>53985</v>
      </c>
      <c r="T89" s="582">
        <v>7711</v>
      </c>
      <c r="U89" s="584">
        <v>34199</v>
      </c>
      <c r="V89" s="582">
        <v>90</v>
      </c>
      <c r="W89" s="584">
        <v>33710</v>
      </c>
      <c r="X89" s="582">
        <v>33800</v>
      </c>
      <c r="Y89" s="581">
        <v>98.83</v>
      </c>
      <c r="Z89" s="582">
        <v>-191</v>
      </c>
      <c r="AA89" s="584">
        <v>141</v>
      </c>
      <c r="AB89" s="582">
        <v>33660</v>
      </c>
      <c r="AC89" s="584">
        <v>4917</v>
      </c>
      <c r="AD89" s="582">
        <v>4734</v>
      </c>
      <c r="AE89" s="680">
        <v>23</v>
      </c>
      <c r="AF89" s="678">
        <v>0</v>
      </c>
      <c r="AG89" s="676">
        <v>0</v>
      </c>
      <c r="AH89" s="678">
        <v>4323</v>
      </c>
      <c r="AI89" s="676">
        <v>0</v>
      </c>
      <c r="AJ89" s="678">
        <v>0</v>
      </c>
      <c r="AK89" s="676">
        <v>5547</v>
      </c>
      <c r="AL89" s="678">
        <v>0</v>
      </c>
      <c r="AM89" s="676">
        <v>0</v>
      </c>
      <c r="AN89" s="678">
        <v>9870</v>
      </c>
    </row>
    <row r="90" spans="1:40" x14ac:dyDescent="0.2">
      <c r="A90" s="536">
        <v>79</v>
      </c>
      <c r="B90" s="537" t="s">
        <v>189</v>
      </c>
      <c r="C90" s="535" t="s">
        <v>190</v>
      </c>
      <c r="D90" s="330">
        <v>32988</v>
      </c>
      <c r="E90" s="333">
        <v>32048</v>
      </c>
      <c r="F90" s="567">
        <v>32228</v>
      </c>
      <c r="G90" s="565">
        <f t="shared" si="2"/>
        <v>97264</v>
      </c>
      <c r="H90" s="331">
        <v>30980</v>
      </c>
      <c r="I90" s="333">
        <v>24394</v>
      </c>
      <c r="J90" s="570">
        <v>24948</v>
      </c>
      <c r="K90" s="565">
        <f t="shared" si="3"/>
        <v>80322</v>
      </c>
      <c r="L90" s="582">
        <v>110603</v>
      </c>
      <c r="M90" s="584">
        <v>758</v>
      </c>
      <c r="N90" s="582">
        <v>107248</v>
      </c>
      <c r="O90" s="584">
        <v>108006</v>
      </c>
      <c r="P90" s="579">
        <v>97.65</v>
      </c>
      <c r="Q90" s="584">
        <v>2597</v>
      </c>
      <c r="R90" s="582">
        <v>840</v>
      </c>
      <c r="S90" s="584">
        <v>110685</v>
      </c>
      <c r="T90" s="582">
        <v>15228</v>
      </c>
      <c r="U90" s="584">
        <v>95290</v>
      </c>
      <c r="V90" s="582">
        <v>574</v>
      </c>
      <c r="W90" s="584">
        <v>92260</v>
      </c>
      <c r="X90" s="582">
        <v>92834</v>
      </c>
      <c r="Y90" s="581">
        <v>97.42</v>
      </c>
      <c r="Z90" s="582">
        <v>1997</v>
      </c>
      <c r="AA90" s="584">
        <v>539</v>
      </c>
      <c r="AB90" s="582">
        <v>94796</v>
      </c>
      <c r="AC90" s="584">
        <v>15515</v>
      </c>
      <c r="AD90" s="582">
        <v>4871</v>
      </c>
      <c r="AE90" s="680">
        <v>9</v>
      </c>
      <c r="AF90" s="678">
        <v>14131</v>
      </c>
      <c r="AG90" s="676">
        <v>14032</v>
      </c>
      <c r="AH90" s="678">
        <v>13949</v>
      </c>
      <c r="AI90" s="676">
        <v>16033</v>
      </c>
      <c r="AJ90" s="678">
        <v>15706</v>
      </c>
      <c r="AK90" s="676">
        <v>15536</v>
      </c>
      <c r="AL90" s="678">
        <v>30164</v>
      </c>
      <c r="AM90" s="676">
        <v>29738</v>
      </c>
      <c r="AN90" s="678">
        <v>29485</v>
      </c>
    </row>
    <row r="91" spans="1:40" x14ac:dyDescent="0.2">
      <c r="A91" s="536">
        <v>80</v>
      </c>
      <c r="B91" s="537" t="s">
        <v>191</v>
      </c>
      <c r="C91" s="535" t="s">
        <v>728</v>
      </c>
      <c r="D91" s="330">
        <v>64491</v>
      </c>
      <c r="E91" s="333">
        <v>64976</v>
      </c>
      <c r="F91" s="567">
        <v>64772</v>
      </c>
      <c r="G91" s="565">
        <f t="shared" si="2"/>
        <v>194239</v>
      </c>
      <c r="H91" s="331">
        <v>38616</v>
      </c>
      <c r="I91" s="333">
        <v>29446</v>
      </c>
      <c r="J91" s="570">
        <v>29077</v>
      </c>
      <c r="K91" s="565">
        <f t="shared" si="3"/>
        <v>97139</v>
      </c>
      <c r="L91" s="582">
        <v>220101</v>
      </c>
      <c r="M91" s="584">
        <v>3126</v>
      </c>
      <c r="N91" s="582">
        <v>207720</v>
      </c>
      <c r="O91" s="584">
        <v>210846</v>
      </c>
      <c r="P91" s="579">
        <v>95.8</v>
      </c>
      <c r="Q91" s="584">
        <v>6907</v>
      </c>
      <c r="R91" s="582">
        <v>2932</v>
      </c>
      <c r="S91" s="584">
        <v>217559</v>
      </c>
      <c r="T91" s="582">
        <v>33009</v>
      </c>
      <c r="U91" s="584">
        <v>118429</v>
      </c>
      <c r="V91" s="582">
        <v>416</v>
      </c>
      <c r="W91" s="584">
        <v>114687</v>
      </c>
      <c r="X91" s="582">
        <v>115103</v>
      </c>
      <c r="Y91" s="581">
        <v>97.19</v>
      </c>
      <c r="Z91" s="582">
        <v>424</v>
      </c>
      <c r="AA91" s="584">
        <v>1040</v>
      </c>
      <c r="AB91" s="582">
        <v>116151</v>
      </c>
      <c r="AC91" s="584">
        <v>18962</v>
      </c>
      <c r="AD91" s="582">
        <v>23910</v>
      </c>
      <c r="AE91" s="680">
        <v>134</v>
      </c>
      <c r="AF91" s="678">
        <v>0</v>
      </c>
      <c r="AG91" s="676">
        <v>0</v>
      </c>
      <c r="AH91" s="678">
        <v>27411</v>
      </c>
      <c r="AI91" s="676">
        <v>0</v>
      </c>
      <c r="AJ91" s="678">
        <v>0</v>
      </c>
      <c r="AK91" s="676">
        <v>33814</v>
      </c>
      <c r="AL91" s="678">
        <v>0</v>
      </c>
      <c r="AM91" s="676">
        <v>0</v>
      </c>
      <c r="AN91" s="678">
        <v>61225</v>
      </c>
    </row>
    <row r="92" spans="1:40" x14ac:dyDescent="0.2">
      <c r="A92" s="536">
        <v>81</v>
      </c>
      <c r="B92" s="537" t="s">
        <v>192</v>
      </c>
      <c r="C92" s="535" t="s">
        <v>193</v>
      </c>
      <c r="D92" s="330">
        <v>43272</v>
      </c>
      <c r="E92" s="333">
        <v>41328</v>
      </c>
      <c r="F92" s="567">
        <v>41773</v>
      </c>
      <c r="G92" s="565">
        <f t="shared" si="2"/>
        <v>126373</v>
      </c>
      <c r="H92" s="331">
        <v>35874</v>
      </c>
      <c r="I92" s="333">
        <v>36460</v>
      </c>
      <c r="J92" s="570">
        <v>36177</v>
      </c>
      <c r="K92" s="565">
        <f t="shared" si="3"/>
        <v>108511</v>
      </c>
      <c r="L92" s="582">
        <v>147679</v>
      </c>
      <c r="M92" s="584">
        <v>2965</v>
      </c>
      <c r="N92" s="582">
        <v>139072</v>
      </c>
      <c r="O92" s="584">
        <v>142037</v>
      </c>
      <c r="P92" s="579">
        <v>96.18</v>
      </c>
      <c r="Q92" s="584">
        <v>3212</v>
      </c>
      <c r="R92" s="582">
        <v>2973</v>
      </c>
      <c r="S92" s="584">
        <v>145257</v>
      </c>
      <c r="T92" s="582">
        <v>22314</v>
      </c>
      <c r="U92" s="584">
        <v>152682</v>
      </c>
      <c r="V92" s="582">
        <v>2255</v>
      </c>
      <c r="W92" s="584">
        <v>144827</v>
      </c>
      <c r="X92" s="582">
        <v>147082</v>
      </c>
      <c r="Y92" s="581">
        <v>96.33</v>
      </c>
      <c r="Z92" s="582">
        <v>-4322</v>
      </c>
      <c r="AA92" s="584">
        <v>1876</v>
      </c>
      <c r="AB92" s="582">
        <v>142381</v>
      </c>
      <c r="AC92" s="584">
        <v>29653</v>
      </c>
      <c r="AD92" s="582">
        <v>18463</v>
      </c>
      <c r="AE92" s="680">
        <v>102</v>
      </c>
      <c r="AF92" s="678">
        <v>9437</v>
      </c>
      <c r="AG92" s="676">
        <v>9457</v>
      </c>
      <c r="AH92" s="678">
        <v>9390</v>
      </c>
      <c r="AI92" s="676">
        <v>17043</v>
      </c>
      <c r="AJ92" s="678">
        <v>16785</v>
      </c>
      <c r="AK92" s="676">
        <v>16719</v>
      </c>
      <c r="AL92" s="678">
        <v>26480</v>
      </c>
      <c r="AM92" s="676">
        <v>26242</v>
      </c>
      <c r="AN92" s="678">
        <v>26109</v>
      </c>
    </row>
    <row r="93" spans="1:40" x14ac:dyDescent="0.2">
      <c r="A93" s="536">
        <v>82</v>
      </c>
      <c r="B93" s="537" t="s">
        <v>194</v>
      </c>
      <c r="C93" s="535" t="s">
        <v>195</v>
      </c>
      <c r="D93" s="330">
        <v>13524</v>
      </c>
      <c r="E93" s="333">
        <v>13035</v>
      </c>
      <c r="F93" s="567">
        <v>13006</v>
      </c>
      <c r="G93" s="565">
        <f t="shared" si="2"/>
        <v>39565</v>
      </c>
      <c r="H93" s="331">
        <v>5382</v>
      </c>
      <c r="I93" s="333">
        <v>5041</v>
      </c>
      <c r="J93" s="570">
        <v>5268</v>
      </c>
      <c r="K93" s="565">
        <f t="shared" si="3"/>
        <v>15691</v>
      </c>
      <c r="L93" s="582">
        <v>44467</v>
      </c>
      <c r="M93" s="584">
        <v>638</v>
      </c>
      <c r="N93" s="582">
        <v>43111</v>
      </c>
      <c r="O93" s="584">
        <v>43749</v>
      </c>
      <c r="P93" s="579">
        <v>98.39</v>
      </c>
      <c r="Q93" s="584">
        <v>454</v>
      </c>
      <c r="R93" s="582">
        <v>774</v>
      </c>
      <c r="S93" s="584">
        <v>44339</v>
      </c>
      <c r="T93" s="582">
        <v>5869</v>
      </c>
      <c r="U93" s="584">
        <v>18280</v>
      </c>
      <c r="V93" s="582">
        <v>193</v>
      </c>
      <c r="W93" s="584">
        <v>17776</v>
      </c>
      <c r="X93" s="582">
        <v>17969</v>
      </c>
      <c r="Y93" s="581">
        <v>98.3</v>
      </c>
      <c r="Z93" s="582">
        <v>-127</v>
      </c>
      <c r="AA93" s="584">
        <v>294</v>
      </c>
      <c r="AB93" s="582">
        <v>17943</v>
      </c>
      <c r="AC93" s="584">
        <v>2628</v>
      </c>
      <c r="AD93" s="582">
        <v>2499</v>
      </c>
      <c r="AE93" s="680">
        <v>13</v>
      </c>
      <c r="AF93" s="678">
        <v>0</v>
      </c>
      <c r="AG93" s="676">
        <v>0</v>
      </c>
      <c r="AH93" s="678">
        <v>2411</v>
      </c>
      <c r="AI93" s="676">
        <v>0</v>
      </c>
      <c r="AJ93" s="678">
        <v>0</v>
      </c>
      <c r="AK93" s="676">
        <v>2059</v>
      </c>
      <c r="AL93" s="678">
        <v>0</v>
      </c>
      <c r="AM93" s="676">
        <v>0</v>
      </c>
      <c r="AN93" s="678">
        <v>4470</v>
      </c>
    </row>
    <row r="94" spans="1:40" x14ac:dyDescent="0.2">
      <c r="A94" s="536">
        <v>83</v>
      </c>
      <c r="B94" s="537" t="s">
        <v>196</v>
      </c>
      <c r="C94" s="535" t="s">
        <v>197</v>
      </c>
      <c r="D94" s="330">
        <v>25887</v>
      </c>
      <c r="E94" s="333">
        <v>24663</v>
      </c>
      <c r="F94" s="567">
        <v>25578</v>
      </c>
      <c r="G94" s="565">
        <f t="shared" si="2"/>
        <v>76128</v>
      </c>
      <c r="H94" s="331">
        <v>11056</v>
      </c>
      <c r="I94" s="333">
        <v>8999</v>
      </c>
      <c r="J94" s="570">
        <v>8184</v>
      </c>
      <c r="K94" s="565">
        <f t="shared" si="3"/>
        <v>28239</v>
      </c>
      <c r="L94" s="582">
        <v>85274</v>
      </c>
      <c r="M94" s="584">
        <v>1331</v>
      </c>
      <c r="N94" s="582">
        <v>82943</v>
      </c>
      <c r="O94" s="584">
        <v>84274</v>
      </c>
      <c r="P94" s="579">
        <v>98.83</v>
      </c>
      <c r="Q94" s="584">
        <v>729</v>
      </c>
      <c r="R94" s="582">
        <v>1473</v>
      </c>
      <c r="S94" s="584">
        <v>85145</v>
      </c>
      <c r="T94" s="582">
        <v>11477</v>
      </c>
      <c r="U94" s="584">
        <v>32297</v>
      </c>
      <c r="V94" s="582">
        <v>638</v>
      </c>
      <c r="W94" s="584">
        <v>31167</v>
      </c>
      <c r="X94" s="582">
        <v>31805</v>
      </c>
      <c r="Y94" s="581">
        <v>98.48</v>
      </c>
      <c r="Z94" s="582">
        <v>485</v>
      </c>
      <c r="AA94" s="584">
        <v>382</v>
      </c>
      <c r="AB94" s="582">
        <v>32034</v>
      </c>
      <c r="AC94" s="584">
        <v>4306</v>
      </c>
      <c r="AD94" s="582">
        <v>2018</v>
      </c>
      <c r="AE94" s="680">
        <v>16</v>
      </c>
      <c r="AF94" s="678">
        <v>0</v>
      </c>
      <c r="AG94" s="676">
        <v>0</v>
      </c>
      <c r="AH94" s="678">
        <v>4629</v>
      </c>
      <c r="AI94" s="676">
        <v>0</v>
      </c>
      <c r="AJ94" s="678">
        <v>0</v>
      </c>
      <c r="AK94" s="676">
        <v>3757</v>
      </c>
      <c r="AL94" s="678">
        <v>0</v>
      </c>
      <c r="AM94" s="676">
        <v>0</v>
      </c>
      <c r="AN94" s="678">
        <v>8386</v>
      </c>
    </row>
    <row r="95" spans="1:40" x14ac:dyDescent="0.2">
      <c r="A95" s="536">
        <v>84</v>
      </c>
      <c r="B95" s="537" t="s">
        <v>198</v>
      </c>
      <c r="C95" s="535" t="s">
        <v>199</v>
      </c>
      <c r="D95" s="330">
        <v>18560</v>
      </c>
      <c r="E95" s="333">
        <v>17904</v>
      </c>
      <c r="F95" s="567">
        <v>18271</v>
      </c>
      <c r="G95" s="565">
        <f t="shared" si="2"/>
        <v>54735</v>
      </c>
      <c r="H95" s="331">
        <v>7145</v>
      </c>
      <c r="I95" s="333">
        <v>5691</v>
      </c>
      <c r="J95" s="570">
        <v>5908</v>
      </c>
      <c r="K95" s="565">
        <f t="shared" si="3"/>
        <v>18744</v>
      </c>
      <c r="L95" s="582">
        <v>61787</v>
      </c>
      <c r="M95" s="584">
        <v>577</v>
      </c>
      <c r="N95" s="582">
        <v>60346</v>
      </c>
      <c r="O95" s="584">
        <v>60923</v>
      </c>
      <c r="P95" s="579">
        <v>98.6</v>
      </c>
      <c r="Q95" s="584">
        <v>380</v>
      </c>
      <c r="R95" s="582">
        <v>622</v>
      </c>
      <c r="S95" s="584">
        <v>61348</v>
      </c>
      <c r="T95" s="582">
        <v>7902</v>
      </c>
      <c r="U95" s="584">
        <v>21710</v>
      </c>
      <c r="V95" s="582">
        <v>175</v>
      </c>
      <c r="W95" s="584">
        <v>20731</v>
      </c>
      <c r="X95" s="582">
        <v>20906</v>
      </c>
      <c r="Y95" s="581">
        <v>96.3</v>
      </c>
      <c r="Z95" s="582">
        <v>-52</v>
      </c>
      <c r="AA95" s="584">
        <v>200</v>
      </c>
      <c r="AB95" s="582">
        <v>20879</v>
      </c>
      <c r="AC95" s="584">
        <v>2652</v>
      </c>
      <c r="AD95" s="582">
        <v>1488</v>
      </c>
      <c r="AE95" s="680">
        <v>3</v>
      </c>
      <c r="AF95" s="678">
        <v>2749</v>
      </c>
      <c r="AG95" s="676">
        <v>2709</v>
      </c>
      <c r="AH95" s="678">
        <v>2667</v>
      </c>
      <c r="AI95" s="676">
        <v>1892</v>
      </c>
      <c r="AJ95" s="678">
        <v>1855</v>
      </c>
      <c r="AK95" s="676">
        <v>1837</v>
      </c>
      <c r="AL95" s="678">
        <v>4641</v>
      </c>
      <c r="AM95" s="676">
        <v>4564</v>
      </c>
      <c r="AN95" s="678">
        <v>4504</v>
      </c>
    </row>
    <row r="96" spans="1:40" x14ac:dyDescent="0.2">
      <c r="A96" s="536">
        <v>85</v>
      </c>
      <c r="B96" s="537" t="s">
        <v>200</v>
      </c>
      <c r="C96" s="535" t="s">
        <v>201</v>
      </c>
      <c r="D96" s="330">
        <v>19921</v>
      </c>
      <c r="E96" s="333">
        <v>19911</v>
      </c>
      <c r="F96" s="567">
        <v>20355</v>
      </c>
      <c r="G96" s="565">
        <f t="shared" si="2"/>
        <v>60187</v>
      </c>
      <c r="H96" s="331">
        <v>9827</v>
      </c>
      <c r="I96" s="333">
        <v>7384</v>
      </c>
      <c r="J96" s="570">
        <v>7245</v>
      </c>
      <c r="K96" s="565">
        <f t="shared" si="3"/>
        <v>24456</v>
      </c>
      <c r="L96" s="582">
        <v>68813</v>
      </c>
      <c r="M96" s="584">
        <v>665</v>
      </c>
      <c r="N96" s="582">
        <v>67280</v>
      </c>
      <c r="O96" s="584">
        <v>67945</v>
      </c>
      <c r="P96" s="579">
        <v>98.74</v>
      </c>
      <c r="Q96" s="584">
        <v>1202</v>
      </c>
      <c r="R96" s="582">
        <v>750</v>
      </c>
      <c r="S96" s="584">
        <v>69232</v>
      </c>
      <c r="T96" s="582">
        <v>10040</v>
      </c>
      <c r="U96" s="584">
        <v>29298</v>
      </c>
      <c r="V96" s="582">
        <v>263</v>
      </c>
      <c r="W96" s="584">
        <v>28790</v>
      </c>
      <c r="X96" s="582">
        <v>29053</v>
      </c>
      <c r="Y96" s="581">
        <v>99.16</v>
      </c>
      <c r="Z96" s="582">
        <v>-2</v>
      </c>
      <c r="AA96" s="584">
        <v>173</v>
      </c>
      <c r="AB96" s="582">
        <v>28961</v>
      </c>
      <c r="AC96" s="584">
        <v>4664</v>
      </c>
      <c r="AD96" s="582">
        <v>1577</v>
      </c>
      <c r="AE96" s="680">
        <v>43</v>
      </c>
      <c r="AF96" s="678">
        <v>0</v>
      </c>
      <c r="AG96" s="676">
        <v>0</v>
      </c>
      <c r="AH96" s="678">
        <v>2341</v>
      </c>
      <c r="AI96" s="676">
        <v>0</v>
      </c>
      <c r="AJ96" s="678">
        <v>0</v>
      </c>
      <c r="AK96" s="676">
        <v>2271</v>
      </c>
      <c r="AL96" s="678">
        <v>0</v>
      </c>
      <c r="AM96" s="676">
        <v>0</v>
      </c>
      <c r="AN96" s="678">
        <v>4612</v>
      </c>
    </row>
    <row r="97" spans="1:40" x14ac:dyDescent="0.2">
      <c r="A97" s="536">
        <v>86</v>
      </c>
      <c r="B97" s="537" t="s">
        <v>202</v>
      </c>
      <c r="C97" s="535" t="s">
        <v>203</v>
      </c>
      <c r="D97" s="330">
        <v>23917</v>
      </c>
      <c r="E97" s="333">
        <v>23114</v>
      </c>
      <c r="F97" s="567">
        <v>23483</v>
      </c>
      <c r="G97" s="565">
        <f t="shared" si="2"/>
        <v>70514</v>
      </c>
      <c r="H97" s="331">
        <v>13824</v>
      </c>
      <c r="I97" s="333">
        <v>11514</v>
      </c>
      <c r="J97" s="570">
        <v>12983</v>
      </c>
      <c r="K97" s="565">
        <f t="shared" si="3"/>
        <v>38321</v>
      </c>
      <c r="L97" s="582">
        <v>84165</v>
      </c>
      <c r="M97" s="584">
        <v>615</v>
      </c>
      <c r="N97" s="582">
        <v>82001</v>
      </c>
      <c r="O97" s="584">
        <v>82616</v>
      </c>
      <c r="P97" s="579">
        <v>98.16</v>
      </c>
      <c r="Q97" s="584">
        <v>718</v>
      </c>
      <c r="R97" s="582">
        <v>675</v>
      </c>
      <c r="S97" s="584">
        <v>83394</v>
      </c>
      <c r="T97" s="582">
        <v>14994</v>
      </c>
      <c r="U97" s="584">
        <v>44596</v>
      </c>
      <c r="V97" s="582">
        <v>223</v>
      </c>
      <c r="W97" s="584">
        <v>43121</v>
      </c>
      <c r="X97" s="582">
        <v>43344</v>
      </c>
      <c r="Y97" s="581">
        <v>97.19</v>
      </c>
      <c r="Z97" s="582">
        <v>-535</v>
      </c>
      <c r="AA97" s="584">
        <v>273</v>
      </c>
      <c r="AB97" s="582">
        <v>42859</v>
      </c>
      <c r="AC97" s="584">
        <v>5868</v>
      </c>
      <c r="AD97" s="582">
        <v>3720</v>
      </c>
      <c r="AE97" s="680">
        <v>14</v>
      </c>
      <c r="AF97" s="678">
        <v>0</v>
      </c>
      <c r="AG97" s="676">
        <v>0</v>
      </c>
      <c r="AH97" s="678">
        <v>3026</v>
      </c>
      <c r="AI97" s="676">
        <v>0</v>
      </c>
      <c r="AJ97" s="678">
        <v>0</v>
      </c>
      <c r="AK97" s="676">
        <v>3255</v>
      </c>
      <c r="AL97" s="678">
        <v>0</v>
      </c>
      <c r="AM97" s="676">
        <v>0</v>
      </c>
      <c r="AN97" s="678">
        <v>6281</v>
      </c>
    </row>
    <row r="98" spans="1:40" x14ac:dyDescent="0.2">
      <c r="A98" s="536">
        <v>87</v>
      </c>
      <c r="B98" s="537" t="s">
        <v>204</v>
      </c>
      <c r="C98" s="535" t="s">
        <v>205</v>
      </c>
      <c r="D98" s="330">
        <v>16859</v>
      </c>
      <c r="E98" s="333">
        <v>17309</v>
      </c>
      <c r="F98" s="567">
        <v>17240</v>
      </c>
      <c r="G98" s="565">
        <f t="shared" si="2"/>
        <v>51408</v>
      </c>
      <c r="H98" s="331">
        <v>11124</v>
      </c>
      <c r="I98" s="333">
        <v>8427</v>
      </c>
      <c r="J98" s="570">
        <v>8215</v>
      </c>
      <c r="K98" s="565">
        <f t="shared" si="3"/>
        <v>27766</v>
      </c>
      <c r="L98" s="582">
        <v>59536</v>
      </c>
      <c r="M98" s="584">
        <v>1294</v>
      </c>
      <c r="N98" s="582">
        <v>56515</v>
      </c>
      <c r="O98" s="584">
        <v>57809</v>
      </c>
      <c r="P98" s="579">
        <v>97.1</v>
      </c>
      <c r="Q98" s="584">
        <v>785</v>
      </c>
      <c r="R98" s="582">
        <v>1543</v>
      </c>
      <c r="S98" s="584">
        <v>58843</v>
      </c>
      <c r="T98" s="582">
        <v>9077</v>
      </c>
      <c r="U98" s="584">
        <v>33622</v>
      </c>
      <c r="V98" s="582">
        <v>571</v>
      </c>
      <c r="W98" s="584">
        <v>32083</v>
      </c>
      <c r="X98" s="582">
        <v>32654</v>
      </c>
      <c r="Y98" s="581">
        <v>97.12</v>
      </c>
      <c r="Z98" s="582">
        <v>-119</v>
      </c>
      <c r="AA98" s="584">
        <v>956</v>
      </c>
      <c r="AB98" s="582">
        <v>32920</v>
      </c>
      <c r="AC98" s="584">
        <v>4431</v>
      </c>
      <c r="AD98" s="582">
        <v>4002</v>
      </c>
      <c r="AE98" s="680">
        <v>17</v>
      </c>
      <c r="AF98" s="678">
        <v>0</v>
      </c>
      <c r="AG98" s="676">
        <v>0</v>
      </c>
      <c r="AH98" s="678">
        <v>7676</v>
      </c>
      <c r="AI98" s="676">
        <v>0</v>
      </c>
      <c r="AJ98" s="678">
        <v>0</v>
      </c>
      <c r="AK98" s="676">
        <v>6959</v>
      </c>
      <c r="AL98" s="678">
        <v>0</v>
      </c>
      <c r="AM98" s="676">
        <v>0</v>
      </c>
      <c r="AN98" s="678">
        <v>14635</v>
      </c>
    </row>
    <row r="99" spans="1:40" x14ac:dyDescent="0.2">
      <c r="A99" s="536">
        <v>88</v>
      </c>
      <c r="B99" s="537" t="s">
        <v>206</v>
      </c>
      <c r="C99" s="535" t="s">
        <v>207</v>
      </c>
      <c r="D99" s="330">
        <v>12958</v>
      </c>
      <c r="E99" s="333">
        <v>12810</v>
      </c>
      <c r="F99" s="567">
        <v>12780</v>
      </c>
      <c r="G99" s="565">
        <f t="shared" si="2"/>
        <v>38548</v>
      </c>
      <c r="H99" s="331">
        <v>7077</v>
      </c>
      <c r="I99" s="333">
        <v>6159</v>
      </c>
      <c r="J99" s="570">
        <v>6063</v>
      </c>
      <c r="K99" s="565">
        <f t="shared" si="3"/>
        <v>19299</v>
      </c>
      <c r="L99" s="582">
        <v>42893</v>
      </c>
      <c r="M99" s="584">
        <v>430</v>
      </c>
      <c r="N99" s="582">
        <v>41545</v>
      </c>
      <c r="O99" s="584">
        <v>41975</v>
      </c>
      <c r="P99" s="579">
        <v>97.86</v>
      </c>
      <c r="Q99" s="584">
        <v>592</v>
      </c>
      <c r="R99" s="582">
        <v>538</v>
      </c>
      <c r="S99" s="584">
        <v>42675</v>
      </c>
      <c r="T99" s="582">
        <v>5552</v>
      </c>
      <c r="U99" s="584">
        <v>22333</v>
      </c>
      <c r="V99" s="582">
        <v>77</v>
      </c>
      <c r="W99" s="584">
        <v>21821</v>
      </c>
      <c r="X99" s="582">
        <v>21898</v>
      </c>
      <c r="Y99" s="581">
        <v>98.05</v>
      </c>
      <c r="Z99" s="582">
        <v>54</v>
      </c>
      <c r="AA99" s="584">
        <v>181</v>
      </c>
      <c r="AB99" s="582">
        <v>22056</v>
      </c>
      <c r="AC99" s="584">
        <v>3456</v>
      </c>
      <c r="AD99" s="582">
        <v>1789</v>
      </c>
      <c r="AE99" s="680">
        <v>24</v>
      </c>
      <c r="AF99" s="678">
        <v>0</v>
      </c>
      <c r="AG99" s="676">
        <v>0</v>
      </c>
      <c r="AH99" s="678">
        <v>2584</v>
      </c>
      <c r="AI99" s="676">
        <v>0</v>
      </c>
      <c r="AJ99" s="678">
        <v>0</v>
      </c>
      <c r="AK99" s="676">
        <v>2410</v>
      </c>
      <c r="AL99" s="678">
        <v>0</v>
      </c>
      <c r="AM99" s="676">
        <v>0</v>
      </c>
      <c r="AN99" s="678">
        <v>4994</v>
      </c>
    </row>
    <row r="100" spans="1:40" x14ac:dyDescent="0.2">
      <c r="A100" s="536">
        <v>89</v>
      </c>
      <c r="B100" s="537" t="s">
        <v>208</v>
      </c>
      <c r="C100" s="535" t="s">
        <v>209</v>
      </c>
      <c r="D100" s="330">
        <v>49647</v>
      </c>
      <c r="E100" s="333">
        <v>49045</v>
      </c>
      <c r="F100" s="567">
        <v>48320</v>
      </c>
      <c r="G100" s="565">
        <f t="shared" si="2"/>
        <v>147012</v>
      </c>
      <c r="H100" s="331">
        <v>30819</v>
      </c>
      <c r="I100" s="333">
        <v>31024</v>
      </c>
      <c r="J100" s="570">
        <v>25009</v>
      </c>
      <c r="K100" s="565">
        <f t="shared" si="3"/>
        <v>86852</v>
      </c>
      <c r="L100" s="582">
        <v>168384</v>
      </c>
      <c r="M100" s="584">
        <v>1783</v>
      </c>
      <c r="N100" s="582">
        <v>162512</v>
      </c>
      <c r="O100" s="584">
        <v>164295</v>
      </c>
      <c r="P100" s="579">
        <v>97.57</v>
      </c>
      <c r="Q100" s="584">
        <v>1917</v>
      </c>
      <c r="R100" s="582">
        <v>2537</v>
      </c>
      <c r="S100" s="584">
        <v>166966</v>
      </c>
      <c r="T100" s="582">
        <v>22209</v>
      </c>
      <c r="U100" s="584">
        <v>101202</v>
      </c>
      <c r="V100" s="582">
        <v>211</v>
      </c>
      <c r="W100" s="584">
        <v>99194</v>
      </c>
      <c r="X100" s="582">
        <v>99405</v>
      </c>
      <c r="Y100" s="581">
        <v>98.22</v>
      </c>
      <c r="Z100" s="582">
        <v>4512</v>
      </c>
      <c r="AA100" s="584">
        <v>2296</v>
      </c>
      <c r="AB100" s="582">
        <v>106002</v>
      </c>
      <c r="AC100" s="584">
        <v>19659</v>
      </c>
      <c r="AD100" s="582">
        <v>9243</v>
      </c>
      <c r="AE100" s="680">
        <v>43</v>
      </c>
      <c r="AF100" s="678">
        <v>13363</v>
      </c>
      <c r="AG100" s="676">
        <v>13192</v>
      </c>
      <c r="AH100" s="678">
        <v>13003</v>
      </c>
      <c r="AI100" s="676">
        <v>10062</v>
      </c>
      <c r="AJ100" s="678">
        <v>9982</v>
      </c>
      <c r="AK100" s="676">
        <v>10033</v>
      </c>
      <c r="AL100" s="678">
        <v>23425</v>
      </c>
      <c r="AM100" s="676">
        <v>23174</v>
      </c>
      <c r="AN100" s="678">
        <v>23036</v>
      </c>
    </row>
    <row r="101" spans="1:40" x14ac:dyDescent="0.2">
      <c r="A101" s="536">
        <v>90</v>
      </c>
      <c r="B101" s="537" t="s">
        <v>210</v>
      </c>
      <c r="C101" s="535" t="s">
        <v>211</v>
      </c>
      <c r="D101" s="330">
        <v>15535</v>
      </c>
      <c r="E101" s="333">
        <v>15051</v>
      </c>
      <c r="F101" s="567">
        <v>15041</v>
      </c>
      <c r="G101" s="565">
        <f t="shared" si="2"/>
        <v>45627</v>
      </c>
      <c r="H101" s="331">
        <v>15488</v>
      </c>
      <c r="I101" s="333">
        <v>13761</v>
      </c>
      <c r="J101" s="570">
        <v>13453</v>
      </c>
      <c r="K101" s="565">
        <f t="shared" si="3"/>
        <v>42702</v>
      </c>
      <c r="L101" s="582">
        <v>51805</v>
      </c>
      <c r="M101" s="584">
        <v>561</v>
      </c>
      <c r="N101" s="582">
        <v>50126</v>
      </c>
      <c r="O101" s="584">
        <v>50687</v>
      </c>
      <c r="P101" s="579">
        <v>97.84</v>
      </c>
      <c r="Q101" s="584">
        <v>871</v>
      </c>
      <c r="R101" s="582">
        <v>-111</v>
      </c>
      <c r="S101" s="584">
        <v>50886</v>
      </c>
      <c r="T101" s="582">
        <v>6354</v>
      </c>
      <c r="U101" s="584">
        <v>55697</v>
      </c>
      <c r="V101" s="582">
        <v>159</v>
      </c>
      <c r="W101" s="584">
        <v>55191</v>
      </c>
      <c r="X101" s="582">
        <v>55350</v>
      </c>
      <c r="Y101" s="581">
        <v>99.38</v>
      </c>
      <c r="Z101" s="582">
        <v>-512</v>
      </c>
      <c r="AA101" s="584">
        <v>-95</v>
      </c>
      <c r="AB101" s="582">
        <v>54584</v>
      </c>
      <c r="AC101" s="584">
        <v>7298</v>
      </c>
      <c r="AD101" s="582">
        <v>4105</v>
      </c>
      <c r="AE101" s="680">
        <v>15</v>
      </c>
      <c r="AF101" s="678">
        <v>0</v>
      </c>
      <c r="AG101" s="676">
        <v>0</v>
      </c>
      <c r="AH101" s="678">
        <v>3454</v>
      </c>
      <c r="AI101" s="676">
        <v>0</v>
      </c>
      <c r="AJ101" s="678">
        <v>0</v>
      </c>
      <c r="AK101" s="676">
        <v>4032</v>
      </c>
      <c r="AL101" s="678">
        <v>0</v>
      </c>
      <c r="AM101" s="676">
        <v>0</v>
      </c>
      <c r="AN101" s="678">
        <v>7486</v>
      </c>
    </row>
    <row r="102" spans="1:40" x14ac:dyDescent="0.2">
      <c r="A102" s="536">
        <v>91</v>
      </c>
      <c r="B102" s="537" t="s">
        <v>212</v>
      </c>
      <c r="C102" s="535" t="s">
        <v>213</v>
      </c>
      <c r="D102" s="330">
        <v>14073</v>
      </c>
      <c r="E102" s="333">
        <v>14464</v>
      </c>
      <c r="F102" s="567">
        <v>17822</v>
      </c>
      <c r="G102" s="565">
        <f t="shared" si="2"/>
        <v>46359</v>
      </c>
      <c r="H102" s="331">
        <v>9825</v>
      </c>
      <c r="I102" s="333">
        <v>8327</v>
      </c>
      <c r="J102" s="570">
        <v>10015</v>
      </c>
      <c r="K102" s="565">
        <f t="shared" si="3"/>
        <v>28167</v>
      </c>
      <c r="L102" s="582">
        <v>53642</v>
      </c>
      <c r="M102" s="584">
        <v>441</v>
      </c>
      <c r="N102" s="582">
        <v>51468</v>
      </c>
      <c r="O102" s="584">
        <v>51909</v>
      </c>
      <c r="P102" s="579">
        <v>96.77</v>
      </c>
      <c r="Q102" s="584">
        <v>782</v>
      </c>
      <c r="R102" s="582">
        <v>2513</v>
      </c>
      <c r="S102" s="584">
        <v>54763</v>
      </c>
      <c r="T102" s="582">
        <v>9238</v>
      </c>
      <c r="U102" s="584">
        <v>32421</v>
      </c>
      <c r="V102" s="582">
        <v>201</v>
      </c>
      <c r="W102" s="584">
        <v>31362</v>
      </c>
      <c r="X102" s="582">
        <v>31563</v>
      </c>
      <c r="Y102" s="581">
        <v>97.35</v>
      </c>
      <c r="Z102" s="582">
        <v>1032</v>
      </c>
      <c r="AA102" s="584">
        <v>563</v>
      </c>
      <c r="AB102" s="582">
        <v>32957</v>
      </c>
      <c r="AC102" s="584">
        <v>5924</v>
      </c>
      <c r="AD102" s="582">
        <v>7161.9</v>
      </c>
      <c r="AE102" s="680">
        <v>14.1</v>
      </c>
      <c r="AF102" s="678">
        <v>0</v>
      </c>
      <c r="AG102" s="676">
        <v>0</v>
      </c>
      <c r="AH102" s="678">
        <v>4147</v>
      </c>
      <c r="AI102" s="676">
        <v>0</v>
      </c>
      <c r="AJ102" s="678">
        <v>0</v>
      </c>
      <c r="AK102" s="676">
        <v>5412</v>
      </c>
      <c r="AL102" s="678">
        <v>0</v>
      </c>
      <c r="AM102" s="676">
        <v>0</v>
      </c>
      <c r="AN102" s="678">
        <v>9559</v>
      </c>
    </row>
    <row r="103" spans="1:40" x14ac:dyDescent="0.2">
      <c r="A103" s="536">
        <v>92</v>
      </c>
      <c r="B103" s="537" t="s">
        <v>214</v>
      </c>
      <c r="C103" s="535" t="s">
        <v>215</v>
      </c>
      <c r="D103" s="330">
        <v>18619</v>
      </c>
      <c r="E103" s="333">
        <v>18325</v>
      </c>
      <c r="F103" s="567">
        <v>18635</v>
      </c>
      <c r="G103" s="565">
        <f t="shared" si="2"/>
        <v>55579</v>
      </c>
      <c r="H103" s="331">
        <v>17680</v>
      </c>
      <c r="I103" s="333">
        <v>15738</v>
      </c>
      <c r="J103" s="570">
        <v>15659</v>
      </c>
      <c r="K103" s="565">
        <f t="shared" si="3"/>
        <v>49077</v>
      </c>
      <c r="L103" s="582">
        <v>62580</v>
      </c>
      <c r="M103" s="584">
        <v>525</v>
      </c>
      <c r="N103" s="582">
        <v>61013</v>
      </c>
      <c r="O103" s="584">
        <v>61538</v>
      </c>
      <c r="P103" s="579">
        <v>98.33</v>
      </c>
      <c r="Q103" s="584">
        <v>486</v>
      </c>
      <c r="R103" s="582">
        <v>706</v>
      </c>
      <c r="S103" s="584">
        <v>62205</v>
      </c>
      <c r="T103" s="582">
        <v>7820</v>
      </c>
      <c r="U103" s="584">
        <v>57373</v>
      </c>
      <c r="V103" s="582">
        <v>297</v>
      </c>
      <c r="W103" s="584">
        <v>56328</v>
      </c>
      <c r="X103" s="582">
        <v>56625</v>
      </c>
      <c r="Y103" s="581">
        <v>98.7</v>
      </c>
      <c r="Z103" s="582">
        <v>-673</v>
      </c>
      <c r="AA103" s="584">
        <v>398</v>
      </c>
      <c r="AB103" s="582">
        <v>56053</v>
      </c>
      <c r="AC103" s="584">
        <v>8665</v>
      </c>
      <c r="AD103" s="582">
        <v>2493</v>
      </c>
      <c r="AE103" s="680">
        <v>15</v>
      </c>
      <c r="AF103" s="678">
        <v>2815</v>
      </c>
      <c r="AG103" s="676">
        <v>2797</v>
      </c>
      <c r="AH103" s="678">
        <v>2763</v>
      </c>
      <c r="AI103" s="676">
        <v>3293</v>
      </c>
      <c r="AJ103" s="678">
        <v>3270</v>
      </c>
      <c r="AK103" s="676">
        <v>3228</v>
      </c>
      <c r="AL103" s="678">
        <v>6108</v>
      </c>
      <c r="AM103" s="676">
        <v>6067</v>
      </c>
      <c r="AN103" s="678">
        <v>5991</v>
      </c>
    </row>
    <row r="104" spans="1:40" x14ac:dyDescent="0.2">
      <c r="A104" s="536">
        <v>93</v>
      </c>
      <c r="B104" s="537" t="s">
        <v>216</v>
      </c>
      <c r="C104" s="535" t="s">
        <v>217</v>
      </c>
      <c r="D104" s="330">
        <v>9477</v>
      </c>
      <c r="E104" s="333">
        <v>9201</v>
      </c>
      <c r="F104" s="567">
        <v>8798</v>
      </c>
      <c r="G104" s="565">
        <f t="shared" si="2"/>
        <v>27476</v>
      </c>
      <c r="H104" s="331">
        <v>6211</v>
      </c>
      <c r="I104" s="333">
        <v>5047</v>
      </c>
      <c r="J104" s="570">
        <v>5395</v>
      </c>
      <c r="K104" s="565">
        <f t="shared" si="3"/>
        <v>16653</v>
      </c>
      <c r="L104" s="582">
        <v>30922</v>
      </c>
      <c r="M104" s="584">
        <v>439</v>
      </c>
      <c r="N104" s="582">
        <v>30085</v>
      </c>
      <c r="O104" s="584">
        <v>30524</v>
      </c>
      <c r="P104" s="579">
        <v>98.71</v>
      </c>
      <c r="Q104" s="584">
        <v>303</v>
      </c>
      <c r="R104" s="582">
        <v>500</v>
      </c>
      <c r="S104" s="584">
        <v>30888</v>
      </c>
      <c r="T104" s="582">
        <v>4136</v>
      </c>
      <c r="U104" s="584">
        <v>21161</v>
      </c>
      <c r="V104" s="582">
        <v>28</v>
      </c>
      <c r="W104" s="584">
        <v>20804</v>
      </c>
      <c r="X104" s="582">
        <v>20832</v>
      </c>
      <c r="Y104" s="581">
        <v>98.45</v>
      </c>
      <c r="Z104" s="582">
        <v>94</v>
      </c>
      <c r="AA104" s="584">
        <v>39</v>
      </c>
      <c r="AB104" s="582">
        <v>20937</v>
      </c>
      <c r="AC104" s="584">
        <v>3512</v>
      </c>
      <c r="AD104" s="582">
        <v>892</v>
      </c>
      <c r="AE104" s="680">
        <v>3</v>
      </c>
      <c r="AF104" s="678">
        <v>1477</v>
      </c>
      <c r="AG104" s="676">
        <v>1479</v>
      </c>
      <c r="AH104" s="678">
        <v>1465</v>
      </c>
      <c r="AI104" s="676">
        <v>1287</v>
      </c>
      <c r="AJ104" s="678">
        <v>1322</v>
      </c>
      <c r="AK104" s="676">
        <v>1315</v>
      </c>
      <c r="AL104" s="678">
        <v>2764</v>
      </c>
      <c r="AM104" s="676">
        <v>2801</v>
      </c>
      <c r="AN104" s="678">
        <v>2780</v>
      </c>
    </row>
    <row r="105" spans="1:40" x14ac:dyDescent="0.2">
      <c r="A105" s="536">
        <v>94</v>
      </c>
      <c r="B105" s="537" t="s">
        <v>218</v>
      </c>
      <c r="C105" s="535" t="s">
        <v>219</v>
      </c>
      <c r="D105" s="330">
        <v>30661</v>
      </c>
      <c r="E105" s="333">
        <v>29256</v>
      </c>
      <c r="F105" s="567">
        <v>29370</v>
      </c>
      <c r="G105" s="565">
        <f t="shared" si="2"/>
        <v>89287</v>
      </c>
      <c r="H105" s="331">
        <v>16243</v>
      </c>
      <c r="I105" s="333">
        <v>14704</v>
      </c>
      <c r="J105" s="570">
        <v>14953</v>
      </c>
      <c r="K105" s="565">
        <f t="shared" si="3"/>
        <v>45900</v>
      </c>
      <c r="L105" s="582">
        <v>101102</v>
      </c>
      <c r="M105" s="584">
        <v>1966</v>
      </c>
      <c r="N105" s="582">
        <v>97934</v>
      </c>
      <c r="O105" s="584">
        <v>99900</v>
      </c>
      <c r="P105" s="579">
        <v>98.81</v>
      </c>
      <c r="Q105" s="584">
        <v>618</v>
      </c>
      <c r="R105" s="582">
        <v>1820</v>
      </c>
      <c r="S105" s="584">
        <v>100372</v>
      </c>
      <c r="T105" s="582">
        <v>13536</v>
      </c>
      <c r="U105" s="584">
        <v>54140</v>
      </c>
      <c r="V105" s="582">
        <v>567</v>
      </c>
      <c r="W105" s="584">
        <v>52956</v>
      </c>
      <c r="X105" s="582">
        <v>53523</v>
      </c>
      <c r="Y105" s="581">
        <v>98.86</v>
      </c>
      <c r="Z105" s="582">
        <v>22</v>
      </c>
      <c r="AA105" s="584">
        <v>592</v>
      </c>
      <c r="AB105" s="582">
        <v>53570</v>
      </c>
      <c r="AC105" s="584">
        <v>8361</v>
      </c>
      <c r="AD105" s="582">
        <v>2003</v>
      </c>
      <c r="AE105" s="680">
        <v>35</v>
      </c>
      <c r="AF105" s="678">
        <v>0</v>
      </c>
      <c r="AG105" s="676">
        <v>0</v>
      </c>
      <c r="AH105" s="678">
        <v>2486</v>
      </c>
      <c r="AI105" s="676">
        <v>0</v>
      </c>
      <c r="AJ105" s="678">
        <v>0</v>
      </c>
      <c r="AK105" s="676">
        <v>3061</v>
      </c>
      <c r="AL105" s="678">
        <v>0</v>
      </c>
      <c r="AM105" s="676">
        <v>0</v>
      </c>
      <c r="AN105" s="678">
        <v>5547</v>
      </c>
    </row>
    <row r="106" spans="1:40" x14ac:dyDescent="0.2">
      <c r="A106" s="536">
        <v>95</v>
      </c>
      <c r="B106" s="537" t="s">
        <v>220</v>
      </c>
      <c r="C106" s="535" t="s">
        <v>221</v>
      </c>
      <c r="D106" s="330">
        <v>37838</v>
      </c>
      <c r="E106" s="333">
        <v>36382</v>
      </c>
      <c r="F106" s="567">
        <v>36125</v>
      </c>
      <c r="G106" s="565">
        <f t="shared" si="2"/>
        <v>110345</v>
      </c>
      <c r="H106" s="331">
        <v>29825</v>
      </c>
      <c r="I106" s="333">
        <v>29461</v>
      </c>
      <c r="J106" s="570">
        <v>30420</v>
      </c>
      <c r="K106" s="565">
        <f t="shared" si="3"/>
        <v>89706</v>
      </c>
      <c r="L106" s="582">
        <v>131867</v>
      </c>
      <c r="M106" s="584">
        <v>2758</v>
      </c>
      <c r="N106" s="582">
        <v>123150</v>
      </c>
      <c r="O106" s="584">
        <v>125908</v>
      </c>
      <c r="P106" s="579">
        <v>95.48</v>
      </c>
      <c r="Q106" s="584">
        <v>7152</v>
      </c>
      <c r="R106" s="582">
        <v>3052</v>
      </c>
      <c r="S106" s="584">
        <v>133354</v>
      </c>
      <c r="T106" s="582">
        <v>24673</v>
      </c>
      <c r="U106" s="584">
        <v>111728</v>
      </c>
      <c r="V106" s="582">
        <v>840</v>
      </c>
      <c r="W106" s="584">
        <v>109526</v>
      </c>
      <c r="X106" s="582">
        <v>110366</v>
      </c>
      <c r="Y106" s="581">
        <v>98.78</v>
      </c>
      <c r="Z106" s="582">
        <v>-1393</v>
      </c>
      <c r="AA106" s="584">
        <v>1104</v>
      </c>
      <c r="AB106" s="582">
        <v>109237</v>
      </c>
      <c r="AC106" s="584">
        <v>19572</v>
      </c>
      <c r="AD106" s="582">
        <v>26073</v>
      </c>
      <c r="AE106" s="680">
        <v>65</v>
      </c>
      <c r="AF106" s="678">
        <v>9549</v>
      </c>
      <c r="AG106" s="676">
        <v>9505</v>
      </c>
      <c r="AH106" s="678">
        <v>9444</v>
      </c>
      <c r="AI106" s="676">
        <v>23714</v>
      </c>
      <c r="AJ106" s="678">
        <v>23472</v>
      </c>
      <c r="AK106" s="676">
        <v>23509</v>
      </c>
      <c r="AL106" s="678">
        <v>33263</v>
      </c>
      <c r="AM106" s="676">
        <v>32977</v>
      </c>
      <c r="AN106" s="678">
        <v>32953</v>
      </c>
    </row>
    <row r="107" spans="1:40" x14ac:dyDescent="0.2">
      <c r="A107" s="536">
        <v>96</v>
      </c>
      <c r="B107" s="537" t="s">
        <v>222</v>
      </c>
      <c r="C107" s="535" t="s">
        <v>223</v>
      </c>
      <c r="D107" s="330">
        <v>21335</v>
      </c>
      <c r="E107" s="333">
        <v>20225</v>
      </c>
      <c r="F107" s="567">
        <v>20424</v>
      </c>
      <c r="G107" s="565">
        <f t="shared" si="2"/>
        <v>61984</v>
      </c>
      <c r="H107" s="331">
        <v>10107</v>
      </c>
      <c r="I107" s="333">
        <v>8810</v>
      </c>
      <c r="J107" s="570">
        <v>8916</v>
      </c>
      <c r="K107" s="565">
        <f t="shared" si="3"/>
        <v>27833</v>
      </c>
      <c r="L107" s="582">
        <v>78026</v>
      </c>
      <c r="M107" s="584">
        <v>1077</v>
      </c>
      <c r="N107" s="582">
        <v>75226</v>
      </c>
      <c r="O107" s="584">
        <v>76303</v>
      </c>
      <c r="P107" s="579">
        <v>97.79</v>
      </c>
      <c r="Q107" s="584">
        <v>957</v>
      </c>
      <c r="R107" s="582">
        <v>1270</v>
      </c>
      <c r="S107" s="584">
        <v>77453</v>
      </c>
      <c r="T107" s="582">
        <v>16966</v>
      </c>
      <c r="U107" s="584">
        <v>34987</v>
      </c>
      <c r="V107" s="582">
        <v>90</v>
      </c>
      <c r="W107" s="584">
        <v>34147</v>
      </c>
      <c r="X107" s="582">
        <v>34237</v>
      </c>
      <c r="Y107" s="581">
        <v>97.86</v>
      </c>
      <c r="Z107" s="582">
        <v>-95</v>
      </c>
      <c r="AA107" s="584">
        <v>462</v>
      </c>
      <c r="AB107" s="582">
        <v>34514</v>
      </c>
      <c r="AC107" s="584">
        <v>6866</v>
      </c>
      <c r="AD107" s="582">
        <v>4261</v>
      </c>
      <c r="AE107" s="680">
        <v>37</v>
      </c>
      <c r="AF107" s="678">
        <v>0</v>
      </c>
      <c r="AG107" s="676">
        <v>0</v>
      </c>
      <c r="AH107" s="678">
        <v>3631</v>
      </c>
      <c r="AI107" s="676">
        <v>0</v>
      </c>
      <c r="AJ107" s="678">
        <v>0</v>
      </c>
      <c r="AK107" s="676">
        <v>3641</v>
      </c>
      <c r="AL107" s="678">
        <v>0</v>
      </c>
      <c r="AM107" s="676">
        <v>0</v>
      </c>
      <c r="AN107" s="678">
        <v>7272</v>
      </c>
    </row>
    <row r="108" spans="1:40" x14ac:dyDescent="0.2">
      <c r="A108" s="536">
        <v>97</v>
      </c>
      <c r="B108" s="537" t="s">
        <v>224</v>
      </c>
      <c r="C108" s="535" t="s">
        <v>225</v>
      </c>
      <c r="D108" s="330">
        <v>16103</v>
      </c>
      <c r="E108" s="333">
        <v>14746</v>
      </c>
      <c r="F108" s="567">
        <v>15113</v>
      </c>
      <c r="G108" s="565">
        <f t="shared" si="2"/>
        <v>45962</v>
      </c>
      <c r="H108" s="331">
        <v>7989</v>
      </c>
      <c r="I108" s="333">
        <v>5794</v>
      </c>
      <c r="J108" s="570">
        <v>6227</v>
      </c>
      <c r="K108" s="565">
        <f t="shared" si="3"/>
        <v>20010</v>
      </c>
      <c r="L108" s="582">
        <v>50153</v>
      </c>
      <c r="M108" s="584">
        <v>687</v>
      </c>
      <c r="N108" s="582">
        <v>48998</v>
      </c>
      <c r="O108" s="584">
        <v>49685</v>
      </c>
      <c r="P108" s="579">
        <v>99.07</v>
      </c>
      <c r="Q108" s="584">
        <v>406</v>
      </c>
      <c r="R108" s="582">
        <v>756</v>
      </c>
      <c r="S108" s="584">
        <v>50160</v>
      </c>
      <c r="T108" s="582">
        <v>5823</v>
      </c>
      <c r="U108" s="584">
        <v>23618</v>
      </c>
      <c r="V108" s="582">
        <v>99</v>
      </c>
      <c r="W108" s="584">
        <v>23330</v>
      </c>
      <c r="X108" s="582">
        <v>23429</v>
      </c>
      <c r="Y108" s="581">
        <v>99.2</v>
      </c>
      <c r="Z108" s="582">
        <v>501</v>
      </c>
      <c r="AA108" s="584">
        <v>377</v>
      </c>
      <c r="AB108" s="582">
        <v>24208</v>
      </c>
      <c r="AC108" s="584">
        <v>4155</v>
      </c>
      <c r="AD108" s="582">
        <v>1158</v>
      </c>
      <c r="AE108" s="680">
        <v>26</v>
      </c>
      <c r="AF108" s="678">
        <v>0</v>
      </c>
      <c r="AG108" s="676">
        <v>0</v>
      </c>
      <c r="AH108" s="678">
        <v>1241</v>
      </c>
      <c r="AI108" s="676">
        <v>0</v>
      </c>
      <c r="AJ108" s="678">
        <v>0</v>
      </c>
      <c r="AK108" s="676">
        <v>1685</v>
      </c>
      <c r="AL108" s="678">
        <v>0</v>
      </c>
      <c r="AM108" s="676">
        <v>0</v>
      </c>
      <c r="AN108" s="678">
        <v>2926</v>
      </c>
    </row>
    <row r="109" spans="1:40" x14ac:dyDescent="0.2">
      <c r="A109" s="536">
        <v>98</v>
      </c>
      <c r="B109" s="537" t="s">
        <v>226</v>
      </c>
      <c r="C109" s="535" t="s">
        <v>227</v>
      </c>
      <c r="D109" s="330">
        <v>16372</v>
      </c>
      <c r="E109" s="333">
        <v>14167</v>
      </c>
      <c r="F109" s="567">
        <v>14183</v>
      </c>
      <c r="G109" s="565">
        <f t="shared" si="2"/>
        <v>44722</v>
      </c>
      <c r="H109" s="331">
        <v>7615</v>
      </c>
      <c r="I109" s="333">
        <v>8034</v>
      </c>
      <c r="J109" s="570">
        <v>6794</v>
      </c>
      <c r="K109" s="565">
        <f t="shared" si="3"/>
        <v>22443</v>
      </c>
      <c r="L109" s="582">
        <v>48447</v>
      </c>
      <c r="M109" s="584">
        <v>577</v>
      </c>
      <c r="N109" s="582">
        <v>46466</v>
      </c>
      <c r="O109" s="584">
        <v>47043</v>
      </c>
      <c r="P109" s="579">
        <v>97.1</v>
      </c>
      <c r="Q109" s="584">
        <v>872</v>
      </c>
      <c r="R109" s="582">
        <v>633</v>
      </c>
      <c r="S109" s="584">
        <v>47971</v>
      </c>
      <c r="T109" s="582">
        <v>4759</v>
      </c>
      <c r="U109" s="584">
        <v>24834</v>
      </c>
      <c r="V109" s="582">
        <v>387</v>
      </c>
      <c r="W109" s="584">
        <v>23895</v>
      </c>
      <c r="X109" s="582">
        <v>24282</v>
      </c>
      <c r="Y109" s="581">
        <v>97.78</v>
      </c>
      <c r="Z109" s="582">
        <v>-663</v>
      </c>
      <c r="AA109" s="584">
        <v>329</v>
      </c>
      <c r="AB109" s="582">
        <v>23561</v>
      </c>
      <c r="AC109" s="584">
        <v>2447</v>
      </c>
      <c r="AD109" s="582">
        <v>4076</v>
      </c>
      <c r="AE109" s="680">
        <v>19</v>
      </c>
      <c r="AF109" s="678">
        <v>4399</v>
      </c>
      <c r="AG109" s="676">
        <v>4350</v>
      </c>
      <c r="AH109" s="678">
        <v>4259</v>
      </c>
      <c r="AI109" s="676">
        <v>4970</v>
      </c>
      <c r="AJ109" s="678">
        <v>4892</v>
      </c>
      <c r="AK109" s="676">
        <v>4823</v>
      </c>
      <c r="AL109" s="678">
        <v>9369</v>
      </c>
      <c r="AM109" s="676">
        <v>9242</v>
      </c>
      <c r="AN109" s="678">
        <v>9082</v>
      </c>
    </row>
    <row r="110" spans="1:40" x14ac:dyDescent="0.2">
      <c r="A110" s="536">
        <v>99</v>
      </c>
      <c r="B110" s="537" t="s">
        <v>228</v>
      </c>
      <c r="C110" s="535" t="s">
        <v>229</v>
      </c>
      <c r="D110" s="330">
        <v>15306</v>
      </c>
      <c r="E110" s="333">
        <v>15007</v>
      </c>
      <c r="F110" s="567">
        <v>15165</v>
      </c>
      <c r="G110" s="565">
        <f t="shared" si="2"/>
        <v>45478</v>
      </c>
      <c r="H110" s="331">
        <v>23713</v>
      </c>
      <c r="I110" s="333">
        <v>20456</v>
      </c>
      <c r="J110" s="570">
        <v>20442</v>
      </c>
      <c r="K110" s="565">
        <f t="shared" si="3"/>
        <v>64611</v>
      </c>
      <c r="L110" s="582">
        <v>53152</v>
      </c>
      <c r="M110" s="584">
        <v>959</v>
      </c>
      <c r="N110" s="582">
        <v>49749</v>
      </c>
      <c r="O110" s="584">
        <v>50708</v>
      </c>
      <c r="P110" s="579">
        <v>95.4</v>
      </c>
      <c r="Q110" s="584">
        <v>972</v>
      </c>
      <c r="R110" s="582">
        <v>1215</v>
      </c>
      <c r="S110" s="584">
        <v>51936</v>
      </c>
      <c r="T110" s="582">
        <v>8673</v>
      </c>
      <c r="U110" s="584">
        <v>78004</v>
      </c>
      <c r="V110" s="582">
        <v>1172</v>
      </c>
      <c r="W110" s="584">
        <v>75858</v>
      </c>
      <c r="X110" s="582">
        <v>77030</v>
      </c>
      <c r="Y110" s="581">
        <v>98.75</v>
      </c>
      <c r="Z110" s="582">
        <v>-734</v>
      </c>
      <c r="AA110" s="584">
        <v>947</v>
      </c>
      <c r="AB110" s="582">
        <v>76071</v>
      </c>
      <c r="AC110" s="584">
        <v>11628</v>
      </c>
      <c r="AD110" s="582">
        <v>4540</v>
      </c>
      <c r="AE110" s="680">
        <v>33</v>
      </c>
      <c r="AF110" s="678">
        <v>0</v>
      </c>
      <c r="AG110" s="676">
        <v>0</v>
      </c>
      <c r="AH110" s="678">
        <v>3544</v>
      </c>
      <c r="AI110" s="676">
        <v>0</v>
      </c>
      <c r="AJ110" s="678">
        <v>0</v>
      </c>
      <c r="AK110" s="676">
        <v>4621</v>
      </c>
      <c r="AL110" s="678">
        <v>0</v>
      </c>
      <c r="AM110" s="676">
        <v>0</v>
      </c>
      <c r="AN110" s="678">
        <v>8165</v>
      </c>
    </row>
    <row r="111" spans="1:40" x14ac:dyDescent="0.2">
      <c r="A111" s="536">
        <v>100</v>
      </c>
      <c r="B111" s="537" t="s">
        <v>230</v>
      </c>
      <c r="C111" s="535" t="s">
        <v>231</v>
      </c>
      <c r="D111" s="330">
        <v>17335</v>
      </c>
      <c r="E111" s="333">
        <v>16963</v>
      </c>
      <c r="F111" s="567">
        <v>20477</v>
      </c>
      <c r="G111" s="565">
        <f t="shared" si="2"/>
        <v>54775</v>
      </c>
      <c r="H111" s="331">
        <v>13150</v>
      </c>
      <c r="I111" s="333">
        <v>11018</v>
      </c>
      <c r="J111" s="570">
        <v>12385</v>
      </c>
      <c r="K111" s="565">
        <f t="shared" si="3"/>
        <v>36553</v>
      </c>
      <c r="L111" s="582">
        <v>57917</v>
      </c>
      <c r="M111" s="584">
        <v>508</v>
      </c>
      <c r="N111" s="582">
        <v>56605</v>
      </c>
      <c r="O111" s="584">
        <v>57113</v>
      </c>
      <c r="P111" s="579">
        <v>98.61</v>
      </c>
      <c r="Q111" s="584">
        <v>550</v>
      </c>
      <c r="R111" s="582">
        <v>514</v>
      </c>
      <c r="S111" s="584">
        <v>57669</v>
      </c>
      <c r="T111" s="582">
        <v>7117</v>
      </c>
      <c r="U111" s="584">
        <v>42497</v>
      </c>
      <c r="V111" s="582">
        <v>369</v>
      </c>
      <c r="W111" s="584">
        <v>41720</v>
      </c>
      <c r="X111" s="582">
        <v>42089</v>
      </c>
      <c r="Y111" s="581">
        <v>99.04</v>
      </c>
      <c r="Z111" s="582">
        <v>-704</v>
      </c>
      <c r="AA111" s="584">
        <v>577</v>
      </c>
      <c r="AB111" s="582">
        <v>41593</v>
      </c>
      <c r="AC111" s="584">
        <v>5698</v>
      </c>
      <c r="AD111" s="582">
        <v>2469</v>
      </c>
      <c r="AE111" s="680">
        <v>0</v>
      </c>
      <c r="AF111" s="678">
        <v>2505</v>
      </c>
      <c r="AG111" s="676">
        <v>2492</v>
      </c>
      <c r="AH111" s="678">
        <v>2462</v>
      </c>
      <c r="AI111" s="676">
        <v>2150</v>
      </c>
      <c r="AJ111" s="678">
        <v>2139</v>
      </c>
      <c r="AK111" s="676">
        <v>2125</v>
      </c>
      <c r="AL111" s="678">
        <v>4655</v>
      </c>
      <c r="AM111" s="676">
        <v>4631</v>
      </c>
      <c r="AN111" s="678">
        <v>4587</v>
      </c>
    </row>
    <row r="112" spans="1:40" x14ac:dyDescent="0.2">
      <c r="A112" s="536">
        <v>101</v>
      </c>
      <c r="B112" s="537" t="s">
        <v>232</v>
      </c>
      <c r="C112" s="535" t="s">
        <v>233</v>
      </c>
      <c r="D112" s="330">
        <v>13646</v>
      </c>
      <c r="E112" s="333">
        <v>13328</v>
      </c>
      <c r="F112" s="567">
        <v>13204</v>
      </c>
      <c r="G112" s="565">
        <f t="shared" si="2"/>
        <v>40178</v>
      </c>
      <c r="H112" s="331">
        <v>7857</v>
      </c>
      <c r="I112" s="333">
        <v>7076</v>
      </c>
      <c r="J112" s="570">
        <v>7182</v>
      </c>
      <c r="K112" s="565">
        <f t="shared" si="3"/>
        <v>22115</v>
      </c>
      <c r="L112" s="582">
        <v>45506</v>
      </c>
      <c r="M112" s="584">
        <v>759</v>
      </c>
      <c r="N112" s="582">
        <v>43516</v>
      </c>
      <c r="O112" s="584">
        <v>44275</v>
      </c>
      <c r="P112" s="579">
        <v>97.29</v>
      </c>
      <c r="Q112" s="584">
        <v>488</v>
      </c>
      <c r="R112" s="582">
        <v>816</v>
      </c>
      <c r="S112" s="584">
        <v>44820</v>
      </c>
      <c r="T112" s="582">
        <v>6067</v>
      </c>
      <c r="U112" s="584">
        <v>25412</v>
      </c>
      <c r="V112" s="582">
        <v>50</v>
      </c>
      <c r="W112" s="584">
        <v>24860</v>
      </c>
      <c r="X112" s="582">
        <v>24910</v>
      </c>
      <c r="Y112" s="581">
        <v>98.02</v>
      </c>
      <c r="Z112" s="582">
        <v>-286</v>
      </c>
      <c r="AA112" s="584">
        <v>60</v>
      </c>
      <c r="AB112" s="582">
        <v>24634</v>
      </c>
      <c r="AC112" s="584">
        <v>3299</v>
      </c>
      <c r="AD112" s="582">
        <v>2677</v>
      </c>
      <c r="AE112" s="680">
        <v>55</v>
      </c>
      <c r="AF112" s="678">
        <v>0</v>
      </c>
      <c r="AG112" s="676">
        <v>0</v>
      </c>
      <c r="AH112" s="678">
        <v>4253</v>
      </c>
      <c r="AI112" s="676">
        <v>0</v>
      </c>
      <c r="AJ112" s="678">
        <v>0</v>
      </c>
      <c r="AK112" s="676">
        <v>4433</v>
      </c>
      <c r="AL112" s="678">
        <v>0</v>
      </c>
      <c r="AM112" s="676">
        <v>0</v>
      </c>
      <c r="AN112" s="678">
        <v>8686</v>
      </c>
    </row>
    <row r="113" spans="1:40" x14ac:dyDescent="0.2">
      <c r="A113" s="536">
        <v>102</v>
      </c>
      <c r="B113" s="537" t="s">
        <v>234</v>
      </c>
      <c r="C113" s="535" t="s">
        <v>235</v>
      </c>
      <c r="D113" s="330">
        <v>7634</v>
      </c>
      <c r="E113" s="333">
        <v>7173</v>
      </c>
      <c r="F113" s="567">
        <v>7239</v>
      </c>
      <c r="G113" s="565">
        <f t="shared" si="2"/>
        <v>22046</v>
      </c>
      <c r="H113" s="331">
        <v>6417</v>
      </c>
      <c r="I113" s="333">
        <v>6239</v>
      </c>
      <c r="J113" s="570">
        <v>5736</v>
      </c>
      <c r="K113" s="565">
        <f t="shared" si="3"/>
        <v>18392</v>
      </c>
      <c r="L113" s="582">
        <v>25572</v>
      </c>
      <c r="M113" s="584">
        <v>421</v>
      </c>
      <c r="N113" s="582">
        <v>24377</v>
      </c>
      <c r="O113" s="584">
        <v>24798</v>
      </c>
      <c r="P113" s="579">
        <v>96.97</v>
      </c>
      <c r="Q113" s="584">
        <v>393</v>
      </c>
      <c r="R113" s="582">
        <v>545</v>
      </c>
      <c r="S113" s="584">
        <v>25315</v>
      </c>
      <c r="T113" s="582">
        <v>3871</v>
      </c>
      <c r="U113" s="584">
        <v>22218</v>
      </c>
      <c r="V113" s="582">
        <v>148</v>
      </c>
      <c r="W113" s="584">
        <v>21547</v>
      </c>
      <c r="X113" s="582">
        <v>21695</v>
      </c>
      <c r="Y113" s="581">
        <v>97.65</v>
      </c>
      <c r="Z113" s="582">
        <v>-76</v>
      </c>
      <c r="AA113" s="584">
        <v>68</v>
      </c>
      <c r="AB113" s="582">
        <v>21539</v>
      </c>
      <c r="AC113" s="584">
        <v>3438</v>
      </c>
      <c r="AD113" s="582">
        <v>2324</v>
      </c>
      <c r="AE113" s="680">
        <v>8</v>
      </c>
      <c r="AF113" s="678">
        <v>0</v>
      </c>
      <c r="AG113" s="676">
        <v>0</v>
      </c>
      <c r="AH113" s="678">
        <v>1943</v>
      </c>
      <c r="AI113" s="676">
        <v>0</v>
      </c>
      <c r="AJ113" s="678">
        <v>0</v>
      </c>
      <c r="AK113" s="676">
        <v>1912</v>
      </c>
      <c r="AL113" s="678">
        <v>0</v>
      </c>
      <c r="AM113" s="676">
        <v>0</v>
      </c>
      <c r="AN113" s="678">
        <v>3855</v>
      </c>
    </row>
    <row r="114" spans="1:40" x14ac:dyDescent="0.2">
      <c r="A114" s="536">
        <v>103</v>
      </c>
      <c r="B114" s="537" t="s">
        <v>236</v>
      </c>
      <c r="C114" s="535" t="s">
        <v>237</v>
      </c>
      <c r="D114" s="330">
        <v>11872</v>
      </c>
      <c r="E114" s="333">
        <v>11457</v>
      </c>
      <c r="F114" s="567">
        <v>11821</v>
      </c>
      <c r="G114" s="565">
        <f t="shared" si="2"/>
        <v>35150</v>
      </c>
      <c r="H114" s="331">
        <v>3559</v>
      </c>
      <c r="I114" s="333">
        <v>3148</v>
      </c>
      <c r="J114" s="570">
        <v>3241</v>
      </c>
      <c r="K114" s="565">
        <f t="shared" si="3"/>
        <v>9948</v>
      </c>
      <c r="L114" s="582">
        <v>41714</v>
      </c>
      <c r="M114" s="584">
        <v>410</v>
      </c>
      <c r="N114" s="582">
        <v>40625</v>
      </c>
      <c r="O114" s="584">
        <v>41035</v>
      </c>
      <c r="P114" s="579">
        <v>98.37</v>
      </c>
      <c r="Q114" s="584">
        <v>557</v>
      </c>
      <c r="R114" s="582">
        <v>426</v>
      </c>
      <c r="S114" s="584">
        <v>41608</v>
      </c>
      <c r="T114" s="582">
        <v>7142</v>
      </c>
      <c r="U114" s="584">
        <v>11968</v>
      </c>
      <c r="V114" s="582">
        <v>158</v>
      </c>
      <c r="W114" s="584">
        <v>11616</v>
      </c>
      <c r="X114" s="582">
        <v>11774</v>
      </c>
      <c r="Y114" s="581">
        <v>98.38</v>
      </c>
      <c r="Z114" s="582">
        <v>217</v>
      </c>
      <c r="AA114" s="584">
        <v>102</v>
      </c>
      <c r="AB114" s="582">
        <v>11935</v>
      </c>
      <c r="AC114" s="584">
        <v>1731</v>
      </c>
      <c r="AD114" s="582">
        <v>1402</v>
      </c>
      <c r="AE114" s="680">
        <v>12</v>
      </c>
      <c r="AF114" s="678">
        <v>3218</v>
      </c>
      <c r="AG114" s="676">
        <v>3176</v>
      </c>
      <c r="AH114" s="678">
        <v>3122</v>
      </c>
      <c r="AI114" s="676">
        <v>3206</v>
      </c>
      <c r="AJ114" s="678">
        <v>3130</v>
      </c>
      <c r="AK114" s="676">
        <v>3115</v>
      </c>
      <c r="AL114" s="678">
        <v>6424</v>
      </c>
      <c r="AM114" s="676">
        <v>6306</v>
      </c>
      <c r="AN114" s="678">
        <v>6237</v>
      </c>
    </row>
    <row r="115" spans="1:40" x14ac:dyDescent="0.2">
      <c r="A115" s="536">
        <v>104</v>
      </c>
      <c r="B115" s="537" t="s">
        <v>238</v>
      </c>
      <c r="C115" s="535" t="s">
        <v>239</v>
      </c>
      <c r="D115" s="330">
        <v>12861</v>
      </c>
      <c r="E115" s="333">
        <v>12419</v>
      </c>
      <c r="F115" s="567">
        <v>12524</v>
      </c>
      <c r="G115" s="565">
        <f t="shared" si="2"/>
        <v>37804</v>
      </c>
      <c r="H115" s="331">
        <v>6980</v>
      </c>
      <c r="I115" s="333">
        <v>7520</v>
      </c>
      <c r="J115" s="570">
        <v>6731</v>
      </c>
      <c r="K115" s="565">
        <f t="shared" si="3"/>
        <v>21231</v>
      </c>
      <c r="L115" s="582">
        <v>43782</v>
      </c>
      <c r="M115" s="584">
        <v>484</v>
      </c>
      <c r="N115" s="582">
        <v>41886</v>
      </c>
      <c r="O115" s="584">
        <v>42370</v>
      </c>
      <c r="P115" s="579">
        <v>96.77</v>
      </c>
      <c r="Q115" s="584">
        <v>515</v>
      </c>
      <c r="R115" s="582">
        <v>572</v>
      </c>
      <c r="S115" s="584">
        <v>42973</v>
      </c>
      <c r="T115" s="582">
        <v>6116</v>
      </c>
      <c r="U115" s="584">
        <v>25137</v>
      </c>
      <c r="V115" s="582">
        <v>204</v>
      </c>
      <c r="W115" s="584">
        <v>24001</v>
      </c>
      <c r="X115" s="582">
        <v>24205</v>
      </c>
      <c r="Y115" s="581">
        <v>96.29</v>
      </c>
      <c r="Z115" s="582">
        <v>-192</v>
      </c>
      <c r="AA115" s="584">
        <v>218</v>
      </c>
      <c r="AB115" s="582">
        <v>24027</v>
      </c>
      <c r="AC115" s="584">
        <v>4192</v>
      </c>
      <c r="AD115" s="582">
        <v>2803</v>
      </c>
      <c r="AE115" s="680">
        <v>54</v>
      </c>
      <c r="AF115" s="678">
        <v>0</v>
      </c>
      <c r="AG115" s="676">
        <v>0</v>
      </c>
      <c r="AH115" s="678">
        <v>2841</v>
      </c>
      <c r="AI115" s="676">
        <v>0</v>
      </c>
      <c r="AJ115" s="678">
        <v>0</v>
      </c>
      <c r="AK115" s="676">
        <v>2743</v>
      </c>
      <c r="AL115" s="678">
        <v>0</v>
      </c>
      <c r="AM115" s="676">
        <v>0</v>
      </c>
      <c r="AN115" s="678">
        <v>5584</v>
      </c>
    </row>
    <row r="116" spans="1:40" x14ac:dyDescent="0.2">
      <c r="A116" s="536">
        <v>105</v>
      </c>
      <c r="B116" s="537" t="s">
        <v>240</v>
      </c>
      <c r="C116" s="535" t="s">
        <v>241</v>
      </c>
      <c r="D116" s="330">
        <v>22335</v>
      </c>
      <c r="E116" s="333">
        <v>22804</v>
      </c>
      <c r="F116" s="567">
        <v>22153</v>
      </c>
      <c r="G116" s="565">
        <f t="shared" si="2"/>
        <v>67292</v>
      </c>
      <c r="H116" s="331">
        <v>24896</v>
      </c>
      <c r="I116" s="333">
        <v>26921</v>
      </c>
      <c r="J116" s="570">
        <v>21088</v>
      </c>
      <c r="K116" s="565">
        <f t="shared" si="3"/>
        <v>72905</v>
      </c>
      <c r="L116" s="582">
        <v>80892</v>
      </c>
      <c r="M116" s="584">
        <v>884</v>
      </c>
      <c r="N116" s="582">
        <v>76259</v>
      </c>
      <c r="O116" s="584">
        <v>77143</v>
      </c>
      <c r="P116" s="579">
        <v>95.37</v>
      </c>
      <c r="Q116" s="584">
        <v>1803</v>
      </c>
      <c r="R116" s="582">
        <v>1328</v>
      </c>
      <c r="S116" s="584">
        <v>79390</v>
      </c>
      <c r="T116" s="582">
        <v>14089</v>
      </c>
      <c r="U116" s="584">
        <v>91235</v>
      </c>
      <c r="V116" s="582">
        <v>1273</v>
      </c>
      <c r="W116" s="584">
        <v>86483</v>
      </c>
      <c r="X116" s="582">
        <v>87756</v>
      </c>
      <c r="Y116" s="581">
        <v>96.19</v>
      </c>
      <c r="Z116" s="582">
        <v>826</v>
      </c>
      <c r="AA116" s="584">
        <v>1974</v>
      </c>
      <c r="AB116" s="582">
        <v>89283</v>
      </c>
      <c r="AC116" s="584">
        <v>16471</v>
      </c>
      <c r="AD116" s="582">
        <v>9088</v>
      </c>
      <c r="AE116" s="680">
        <v>31</v>
      </c>
      <c r="AF116" s="678">
        <v>11344</v>
      </c>
      <c r="AG116" s="676">
        <v>11250</v>
      </c>
      <c r="AH116" s="678">
        <v>11106</v>
      </c>
      <c r="AI116" s="676">
        <v>12959</v>
      </c>
      <c r="AJ116" s="678">
        <v>12759</v>
      </c>
      <c r="AK116" s="676">
        <v>12816</v>
      </c>
      <c r="AL116" s="678">
        <v>24303</v>
      </c>
      <c r="AM116" s="676">
        <v>24009</v>
      </c>
      <c r="AN116" s="678">
        <v>23922</v>
      </c>
    </row>
    <row r="117" spans="1:40" x14ac:dyDescent="0.2">
      <c r="A117" s="536">
        <v>106</v>
      </c>
      <c r="B117" s="537" t="s">
        <v>242</v>
      </c>
      <c r="C117" s="535" t="s">
        <v>243</v>
      </c>
      <c r="D117" s="330">
        <v>16941</v>
      </c>
      <c r="E117" s="333">
        <v>16864</v>
      </c>
      <c r="F117" s="567">
        <v>16708</v>
      </c>
      <c r="G117" s="565">
        <f t="shared" si="2"/>
        <v>50513</v>
      </c>
      <c r="H117" s="331">
        <v>6150</v>
      </c>
      <c r="I117" s="333">
        <v>5771</v>
      </c>
      <c r="J117" s="570">
        <v>6172</v>
      </c>
      <c r="K117" s="565">
        <f t="shared" si="3"/>
        <v>18093</v>
      </c>
      <c r="L117" s="582">
        <v>58057</v>
      </c>
      <c r="M117" s="584">
        <v>599</v>
      </c>
      <c r="N117" s="582">
        <v>56407</v>
      </c>
      <c r="O117" s="584">
        <v>57006</v>
      </c>
      <c r="P117" s="579">
        <v>98.19</v>
      </c>
      <c r="Q117" s="584">
        <v>499</v>
      </c>
      <c r="R117" s="582">
        <v>791</v>
      </c>
      <c r="S117" s="584">
        <v>57697</v>
      </c>
      <c r="T117" s="582">
        <v>8615</v>
      </c>
      <c r="U117" s="584">
        <v>21506</v>
      </c>
      <c r="V117" s="582">
        <v>45</v>
      </c>
      <c r="W117" s="584">
        <v>21244</v>
      </c>
      <c r="X117" s="582">
        <v>21289</v>
      </c>
      <c r="Y117" s="581">
        <v>98.99</v>
      </c>
      <c r="Z117" s="582">
        <v>-394</v>
      </c>
      <c r="AA117" s="584">
        <v>37</v>
      </c>
      <c r="AB117" s="582">
        <v>20887</v>
      </c>
      <c r="AC117" s="584">
        <v>2967</v>
      </c>
      <c r="AD117" s="582">
        <v>2646</v>
      </c>
      <c r="AE117" s="680">
        <v>27</v>
      </c>
      <c r="AF117" s="678">
        <v>3783</v>
      </c>
      <c r="AG117" s="676">
        <v>3763</v>
      </c>
      <c r="AH117" s="678">
        <v>3702</v>
      </c>
      <c r="AI117" s="676">
        <v>4554</v>
      </c>
      <c r="AJ117" s="678">
        <v>4475</v>
      </c>
      <c r="AK117" s="676">
        <v>4463</v>
      </c>
      <c r="AL117" s="678">
        <v>8337</v>
      </c>
      <c r="AM117" s="676">
        <v>8238</v>
      </c>
      <c r="AN117" s="678">
        <v>8165</v>
      </c>
    </row>
    <row r="118" spans="1:40" x14ac:dyDescent="0.2">
      <c r="A118" s="536">
        <v>107</v>
      </c>
      <c r="B118" s="537" t="s">
        <v>244</v>
      </c>
      <c r="C118" s="535" t="s">
        <v>245</v>
      </c>
      <c r="D118" s="330">
        <v>15280</v>
      </c>
      <c r="E118" s="333">
        <v>15393</v>
      </c>
      <c r="F118" s="567">
        <v>15324</v>
      </c>
      <c r="G118" s="565">
        <f t="shared" si="2"/>
        <v>45997</v>
      </c>
      <c r="H118" s="331">
        <v>16277</v>
      </c>
      <c r="I118" s="333">
        <v>15580</v>
      </c>
      <c r="J118" s="570">
        <v>13840</v>
      </c>
      <c r="K118" s="565">
        <f t="shared" si="3"/>
        <v>45697</v>
      </c>
      <c r="L118" s="582">
        <v>52715</v>
      </c>
      <c r="M118" s="584">
        <v>631</v>
      </c>
      <c r="N118" s="582">
        <v>50351</v>
      </c>
      <c r="O118" s="584">
        <v>50982</v>
      </c>
      <c r="P118" s="579">
        <v>96.71</v>
      </c>
      <c r="Q118" s="584">
        <v>1307</v>
      </c>
      <c r="R118" s="582">
        <v>657</v>
      </c>
      <c r="S118" s="584">
        <v>52315</v>
      </c>
      <c r="T118" s="582">
        <v>7419</v>
      </c>
      <c r="U118" s="584">
        <v>53111</v>
      </c>
      <c r="V118" s="582">
        <v>1033</v>
      </c>
      <c r="W118" s="584">
        <v>50803</v>
      </c>
      <c r="X118" s="582">
        <v>51836</v>
      </c>
      <c r="Y118" s="581">
        <v>97.6</v>
      </c>
      <c r="Z118" s="582">
        <v>-557</v>
      </c>
      <c r="AA118" s="584">
        <v>847</v>
      </c>
      <c r="AB118" s="582">
        <v>51093</v>
      </c>
      <c r="AC118" s="584">
        <v>7063</v>
      </c>
      <c r="AD118" s="582">
        <v>4853</v>
      </c>
      <c r="AE118" s="680">
        <v>8</v>
      </c>
      <c r="AF118" s="678">
        <v>3690</v>
      </c>
      <c r="AG118" s="676">
        <v>3628</v>
      </c>
      <c r="AH118" s="678">
        <v>3587</v>
      </c>
      <c r="AI118" s="676">
        <v>6265</v>
      </c>
      <c r="AJ118" s="678">
        <v>6186</v>
      </c>
      <c r="AK118" s="676">
        <v>6014</v>
      </c>
      <c r="AL118" s="678">
        <v>9955</v>
      </c>
      <c r="AM118" s="676">
        <v>9814</v>
      </c>
      <c r="AN118" s="678">
        <v>9601</v>
      </c>
    </row>
    <row r="119" spans="1:40" x14ac:dyDescent="0.2">
      <c r="A119" s="536">
        <v>108</v>
      </c>
      <c r="B119" s="537" t="s">
        <v>246</v>
      </c>
      <c r="C119" s="535" t="s">
        <v>247</v>
      </c>
      <c r="D119" s="330">
        <v>10677</v>
      </c>
      <c r="E119" s="333">
        <v>10359</v>
      </c>
      <c r="F119" s="567">
        <v>10485</v>
      </c>
      <c r="G119" s="565">
        <f t="shared" si="2"/>
        <v>31521</v>
      </c>
      <c r="H119" s="331">
        <v>6736</v>
      </c>
      <c r="I119" s="333">
        <v>3354</v>
      </c>
      <c r="J119" s="570">
        <v>3328</v>
      </c>
      <c r="K119" s="565">
        <f t="shared" si="3"/>
        <v>13418</v>
      </c>
      <c r="L119" s="582">
        <v>37526</v>
      </c>
      <c r="M119" s="584">
        <v>331</v>
      </c>
      <c r="N119" s="582">
        <v>35434</v>
      </c>
      <c r="O119" s="584">
        <v>35765</v>
      </c>
      <c r="P119" s="579">
        <v>95.31</v>
      </c>
      <c r="Q119" s="584">
        <v>745</v>
      </c>
      <c r="R119" s="582">
        <v>428</v>
      </c>
      <c r="S119" s="584">
        <v>36607</v>
      </c>
      <c r="T119" s="582">
        <v>5751</v>
      </c>
      <c r="U119" s="584">
        <v>16091</v>
      </c>
      <c r="V119" s="582">
        <v>249</v>
      </c>
      <c r="W119" s="584">
        <v>15337</v>
      </c>
      <c r="X119" s="582">
        <v>15586</v>
      </c>
      <c r="Y119" s="581">
        <v>96.86</v>
      </c>
      <c r="Z119" s="582">
        <v>-159</v>
      </c>
      <c r="AA119" s="584">
        <v>63</v>
      </c>
      <c r="AB119" s="582">
        <v>15241</v>
      </c>
      <c r="AC119" s="584">
        <v>2004</v>
      </c>
      <c r="AD119" s="582">
        <v>6356</v>
      </c>
      <c r="AE119" s="680">
        <v>8</v>
      </c>
      <c r="AF119" s="678">
        <v>2613</v>
      </c>
      <c r="AG119" s="676">
        <v>2578</v>
      </c>
      <c r="AH119" s="678">
        <v>2561</v>
      </c>
      <c r="AI119" s="676">
        <v>3215</v>
      </c>
      <c r="AJ119" s="678">
        <v>3118</v>
      </c>
      <c r="AK119" s="676">
        <v>3091</v>
      </c>
      <c r="AL119" s="678">
        <v>5828</v>
      </c>
      <c r="AM119" s="676">
        <v>5696</v>
      </c>
      <c r="AN119" s="678">
        <v>5652</v>
      </c>
    </row>
    <row r="120" spans="1:40" x14ac:dyDescent="0.2">
      <c r="A120" s="536">
        <v>109</v>
      </c>
      <c r="B120" s="537" t="s">
        <v>248</v>
      </c>
      <c r="C120" s="535" t="s">
        <v>249</v>
      </c>
      <c r="D120" s="330">
        <v>14411</v>
      </c>
      <c r="E120" s="333">
        <v>13981</v>
      </c>
      <c r="F120" s="567">
        <v>13896</v>
      </c>
      <c r="G120" s="565">
        <f t="shared" si="2"/>
        <v>42288</v>
      </c>
      <c r="H120" s="331">
        <v>7114</v>
      </c>
      <c r="I120" s="333">
        <v>7301</v>
      </c>
      <c r="J120" s="570">
        <v>6572</v>
      </c>
      <c r="K120" s="565">
        <f t="shared" si="3"/>
        <v>20987</v>
      </c>
      <c r="L120" s="582">
        <v>47425</v>
      </c>
      <c r="M120" s="584">
        <v>431</v>
      </c>
      <c r="N120" s="582">
        <v>45532</v>
      </c>
      <c r="O120" s="584">
        <v>45963</v>
      </c>
      <c r="P120" s="579">
        <v>96.92</v>
      </c>
      <c r="Q120" s="584">
        <v>1414</v>
      </c>
      <c r="R120" s="582">
        <v>275</v>
      </c>
      <c r="S120" s="584">
        <v>47221</v>
      </c>
      <c r="T120" s="582">
        <v>6579</v>
      </c>
      <c r="U120" s="584">
        <v>24098</v>
      </c>
      <c r="V120" s="582">
        <v>59</v>
      </c>
      <c r="W120" s="584">
        <v>23653</v>
      </c>
      <c r="X120" s="582">
        <v>23712</v>
      </c>
      <c r="Y120" s="581">
        <v>98.4</v>
      </c>
      <c r="Z120" s="582">
        <v>-992</v>
      </c>
      <c r="AA120" s="584">
        <v>64</v>
      </c>
      <c r="AB120" s="582">
        <v>22725</v>
      </c>
      <c r="AC120" s="584">
        <v>3914</v>
      </c>
      <c r="AD120" s="582">
        <v>5393</v>
      </c>
      <c r="AE120" s="680">
        <v>54</v>
      </c>
      <c r="AF120" s="678">
        <v>3300</v>
      </c>
      <c r="AG120" s="676">
        <v>3268</v>
      </c>
      <c r="AH120" s="678">
        <v>3214</v>
      </c>
      <c r="AI120" s="676">
        <v>4879</v>
      </c>
      <c r="AJ120" s="678">
        <v>4799</v>
      </c>
      <c r="AK120" s="676">
        <v>4777</v>
      </c>
      <c r="AL120" s="678">
        <v>8179</v>
      </c>
      <c r="AM120" s="676">
        <v>8067</v>
      </c>
      <c r="AN120" s="678">
        <v>7991</v>
      </c>
    </row>
    <row r="121" spans="1:40" x14ac:dyDescent="0.2">
      <c r="A121" s="536">
        <v>110</v>
      </c>
      <c r="B121" s="537" t="s">
        <v>250</v>
      </c>
      <c r="C121" s="535" t="s">
        <v>251</v>
      </c>
      <c r="D121" s="330">
        <v>11597</v>
      </c>
      <c r="E121" s="333">
        <v>11370</v>
      </c>
      <c r="F121" s="567">
        <v>11368</v>
      </c>
      <c r="G121" s="565">
        <f t="shared" si="2"/>
        <v>34335</v>
      </c>
      <c r="H121" s="331">
        <v>8037</v>
      </c>
      <c r="I121" s="333">
        <v>8746</v>
      </c>
      <c r="J121" s="570">
        <v>8131</v>
      </c>
      <c r="K121" s="565">
        <f t="shared" si="3"/>
        <v>24914</v>
      </c>
      <c r="L121" s="582">
        <v>39709</v>
      </c>
      <c r="M121" s="584">
        <v>823</v>
      </c>
      <c r="N121" s="582">
        <v>37499</v>
      </c>
      <c r="O121" s="584">
        <v>38322</v>
      </c>
      <c r="P121" s="579">
        <v>96.51</v>
      </c>
      <c r="Q121" s="584">
        <v>710</v>
      </c>
      <c r="R121" s="582">
        <v>847</v>
      </c>
      <c r="S121" s="584">
        <v>39056</v>
      </c>
      <c r="T121" s="582">
        <v>5281</v>
      </c>
      <c r="U121" s="584">
        <v>29959</v>
      </c>
      <c r="V121" s="582">
        <v>269</v>
      </c>
      <c r="W121" s="584">
        <v>29009</v>
      </c>
      <c r="X121" s="582">
        <v>29278</v>
      </c>
      <c r="Y121" s="581">
        <v>97.73</v>
      </c>
      <c r="Z121" s="582">
        <v>-4022</v>
      </c>
      <c r="AA121" s="584">
        <v>459</v>
      </c>
      <c r="AB121" s="582">
        <v>25446</v>
      </c>
      <c r="AC121" s="584">
        <v>4474</v>
      </c>
      <c r="AD121" s="582">
        <v>3334</v>
      </c>
      <c r="AE121" s="680">
        <v>9</v>
      </c>
      <c r="AF121" s="678">
        <v>0</v>
      </c>
      <c r="AG121" s="676">
        <v>0</v>
      </c>
      <c r="AH121" s="678">
        <v>5378</v>
      </c>
      <c r="AI121" s="676">
        <v>0</v>
      </c>
      <c r="AJ121" s="678">
        <v>0</v>
      </c>
      <c r="AK121" s="676">
        <v>6458</v>
      </c>
      <c r="AL121" s="678">
        <v>0</v>
      </c>
      <c r="AM121" s="676">
        <v>0</v>
      </c>
      <c r="AN121" s="678">
        <v>11836</v>
      </c>
    </row>
    <row r="122" spans="1:40" x14ac:dyDescent="0.2">
      <c r="A122" s="536">
        <v>111</v>
      </c>
      <c r="B122" s="537" t="s">
        <v>252</v>
      </c>
      <c r="C122" s="535" t="s">
        <v>253</v>
      </c>
      <c r="D122" s="330">
        <v>25954</v>
      </c>
      <c r="E122" s="333">
        <v>25133</v>
      </c>
      <c r="F122" s="567">
        <v>25604</v>
      </c>
      <c r="G122" s="565">
        <f t="shared" si="2"/>
        <v>76691</v>
      </c>
      <c r="H122" s="331">
        <v>21120</v>
      </c>
      <c r="I122" s="333">
        <v>18699</v>
      </c>
      <c r="J122" s="570">
        <v>13978</v>
      </c>
      <c r="K122" s="565">
        <f t="shared" si="3"/>
        <v>53797</v>
      </c>
      <c r="L122" s="582">
        <v>97033</v>
      </c>
      <c r="M122" s="584">
        <v>2740</v>
      </c>
      <c r="N122" s="582">
        <v>88093</v>
      </c>
      <c r="O122" s="584">
        <v>90833</v>
      </c>
      <c r="P122" s="579">
        <v>93.61</v>
      </c>
      <c r="Q122" s="584">
        <v>3252</v>
      </c>
      <c r="R122" s="582">
        <v>3842</v>
      </c>
      <c r="S122" s="584">
        <v>95187</v>
      </c>
      <c r="T122" s="582">
        <v>21279</v>
      </c>
      <c r="U122" s="584">
        <v>69328</v>
      </c>
      <c r="V122" s="582">
        <v>708</v>
      </c>
      <c r="W122" s="584">
        <v>67083</v>
      </c>
      <c r="X122" s="582">
        <v>67791</v>
      </c>
      <c r="Y122" s="581">
        <v>97.78</v>
      </c>
      <c r="Z122" s="582">
        <v>-1592</v>
      </c>
      <c r="AA122" s="584">
        <v>770</v>
      </c>
      <c r="AB122" s="582">
        <v>66261</v>
      </c>
      <c r="AC122" s="584">
        <v>12867</v>
      </c>
      <c r="AD122" s="582">
        <v>26449</v>
      </c>
      <c r="AE122" s="680">
        <v>34</v>
      </c>
      <c r="AF122" s="678">
        <v>0</v>
      </c>
      <c r="AG122" s="676">
        <v>0</v>
      </c>
      <c r="AH122" s="678">
        <v>7940</v>
      </c>
      <c r="AI122" s="676">
        <v>0</v>
      </c>
      <c r="AJ122" s="678">
        <v>0</v>
      </c>
      <c r="AK122" s="676">
        <v>15856</v>
      </c>
      <c r="AL122" s="678">
        <v>0</v>
      </c>
      <c r="AM122" s="676">
        <v>0</v>
      </c>
      <c r="AN122" s="678">
        <v>23796</v>
      </c>
    </row>
    <row r="123" spans="1:40" x14ac:dyDescent="0.2">
      <c r="A123" s="536">
        <v>112</v>
      </c>
      <c r="B123" s="537" t="s">
        <v>254</v>
      </c>
      <c r="C123" s="535" t="s">
        <v>255</v>
      </c>
      <c r="D123" s="330">
        <v>26595</v>
      </c>
      <c r="E123" s="333">
        <v>26405</v>
      </c>
      <c r="F123" s="567">
        <v>25839</v>
      </c>
      <c r="G123" s="565">
        <f t="shared" si="2"/>
        <v>78839</v>
      </c>
      <c r="H123" s="331">
        <v>25217</v>
      </c>
      <c r="I123" s="333">
        <v>22219</v>
      </c>
      <c r="J123" s="570">
        <v>22471</v>
      </c>
      <c r="K123" s="565">
        <f t="shared" si="3"/>
        <v>69907</v>
      </c>
      <c r="L123" s="582">
        <v>87315</v>
      </c>
      <c r="M123" s="584">
        <v>2500</v>
      </c>
      <c r="N123" s="582">
        <v>84058</v>
      </c>
      <c r="O123" s="584">
        <v>86558</v>
      </c>
      <c r="P123" s="579">
        <v>99.13</v>
      </c>
      <c r="Q123" s="584">
        <v>670</v>
      </c>
      <c r="R123" s="582">
        <v>2451</v>
      </c>
      <c r="S123" s="584">
        <v>87179</v>
      </c>
      <c r="T123" s="582">
        <v>10666</v>
      </c>
      <c r="U123" s="584">
        <v>81050</v>
      </c>
      <c r="V123" s="582">
        <v>1974</v>
      </c>
      <c r="W123" s="584">
        <v>78484</v>
      </c>
      <c r="X123" s="582">
        <v>80458</v>
      </c>
      <c r="Y123" s="581">
        <v>99.27</v>
      </c>
      <c r="Z123" s="582">
        <v>-982</v>
      </c>
      <c r="AA123" s="584">
        <v>2229</v>
      </c>
      <c r="AB123" s="582">
        <v>79731</v>
      </c>
      <c r="AC123" s="584">
        <v>11082</v>
      </c>
      <c r="AD123" s="582">
        <v>3416</v>
      </c>
      <c r="AE123" s="680">
        <v>47</v>
      </c>
      <c r="AF123" s="678">
        <v>0</v>
      </c>
      <c r="AG123" s="676">
        <v>0</v>
      </c>
      <c r="AH123" s="678">
        <v>2580</v>
      </c>
      <c r="AI123" s="676">
        <v>0</v>
      </c>
      <c r="AJ123" s="678">
        <v>0</v>
      </c>
      <c r="AK123" s="676">
        <v>2814</v>
      </c>
      <c r="AL123" s="678">
        <v>0</v>
      </c>
      <c r="AM123" s="676">
        <v>0</v>
      </c>
      <c r="AN123" s="678">
        <v>5394</v>
      </c>
    </row>
    <row r="124" spans="1:40" x14ac:dyDescent="0.2">
      <c r="A124" s="536">
        <v>113</v>
      </c>
      <c r="B124" s="537" t="s">
        <v>256</v>
      </c>
      <c r="C124" s="535" t="s">
        <v>257</v>
      </c>
      <c r="D124" s="330">
        <v>22840</v>
      </c>
      <c r="E124" s="333">
        <v>21998</v>
      </c>
      <c r="F124" s="567">
        <v>22184</v>
      </c>
      <c r="G124" s="565">
        <f t="shared" si="2"/>
        <v>67022</v>
      </c>
      <c r="H124" s="331">
        <v>30571</v>
      </c>
      <c r="I124" s="333">
        <v>28016</v>
      </c>
      <c r="J124" s="570">
        <v>21352</v>
      </c>
      <c r="K124" s="565">
        <f t="shared" si="3"/>
        <v>79939</v>
      </c>
      <c r="L124" s="582">
        <v>86116</v>
      </c>
      <c r="M124" s="584">
        <v>1559</v>
      </c>
      <c r="N124" s="582">
        <v>79409</v>
      </c>
      <c r="O124" s="584">
        <v>80968</v>
      </c>
      <c r="P124" s="579">
        <v>94.02</v>
      </c>
      <c r="Q124" s="584">
        <v>2312</v>
      </c>
      <c r="R124" s="582">
        <v>3035</v>
      </c>
      <c r="S124" s="584">
        <v>84756</v>
      </c>
      <c r="T124" s="582">
        <v>20492</v>
      </c>
      <c r="U124" s="584">
        <v>91221</v>
      </c>
      <c r="V124" s="582">
        <v>629</v>
      </c>
      <c r="W124" s="584">
        <v>86672</v>
      </c>
      <c r="X124" s="582">
        <v>87301</v>
      </c>
      <c r="Y124" s="581">
        <v>95.7</v>
      </c>
      <c r="Z124" s="582">
        <v>647</v>
      </c>
      <c r="AA124" s="584">
        <v>944</v>
      </c>
      <c r="AB124" s="582">
        <v>88263</v>
      </c>
      <c r="AC124" s="584">
        <v>5377</v>
      </c>
      <c r="AD124" s="582">
        <v>29931</v>
      </c>
      <c r="AE124" s="680">
        <v>0</v>
      </c>
      <c r="AF124" s="678">
        <v>0</v>
      </c>
      <c r="AG124" s="676">
        <v>0</v>
      </c>
      <c r="AH124" s="678">
        <v>9942</v>
      </c>
      <c r="AI124" s="676">
        <v>0</v>
      </c>
      <c r="AJ124" s="678">
        <v>0</v>
      </c>
      <c r="AK124" s="676">
        <v>23995</v>
      </c>
      <c r="AL124" s="678">
        <v>0</v>
      </c>
      <c r="AM124" s="676">
        <v>0</v>
      </c>
      <c r="AN124" s="678">
        <v>33937</v>
      </c>
    </row>
    <row r="125" spans="1:40" x14ac:dyDescent="0.2">
      <c r="A125" s="536">
        <v>114</v>
      </c>
      <c r="B125" s="537" t="s">
        <v>258</v>
      </c>
      <c r="C125" s="535" t="s">
        <v>259</v>
      </c>
      <c r="D125" s="330">
        <v>14156</v>
      </c>
      <c r="E125" s="333">
        <v>13658</v>
      </c>
      <c r="F125" s="567">
        <v>13586</v>
      </c>
      <c r="G125" s="565">
        <f t="shared" si="2"/>
        <v>41400</v>
      </c>
      <c r="H125" s="331">
        <v>15886</v>
      </c>
      <c r="I125" s="333">
        <v>15689</v>
      </c>
      <c r="J125" s="570">
        <v>16497</v>
      </c>
      <c r="K125" s="565">
        <f t="shared" si="3"/>
        <v>48072</v>
      </c>
      <c r="L125" s="582">
        <v>46822</v>
      </c>
      <c r="M125" s="584">
        <v>144</v>
      </c>
      <c r="N125" s="582">
        <v>44544</v>
      </c>
      <c r="O125" s="584">
        <v>44688</v>
      </c>
      <c r="P125" s="579">
        <v>95.44</v>
      </c>
      <c r="Q125" s="584">
        <v>1279</v>
      </c>
      <c r="R125" s="582">
        <v>182</v>
      </c>
      <c r="S125" s="584">
        <v>46005</v>
      </c>
      <c r="T125" s="582">
        <v>6093</v>
      </c>
      <c r="U125" s="584">
        <v>54892</v>
      </c>
      <c r="V125" s="582">
        <v>85</v>
      </c>
      <c r="W125" s="584">
        <v>53184</v>
      </c>
      <c r="X125" s="582">
        <v>53269</v>
      </c>
      <c r="Y125" s="581">
        <v>97.04</v>
      </c>
      <c r="Z125" s="582">
        <v>-2573</v>
      </c>
      <c r="AA125" s="584">
        <v>141</v>
      </c>
      <c r="AB125" s="582">
        <v>50752</v>
      </c>
      <c r="AC125" s="584">
        <v>7863</v>
      </c>
      <c r="AD125" s="582">
        <v>5871</v>
      </c>
      <c r="AE125" s="680">
        <v>11</v>
      </c>
      <c r="AF125" s="678">
        <v>5671</v>
      </c>
      <c r="AG125" s="676">
        <v>5554</v>
      </c>
      <c r="AH125" s="678">
        <v>5512</v>
      </c>
      <c r="AI125" s="676">
        <v>8390</v>
      </c>
      <c r="AJ125" s="678">
        <v>8312</v>
      </c>
      <c r="AK125" s="676">
        <v>8234</v>
      </c>
      <c r="AL125" s="678">
        <v>14061</v>
      </c>
      <c r="AM125" s="676">
        <v>13866</v>
      </c>
      <c r="AN125" s="678">
        <v>13746</v>
      </c>
    </row>
    <row r="126" spans="1:40" x14ac:dyDescent="0.2">
      <c r="A126" s="536">
        <v>115</v>
      </c>
      <c r="B126" s="537" t="s">
        <v>260</v>
      </c>
      <c r="C126" s="535" t="s">
        <v>261</v>
      </c>
      <c r="D126" s="330">
        <v>15583</v>
      </c>
      <c r="E126" s="333">
        <v>15048</v>
      </c>
      <c r="F126" s="567">
        <v>14787</v>
      </c>
      <c r="G126" s="565">
        <f t="shared" si="2"/>
        <v>45418</v>
      </c>
      <c r="H126" s="331">
        <v>10005</v>
      </c>
      <c r="I126" s="333">
        <v>6758</v>
      </c>
      <c r="J126" s="570">
        <v>6268</v>
      </c>
      <c r="K126" s="565">
        <f t="shared" si="3"/>
        <v>23031</v>
      </c>
      <c r="L126" s="582">
        <v>51030</v>
      </c>
      <c r="M126" s="584">
        <v>563</v>
      </c>
      <c r="N126" s="582">
        <v>49663</v>
      </c>
      <c r="O126" s="584">
        <v>50226</v>
      </c>
      <c r="P126" s="579">
        <v>98.42</v>
      </c>
      <c r="Q126" s="584">
        <v>685</v>
      </c>
      <c r="R126" s="582">
        <v>502</v>
      </c>
      <c r="S126" s="584">
        <v>50850</v>
      </c>
      <c r="T126" s="582">
        <v>6702</v>
      </c>
      <c r="U126" s="584">
        <v>27437</v>
      </c>
      <c r="V126" s="582">
        <v>269</v>
      </c>
      <c r="W126" s="584">
        <v>26400</v>
      </c>
      <c r="X126" s="582">
        <v>26669</v>
      </c>
      <c r="Y126" s="581">
        <v>97.2</v>
      </c>
      <c r="Z126" s="582">
        <v>-7</v>
      </c>
      <c r="AA126" s="584">
        <v>154</v>
      </c>
      <c r="AB126" s="582">
        <v>26547</v>
      </c>
      <c r="AC126" s="584">
        <v>3827</v>
      </c>
      <c r="AD126" s="582">
        <v>1627</v>
      </c>
      <c r="AE126" s="680">
        <v>15</v>
      </c>
      <c r="AF126" s="678">
        <v>2619</v>
      </c>
      <c r="AG126" s="676">
        <v>2608</v>
      </c>
      <c r="AH126" s="678">
        <v>2592</v>
      </c>
      <c r="AI126" s="676">
        <v>1936</v>
      </c>
      <c r="AJ126" s="678">
        <v>1968</v>
      </c>
      <c r="AK126" s="676">
        <v>1948</v>
      </c>
      <c r="AL126" s="678">
        <v>4555</v>
      </c>
      <c r="AM126" s="676">
        <v>4576</v>
      </c>
      <c r="AN126" s="678">
        <v>4540</v>
      </c>
    </row>
    <row r="127" spans="1:40" x14ac:dyDescent="0.2">
      <c r="A127" s="536">
        <v>116</v>
      </c>
      <c r="B127" s="537" t="s">
        <v>262</v>
      </c>
      <c r="C127" s="535" t="s">
        <v>263</v>
      </c>
      <c r="D127" s="330">
        <v>21131</v>
      </c>
      <c r="E127" s="333">
        <v>20217</v>
      </c>
      <c r="F127" s="567">
        <v>20745</v>
      </c>
      <c r="G127" s="565">
        <f t="shared" si="2"/>
        <v>62093</v>
      </c>
      <c r="H127" s="331">
        <v>54603</v>
      </c>
      <c r="I127" s="333">
        <v>53414</v>
      </c>
      <c r="J127" s="570">
        <v>53673</v>
      </c>
      <c r="K127" s="565">
        <f t="shared" si="3"/>
        <v>161690</v>
      </c>
      <c r="L127" s="582">
        <v>75802</v>
      </c>
      <c r="M127" s="584">
        <v>2254</v>
      </c>
      <c r="N127" s="582">
        <v>70736</v>
      </c>
      <c r="O127" s="584">
        <v>72990</v>
      </c>
      <c r="P127" s="579">
        <v>96.29</v>
      </c>
      <c r="Q127" s="584">
        <v>2123</v>
      </c>
      <c r="R127" s="582">
        <v>2555</v>
      </c>
      <c r="S127" s="584">
        <v>75414</v>
      </c>
      <c r="T127" s="582">
        <v>13733</v>
      </c>
      <c r="U127" s="584">
        <v>196756</v>
      </c>
      <c r="V127" s="582">
        <v>264</v>
      </c>
      <c r="W127" s="584">
        <v>192818</v>
      </c>
      <c r="X127" s="582">
        <v>193082</v>
      </c>
      <c r="Y127" s="581">
        <v>98.13</v>
      </c>
      <c r="Z127" s="582">
        <v>1104</v>
      </c>
      <c r="AA127" s="584">
        <v>604</v>
      </c>
      <c r="AB127" s="582">
        <v>194526</v>
      </c>
      <c r="AC127" s="584">
        <v>29523</v>
      </c>
      <c r="AD127" s="582">
        <v>12985</v>
      </c>
      <c r="AE127" s="680">
        <v>6</v>
      </c>
      <c r="AF127" s="678">
        <v>0</v>
      </c>
      <c r="AG127" s="676">
        <v>0</v>
      </c>
      <c r="AH127" s="678">
        <v>5784</v>
      </c>
      <c r="AI127" s="676">
        <v>0</v>
      </c>
      <c r="AJ127" s="678">
        <v>0</v>
      </c>
      <c r="AK127" s="676">
        <v>10660</v>
      </c>
      <c r="AL127" s="678">
        <v>0</v>
      </c>
      <c r="AM127" s="676">
        <v>0</v>
      </c>
      <c r="AN127" s="678">
        <v>16444</v>
      </c>
    </row>
    <row r="128" spans="1:40" x14ac:dyDescent="0.2">
      <c r="A128" s="536">
        <v>117</v>
      </c>
      <c r="B128" s="537" t="s">
        <v>264</v>
      </c>
      <c r="C128" s="535" t="s">
        <v>265</v>
      </c>
      <c r="D128" s="330">
        <v>14533</v>
      </c>
      <c r="E128" s="333">
        <v>14165</v>
      </c>
      <c r="F128" s="567">
        <v>14242</v>
      </c>
      <c r="G128" s="565">
        <f t="shared" si="2"/>
        <v>42940</v>
      </c>
      <c r="H128" s="331">
        <v>11547</v>
      </c>
      <c r="I128" s="333">
        <v>11104</v>
      </c>
      <c r="J128" s="570">
        <v>10817</v>
      </c>
      <c r="K128" s="565">
        <f t="shared" si="3"/>
        <v>33468</v>
      </c>
      <c r="L128" s="582">
        <v>48890</v>
      </c>
      <c r="M128" s="584">
        <v>758</v>
      </c>
      <c r="N128" s="582">
        <v>47458</v>
      </c>
      <c r="O128" s="584">
        <v>48216</v>
      </c>
      <c r="P128" s="579">
        <v>98.62</v>
      </c>
      <c r="Q128" s="584">
        <v>551</v>
      </c>
      <c r="R128" s="582">
        <v>799</v>
      </c>
      <c r="S128" s="584">
        <v>48808</v>
      </c>
      <c r="T128" s="582">
        <v>6784</v>
      </c>
      <c r="U128" s="584">
        <v>38104</v>
      </c>
      <c r="V128" s="582">
        <v>234</v>
      </c>
      <c r="W128" s="584">
        <v>37583</v>
      </c>
      <c r="X128" s="582">
        <v>37817</v>
      </c>
      <c r="Y128" s="581">
        <v>99.25</v>
      </c>
      <c r="Z128" s="582">
        <v>-84</v>
      </c>
      <c r="AA128" s="584">
        <v>244</v>
      </c>
      <c r="AB128" s="582">
        <v>37743</v>
      </c>
      <c r="AC128" s="584">
        <v>5669</v>
      </c>
      <c r="AD128" s="582">
        <v>2099</v>
      </c>
      <c r="AE128" s="680">
        <v>13</v>
      </c>
      <c r="AF128" s="678">
        <v>0</v>
      </c>
      <c r="AG128" s="676">
        <v>0</v>
      </c>
      <c r="AH128" s="678">
        <v>1902</v>
      </c>
      <c r="AI128" s="676">
        <v>0</v>
      </c>
      <c r="AJ128" s="678">
        <v>0</v>
      </c>
      <c r="AK128" s="676">
        <v>1449</v>
      </c>
      <c r="AL128" s="678">
        <v>0</v>
      </c>
      <c r="AM128" s="676">
        <v>0</v>
      </c>
      <c r="AN128" s="678">
        <v>3351</v>
      </c>
    </row>
    <row r="129" spans="1:40" x14ac:dyDescent="0.2">
      <c r="A129" s="536">
        <v>118</v>
      </c>
      <c r="B129" s="537" t="s">
        <v>266</v>
      </c>
      <c r="C129" s="535" t="s">
        <v>267</v>
      </c>
      <c r="D129" s="330">
        <v>32106</v>
      </c>
      <c r="E129" s="333">
        <v>30838</v>
      </c>
      <c r="F129" s="567">
        <v>29617</v>
      </c>
      <c r="G129" s="565">
        <f t="shared" si="2"/>
        <v>92561</v>
      </c>
      <c r="H129" s="331">
        <v>16929</v>
      </c>
      <c r="I129" s="333">
        <v>19268</v>
      </c>
      <c r="J129" s="570">
        <v>16434</v>
      </c>
      <c r="K129" s="565">
        <f t="shared" si="3"/>
        <v>52631</v>
      </c>
      <c r="L129" s="582">
        <v>110288</v>
      </c>
      <c r="M129" s="584">
        <v>1682</v>
      </c>
      <c r="N129" s="582">
        <v>104119</v>
      </c>
      <c r="O129" s="584">
        <v>105801</v>
      </c>
      <c r="P129" s="579">
        <v>95.93</v>
      </c>
      <c r="Q129" s="584">
        <v>2839</v>
      </c>
      <c r="R129" s="582">
        <v>2178</v>
      </c>
      <c r="S129" s="584">
        <v>109136</v>
      </c>
      <c r="T129" s="582">
        <v>17916</v>
      </c>
      <c r="U129" s="584">
        <v>65490</v>
      </c>
      <c r="V129" s="582">
        <v>245</v>
      </c>
      <c r="W129" s="584">
        <v>63628</v>
      </c>
      <c r="X129" s="582">
        <v>63873</v>
      </c>
      <c r="Y129" s="581">
        <v>97.53</v>
      </c>
      <c r="Z129" s="582">
        <v>-1907</v>
      </c>
      <c r="AA129" s="584">
        <v>1305</v>
      </c>
      <c r="AB129" s="582">
        <v>63026</v>
      </c>
      <c r="AC129" s="584">
        <v>10419</v>
      </c>
      <c r="AD129" s="582">
        <v>34921</v>
      </c>
      <c r="AE129" s="680">
        <v>77</v>
      </c>
      <c r="AF129" s="678">
        <v>9345</v>
      </c>
      <c r="AG129" s="676">
        <v>9308</v>
      </c>
      <c r="AH129" s="678">
        <v>9231</v>
      </c>
      <c r="AI129" s="676">
        <v>20115</v>
      </c>
      <c r="AJ129" s="678">
        <v>19625</v>
      </c>
      <c r="AK129" s="676">
        <v>19486</v>
      </c>
      <c r="AL129" s="678">
        <v>29460</v>
      </c>
      <c r="AM129" s="676">
        <v>28933</v>
      </c>
      <c r="AN129" s="678">
        <v>28717</v>
      </c>
    </row>
    <row r="130" spans="1:40" x14ac:dyDescent="0.2">
      <c r="A130" s="536">
        <v>119</v>
      </c>
      <c r="B130" s="537" t="s">
        <v>268</v>
      </c>
      <c r="C130" s="535" t="s">
        <v>269</v>
      </c>
      <c r="D130" s="330">
        <v>11630</v>
      </c>
      <c r="E130" s="333">
        <v>11271</v>
      </c>
      <c r="F130" s="567">
        <v>11146</v>
      </c>
      <c r="G130" s="565">
        <f t="shared" si="2"/>
        <v>34047</v>
      </c>
      <c r="H130" s="331">
        <v>14149</v>
      </c>
      <c r="I130" s="333">
        <v>11896</v>
      </c>
      <c r="J130" s="570">
        <v>13127</v>
      </c>
      <c r="K130" s="565">
        <f t="shared" si="3"/>
        <v>39172</v>
      </c>
      <c r="L130" s="582">
        <v>39115</v>
      </c>
      <c r="M130" s="584">
        <v>575</v>
      </c>
      <c r="N130" s="582">
        <v>36896</v>
      </c>
      <c r="O130" s="584">
        <v>37471</v>
      </c>
      <c r="P130" s="579">
        <v>95.8</v>
      </c>
      <c r="Q130" s="584">
        <v>1416</v>
      </c>
      <c r="R130" s="582">
        <v>631</v>
      </c>
      <c r="S130" s="584">
        <v>38943</v>
      </c>
      <c r="T130" s="582">
        <v>5869</v>
      </c>
      <c r="U130" s="584">
        <v>46411</v>
      </c>
      <c r="V130" s="582">
        <v>77</v>
      </c>
      <c r="W130" s="584">
        <v>45635</v>
      </c>
      <c r="X130" s="582">
        <v>45712</v>
      </c>
      <c r="Y130" s="581">
        <v>98.49</v>
      </c>
      <c r="Z130" s="582">
        <v>0</v>
      </c>
      <c r="AA130" s="584">
        <v>0</v>
      </c>
      <c r="AB130" s="582">
        <v>45635</v>
      </c>
      <c r="AC130" s="584">
        <v>8337</v>
      </c>
      <c r="AD130" s="582">
        <v>5720</v>
      </c>
      <c r="AE130" s="680">
        <v>25</v>
      </c>
      <c r="AF130" s="678">
        <v>0</v>
      </c>
      <c r="AG130" s="676">
        <v>0</v>
      </c>
      <c r="AH130" s="678">
        <v>3548</v>
      </c>
      <c r="AI130" s="676">
        <v>0</v>
      </c>
      <c r="AJ130" s="678">
        <v>0</v>
      </c>
      <c r="AK130" s="676">
        <v>5618</v>
      </c>
      <c r="AL130" s="678">
        <v>0</v>
      </c>
      <c r="AM130" s="676">
        <v>0</v>
      </c>
      <c r="AN130" s="678">
        <v>9166</v>
      </c>
    </row>
    <row r="131" spans="1:40" x14ac:dyDescent="0.2">
      <c r="A131" s="536">
        <v>120</v>
      </c>
      <c r="B131" s="537" t="s">
        <v>270</v>
      </c>
      <c r="C131" s="535" t="s">
        <v>271</v>
      </c>
      <c r="D131" s="330">
        <v>28165</v>
      </c>
      <c r="E131" s="333">
        <v>27909</v>
      </c>
      <c r="F131" s="567">
        <v>27879</v>
      </c>
      <c r="G131" s="565">
        <f t="shared" si="2"/>
        <v>83953</v>
      </c>
      <c r="H131" s="331">
        <v>19421</v>
      </c>
      <c r="I131" s="333">
        <v>16094</v>
      </c>
      <c r="J131" s="570">
        <v>16777</v>
      </c>
      <c r="K131" s="565">
        <f t="shared" si="3"/>
        <v>52292</v>
      </c>
      <c r="L131" s="582">
        <v>94581</v>
      </c>
      <c r="M131" s="584">
        <v>1182</v>
      </c>
      <c r="N131" s="582">
        <v>91704</v>
      </c>
      <c r="O131" s="584">
        <v>92886</v>
      </c>
      <c r="P131" s="579">
        <v>98.21</v>
      </c>
      <c r="Q131" s="584">
        <v>306</v>
      </c>
      <c r="R131" s="582">
        <v>1432</v>
      </c>
      <c r="S131" s="584">
        <v>93442</v>
      </c>
      <c r="T131" s="582">
        <v>12155</v>
      </c>
      <c r="U131" s="584">
        <v>62452</v>
      </c>
      <c r="V131" s="582">
        <v>617</v>
      </c>
      <c r="W131" s="584">
        <v>60801</v>
      </c>
      <c r="X131" s="582">
        <v>61418</v>
      </c>
      <c r="Y131" s="581">
        <v>98.34</v>
      </c>
      <c r="Z131" s="582">
        <v>-445</v>
      </c>
      <c r="AA131" s="584">
        <v>675</v>
      </c>
      <c r="AB131" s="582">
        <v>61031</v>
      </c>
      <c r="AC131" s="584">
        <v>9203</v>
      </c>
      <c r="AD131" s="582">
        <v>2923</v>
      </c>
      <c r="AE131" s="680">
        <v>16</v>
      </c>
      <c r="AF131" s="678">
        <v>4188</v>
      </c>
      <c r="AG131" s="676">
        <v>4121</v>
      </c>
      <c r="AH131" s="678">
        <v>4080</v>
      </c>
      <c r="AI131" s="676">
        <v>3990</v>
      </c>
      <c r="AJ131" s="678">
        <v>3966</v>
      </c>
      <c r="AK131" s="676">
        <v>3951</v>
      </c>
      <c r="AL131" s="678">
        <v>8178</v>
      </c>
      <c r="AM131" s="676">
        <v>8087</v>
      </c>
      <c r="AN131" s="678">
        <v>8031</v>
      </c>
    </row>
    <row r="132" spans="1:40" x14ac:dyDescent="0.2">
      <c r="A132" s="536">
        <v>121</v>
      </c>
      <c r="B132" s="537" t="s">
        <v>272</v>
      </c>
      <c r="C132" s="535" t="s">
        <v>273</v>
      </c>
      <c r="D132" s="330">
        <v>36257</v>
      </c>
      <c r="E132" s="333">
        <v>34543</v>
      </c>
      <c r="F132" s="567">
        <v>34804</v>
      </c>
      <c r="G132" s="565">
        <f t="shared" si="2"/>
        <v>105604</v>
      </c>
      <c r="H132" s="331">
        <v>16084</v>
      </c>
      <c r="I132" s="333">
        <v>12725</v>
      </c>
      <c r="J132" s="570">
        <v>11803</v>
      </c>
      <c r="K132" s="565">
        <f t="shared" si="3"/>
        <v>40612</v>
      </c>
      <c r="L132" s="582">
        <v>123671</v>
      </c>
      <c r="M132" s="584">
        <v>1461</v>
      </c>
      <c r="N132" s="582">
        <v>118870</v>
      </c>
      <c r="O132" s="584">
        <v>120331</v>
      </c>
      <c r="P132" s="579">
        <v>97.3</v>
      </c>
      <c r="Q132" s="584">
        <v>2161</v>
      </c>
      <c r="R132" s="582">
        <v>1837</v>
      </c>
      <c r="S132" s="584">
        <v>122868</v>
      </c>
      <c r="T132" s="582">
        <v>20231</v>
      </c>
      <c r="U132" s="584">
        <v>50501</v>
      </c>
      <c r="V132" s="582">
        <v>164</v>
      </c>
      <c r="W132" s="584">
        <v>48459</v>
      </c>
      <c r="X132" s="582">
        <v>48623</v>
      </c>
      <c r="Y132" s="581">
        <v>96.28</v>
      </c>
      <c r="Z132" s="582">
        <v>271</v>
      </c>
      <c r="AA132" s="584">
        <v>151</v>
      </c>
      <c r="AB132" s="582">
        <v>48881</v>
      </c>
      <c r="AC132" s="584">
        <v>6618</v>
      </c>
      <c r="AD132" s="582">
        <v>7554</v>
      </c>
      <c r="AE132" s="680">
        <v>0</v>
      </c>
      <c r="AF132" s="678">
        <v>5808</v>
      </c>
      <c r="AG132" s="676">
        <v>5807</v>
      </c>
      <c r="AH132" s="678">
        <v>5764</v>
      </c>
      <c r="AI132" s="676">
        <v>7992</v>
      </c>
      <c r="AJ132" s="678">
        <v>7773</v>
      </c>
      <c r="AK132" s="676">
        <v>7728</v>
      </c>
      <c r="AL132" s="678">
        <v>13800</v>
      </c>
      <c r="AM132" s="676">
        <v>13580</v>
      </c>
      <c r="AN132" s="678">
        <v>13492</v>
      </c>
    </row>
    <row r="133" spans="1:40" x14ac:dyDescent="0.2">
      <c r="A133" s="536">
        <v>122</v>
      </c>
      <c r="B133" s="537" t="s">
        <v>274</v>
      </c>
      <c r="C133" s="535" t="s">
        <v>275</v>
      </c>
      <c r="D133" s="330">
        <v>16536</v>
      </c>
      <c r="E133" s="333">
        <v>16465</v>
      </c>
      <c r="F133" s="567">
        <v>16451</v>
      </c>
      <c r="G133" s="565">
        <f t="shared" si="2"/>
        <v>49452</v>
      </c>
      <c r="H133" s="331">
        <v>9750</v>
      </c>
      <c r="I133" s="333">
        <v>7154</v>
      </c>
      <c r="J133" s="570">
        <v>7477</v>
      </c>
      <c r="K133" s="565">
        <f t="shared" si="3"/>
        <v>24381</v>
      </c>
      <c r="L133" s="582">
        <v>55848</v>
      </c>
      <c r="M133" s="584">
        <v>608</v>
      </c>
      <c r="N133" s="582">
        <v>54510</v>
      </c>
      <c r="O133" s="584">
        <v>55118</v>
      </c>
      <c r="P133" s="579">
        <v>98.69</v>
      </c>
      <c r="Q133" s="584">
        <v>596</v>
      </c>
      <c r="R133" s="582">
        <v>719</v>
      </c>
      <c r="S133" s="584">
        <v>55825</v>
      </c>
      <c r="T133" s="582">
        <v>6720</v>
      </c>
      <c r="U133" s="584">
        <v>29192</v>
      </c>
      <c r="V133" s="582">
        <v>493</v>
      </c>
      <c r="W133" s="584">
        <v>28280</v>
      </c>
      <c r="X133" s="582">
        <v>28773</v>
      </c>
      <c r="Y133" s="581">
        <v>98.56</v>
      </c>
      <c r="Z133" s="582">
        <v>33</v>
      </c>
      <c r="AA133" s="584">
        <v>320</v>
      </c>
      <c r="AB133" s="582">
        <v>28633</v>
      </c>
      <c r="AC133" s="584">
        <v>3975</v>
      </c>
      <c r="AD133" s="582">
        <v>1985</v>
      </c>
      <c r="AE133" s="680">
        <v>5</v>
      </c>
      <c r="AF133" s="678">
        <v>0</v>
      </c>
      <c r="AG133" s="676">
        <v>0</v>
      </c>
      <c r="AH133" s="678">
        <v>1476</v>
      </c>
      <c r="AI133" s="676">
        <v>0</v>
      </c>
      <c r="AJ133" s="678">
        <v>0</v>
      </c>
      <c r="AK133" s="676">
        <v>1913</v>
      </c>
      <c r="AL133" s="678">
        <v>0</v>
      </c>
      <c r="AM133" s="676">
        <v>0</v>
      </c>
      <c r="AN133" s="678">
        <v>3389</v>
      </c>
    </row>
    <row r="134" spans="1:40" x14ac:dyDescent="0.2">
      <c r="A134" s="536">
        <v>123</v>
      </c>
      <c r="B134" s="537" t="s">
        <v>276</v>
      </c>
      <c r="C134" s="535" t="s">
        <v>277</v>
      </c>
      <c r="D134" s="330">
        <v>10652</v>
      </c>
      <c r="E134" s="333">
        <v>10722</v>
      </c>
      <c r="F134" s="567">
        <v>11105</v>
      </c>
      <c r="G134" s="565">
        <f t="shared" si="2"/>
        <v>32479</v>
      </c>
      <c r="H134" s="331">
        <v>9947</v>
      </c>
      <c r="I134" s="333">
        <v>7783</v>
      </c>
      <c r="J134" s="570">
        <v>9253</v>
      </c>
      <c r="K134" s="565">
        <f t="shared" si="3"/>
        <v>26983</v>
      </c>
      <c r="L134" s="582">
        <v>38479</v>
      </c>
      <c r="M134" s="584">
        <v>301</v>
      </c>
      <c r="N134" s="582">
        <v>36424</v>
      </c>
      <c r="O134" s="584">
        <v>36725</v>
      </c>
      <c r="P134" s="579">
        <v>95.44</v>
      </c>
      <c r="Q134" s="584">
        <v>993</v>
      </c>
      <c r="R134" s="582">
        <v>407</v>
      </c>
      <c r="S134" s="584">
        <v>37824</v>
      </c>
      <c r="T134" s="582">
        <v>6273</v>
      </c>
      <c r="U134" s="584">
        <v>32828</v>
      </c>
      <c r="V134" s="582">
        <v>114</v>
      </c>
      <c r="W134" s="584">
        <v>32057</v>
      </c>
      <c r="X134" s="582">
        <v>32171</v>
      </c>
      <c r="Y134" s="581">
        <v>98</v>
      </c>
      <c r="Z134" s="582">
        <v>165</v>
      </c>
      <c r="AA134" s="584">
        <v>291</v>
      </c>
      <c r="AB134" s="582">
        <v>32513</v>
      </c>
      <c r="AC134" s="584">
        <v>5932</v>
      </c>
      <c r="AD134" s="582">
        <v>4855</v>
      </c>
      <c r="AE134" s="680">
        <v>3</v>
      </c>
      <c r="AF134" s="678">
        <v>0</v>
      </c>
      <c r="AG134" s="676">
        <v>0</v>
      </c>
      <c r="AH134" s="678">
        <v>5817</v>
      </c>
      <c r="AI134" s="676">
        <v>0</v>
      </c>
      <c r="AJ134" s="678">
        <v>0</v>
      </c>
      <c r="AK134" s="676">
        <v>8298</v>
      </c>
      <c r="AL134" s="678">
        <v>0</v>
      </c>
      <c r="AM134" s="676">
        <v>0</v>
      </c>
      <c r="AN134" s="678">
        <v>14115</v>
      </c>
    </row>
    <row r="135" spans="1:40" x14ac:dyDescent="0.2">
      <c r="A135" s="536">
        <v>124</v>
      </c>
      <c r="B135" s="537" t="s">
        <v>278</v>
      </c>
      <c r="C135" s="535" t="s">
        <v>279</v>
      </c>
      <c r="D135" s="330">
        <v>14339</v>
      </c>
      <c r="E135" s="333">
        <v>11900</v>
      </c>
      <c r="F135" s="567">
        <v>11677</v>
      </c>
      <c r="G135" s="565">
        <f t="shared" si="2"/>
        <v>37916</v>
      </c>
      <c r="H135" s="331">
        <v>7027</v>
      </c>
      <c r="I135" s="333">
        <v>5641</v>
      </c>
      <c r="J135" s="570">
        <v>5608</v>
      </c>
      <c r="K135" s="565">
        <f t="shared" si="3"/>
        <v>18276</v>
      </c>
      <c r="L135" s="582">
        <v>40903</v>
      </c>
      <c r="M135" s="584">
        <v>540</v>
      </c>
      <c r="N135" s="582">
        <v>38903</v>
      </c>
      <c r="O135" s="584">
        <v>39443</v>
      </c>
      <c r="P135" s="579">
        <v>96.43</v>
      </c>
      <c r="Q135" s="584">
        <v>744</v>
      </c>
      <c r="R135" s="582">
        <v>581</v>
      </c>
      <c r="S135" s="584">
        <v>40228</v>
      </c>
      <c r="T135" s="582">
        <v>3637</v>
      </c>
      <c r="U135" s="584">
        <v>21624</v>
      </c>
      <c r="V135" s="582">
        <v>220</v>
      </c>
      <c r="W135" s="584">
        <v>21081</v>
      </c>
      <c r="X135" s="582">
        <v>21301</v>
      </c>
      <c r="Y135" s="581">
        <v>98.51</v>
      </c>
      <c r="Z135" s="582">
        <v>-1397</v>
      </c>
      <c r="AA135" s="584">
        <v>156</v>
      </c>
      <c r="AB135" s="582">
        <v>19840</v>
      </c>
      <c r="AC135" s="584">
        <v>2650</v>
      </c>
      <c r="AD135" s="582">
        <v>5125</v>
      </c>
      <c r="AE135" s="680">
        <v>14</v>
      </c>
      <c r="AF135" s="678">
        <v>0</v>
      </c>
      <c r="AG135" s="676">
        <v>0</v>
      </c>
      <c r="AH135" s="678">
        <v>4126</v>
      </c>
      <c r="AI135" s="676">
        <v>0</v>
      </c>
      <c r="AJ135" s="678">
        <v>0</v>
      </c>
      <c r="AK135" s="676">
        <v>6819</v>
      </c>
      <c r="AL135" s="678">
        <v>0</v>
      </c>
      <c r="AM135" s="676">
        <v>0</v>
      </c>
      <c r="AN135" s="678">
        <v>10945</v>
      </c>
    </row>
    <row r="136" spans="1:40" x14ac:dyDescent="0.2">
      <c r="A136" s="536">
        <v>125</v>
      </c>
      <c r="B136" s="537" t="s">
        <v>280</v>
      </c>
      <c r="C136" s="535" t="s">
        <v>281</v>
      </c>
      <c r="D136" s="330">
        <v>16538</v>
      </c>
      <c r="E136" s="333">
        <v>16344</v>
      </c>
      <c r="F136" s="567">
        <v>16573</v>
      </c>
      <c r="G136" s="565">
        <f t="shared" si="2"/>
        <v>49455</v>
      </c>
      <c r="H136" s="331">
        <v>9769</v>
      </c>
      <c r="I136" s="333">
        <v>8582</v>
      </c>
      <c r="J136" s="570">
        <v>9209</v>
      </c>
      <c r="K136" s="565">
        <f t="shared" si="3"/>
        <v>27560</v>
      </c>
      <c r="L136" s="582">
        <v>56223</v>
      </c>
      <c r="M136" s="584">
        <v>770</v>
      </c>
      <c r="N136" s="582">
        <v>53768</v>
      </c>
      <c r="O136" s="584">
        <v>54538</v>
      </c>
      <c r="P136" s="579">
        <v>97</v>
      </c>
      <c r="Q136" s="584">
        <v>962</v>
      </c>
      <c r="R136" s="582">
        <v>1035</v>
      </c>
      <c r="S136" s="584">
        <v>55765</v>
      </c>
      <c r="T136" s="582">
        <v>7430</v>
      </c>
      <c r="U136" s="584">
        <v>32801</v>
      </c>
      <c r="V136" s="582">
        <v>361</v>
      </c>
      <c r="W136" s="584">
        <v>32121</v>
      </c>
      <c r="X136" s="582">
        <v>32482</v>
      </c>
      <c r="Y136" s="581">
        <v>99.03</v>
      </c>
      <c r="Z136" s="582">
        <v>543</v>
      </c>
      <c r="AA136" s="584">
        <v>413</v>
      </c>
      <c r="AB136" s="582">
        <v>33077</v>
      </c>
      <c r="AC136" s="584">
        <v>5080</v>
      </c>
      <c r="AD136" s="582">
        <v>4075</v>
      </c>
      <c r="AE136" s="680">
        <v>16</v>
      </c>
      <c r="AF136" s="678">
        <v>0</v>
      </c>
      <c r="AG136" s="676">
        <v>0</v>
      </c>
      <c r="AH136" s="678">
        <v>4492</v>
      </c>
      <c r="AI136" s="676">
        <v>0</v>
      </c>
      <c r="AJ136" s="678">
        <v>0</v>
      </c>
      <c r="AK136" s="676">
        <v>5419</v>
      </c>
      <c r="AL136" s="678">
        <v>0</v>
      </c>
      <c r="AM136" s="676">
        <v>0</v>
      </c>
      <c r="AN136" s="678">
        <v>9911</v>
      </c>
    </row>
    <row r="137" spans="1:40" x14ac:dyDescent="0.2">
      <c r="A137" s="536">
        <v>126</v>
      </c>
      <c r="B137" s="537" t="s">
        <v>282</v>
      </c>
      <c r="C137" s="535" t="s">
        <v>283</v>
      </c>
      <c r="D137" s="330">
        <v>36225</v>
      </c>
      <c r="E137" s="333">
        <v>36391</v>
      </c>
      <c r="F137" s="567">
        <v>36305</v>
      </c>
      <c r="G137" s="565">
        <f t="shared" si="2"/>
        <v>108921</v>
      </c>
      <c r="H137" s="331">
        <v>23972</v>
      </c>
      <c r="I137" s="333">
        <v>20176</v>
      </c>
      <c r="J137" s="570">
        <v>18634</v>
      </c>
      <c r="K137" s="565">
        <f t="shared" si="3"/>
        <v>62782</v>
      </c>
      <c r="L137" s="582">
        <v>124239</v>
      </c>
      <c r="M137" s="584">
        <v>4501</v>
      </c>
      <c r="N137" s="582">
        <v>116222</v>
      </c>
      <c r="O137" s="584">
        <v>120723</v>
      </c>
      <c r="P137" s="579">
        <v>97.17</v>
      </c>
      <c r="Q137" s="584">
        <v>2050</v>
      </c>
      <c r="R137" s="582">
        <v>5102</v>
      </c>
      <c r="S137" s="584">
        <v>123374</v>
      </c>
      <c r="T137" s="582">
        <v>19508</v>
      </c>
      <c r="U137" s="584">
        <v>74810</v>
      </c>
      <c r="V137" s="582">
        <v>4049</v>
      </c>
      <c r="W137" s="584">
        <v>68690</v>
      </c>
      <c r="X137" s="582">
        <v>72739</v>
      </c>
      <c r="Y137" s="581">
        <v>97.23</v>
      </c>
      <c r="Z137" s="582">
        <v>-2873</v>
      </c>
      <c r="AA137" s="584">
        <v>1461</v>
      </c>
      <c r="AB137" s="582">
        <v>67278</v>
      </c>
      <c r="AC137" s="584">
        <v>10265</v>
      </c>
      <c r="AD137" s="582">
        <v>19927</v>
      </c>
      <c r="AE137" s="680">
        <v>82</v>
      </c>
      <c r="AF137" s="678">
        <v>0</v>
      </c>
      <c r="AG137" s="676">
        <v>0</v>
      </c>
      <c r="AH137" s="678">
        <v>7274</v>
      </c>
      <c r="AI137" s="676">
        <v>0</v>
      </c>
      <c r="AJ137" s="678">
        <v>0</v>
      </c>
      <c r="AK137" s="676">
        <v>9372</v>
      </c>
      <c r="AL137" s="678">
        <v>0</v>
      </c>
      <c r="AM137" s="676">
        <v>0</v>
      </c>
      <c r="AN137" s="678">
        <v>16646</v>
      </c>
    </row>
    <row r="138" spans="1:40" x14ac:dyDescent="0.2">
      <c r="A138" s="536">
        <v>127</v>
      </c>
      <c r="B138" s="537" t="s">
        <v>692</v>
      </c>
      <c r="C138" s="535" t="s">
        <v>284</v>
      </c>
      <c r="D138" s="330">
        <v>31860</v>
      </c>
      <c r="E138" s="333">
        <v>29928</v>
      </c>
      <c r="F138" s="567">
        <v>29699</v>
      </c>
      <c r="G138" s="565">
        <f t="shared" si="2"/>
        <v>91487</v>
      </c>
      <c r="H138" s="331">
        <v>13641</v>
      </c>
      <c r="I138" s="333">
        <v>14764</v>
      </c>
      <c r="J138" s="570">
        <v>12440</v>
      </c>
      <c r="K138" s="565">
        <f t="shared" si="3"/>
        <v>40845</v>
      </c>
      <c r="L138" s="582">
        <v>102865</v>
      </c>
      <c r="M138" s="584">
        <v>909</v>
      </c>
      <c r="N138" s="582">
        <v>100023</v>
      </c>
      <c r="O138" s="584">
        <v>100932</v>
      </c>
      <c r="P138" s="579">
        <v>98.12</v>
      </c>
      <c r="Q138" s="584">
        <v>933</v>
      </c>
      <c r="R138" s="582">
        <v>1121</v>
      </c>
      <c r="S138" s="584">
        <v>102077</v>
      </c>
      <c r="T138" s="582">
        <v>13222</v>
      </c>
      <c r="U138" s="584">
        <v>47595</v>
      </c>
      <c r="V138" s="582">
        <v>574</v>
      </c>
      <c r="W138" s="584">
        <v>46498</v>
      </c>
      <c r="X138" s="582">
        <v>47072</v>
      </c>
      <c r="Y138" s="581">
        <v>98.9</v>
      </c>
      <c r="Z138" s="582">
        <v>-641</v>
      </c>
      <c r="AA138" s="584">
        <v>850</v>
      </c>
      <c r="AB138" s="582">
        <v>46707</v>
      </c>
      <c r="AC138" s="584">
        <v>7601</v>
      </c>
      <c r="AD138" s="582">
        <v>4264</v>
      </c>
      <c r="AE138" s="680">
        <v>54</v>
      </c>
      <c r="AF138" s="678">
        <v>6688</v>
      </c>
      <c r="AG138" s="676">
        <v>6631</v>
      </c>
      <c r="AH138" s="678">
        <v>6603</v>
      </c>
      <c r="AI138" s="676">
        <v>6617</v>
      </c>
      <c r="AJ138" s="678">
        <v>6503</v>
      </c>
      <c r="AK138" s="676">
        <v>6429</v>
      </c>
      <c r="AL138" s="678">
        <v>13305</v>
      </c>
      <c r="AM138" s="676">
        <v>13134</v>
      </c>
      <c r="AN138" s="678">
        <v>13032</v>
      </c>
    </row>
    <row r="139" spans="1:40" x14ac:dyDescent="0.2">
      <c r="A139" s="536">
        <v>128</v>
      </c>
      <c r="B139" s="537" t="s">
        <v>285</v>
      </c>
      <c r="C139" s="535" t="s">
        <v>286</v>
      </c>
      <c r="D139" s="330">
        <v>16959</v>
      </c>
      <c r="E139" s="333">
        <v>16912</v>
      </c>
      <c r="F139" s="567">
        <v>16441</v>
      </c>
      <c r="G139" s="565">
        <f t="shared" si="2"/>
        <v>50312</v>
      </c>
      <c r="H139" s="331">
        <v>14672</v>
      </c>
      <c r="I139" s="333">
        <v>13356</v>
      </c>
      <c r="J139" s="570">
        <v>12468</v>
      </c>
      <c r="K139" s="565">
        <f t="shared" si="3"/>
        <v>40496</v>
      </c>
      <c r="L139" s="582">
        <v>57212</v>
      </c>
      <c r="M139" s="584">
        <v>786</v>
      </c>
      <c r="N139" s="582">
        <v>55368</v>
      </c>
      <c r="O139" s="584">
        <v>56154</v>
      </c>
      <c r="P139" s="579">
        <v>98.15</v>
      </c>
      <c r="Q139" s="584">
        <v>1290</v>
      </c>
      <c r="R139" s="582">
        <v>947</v>
      </c>
      <c r="S139" s="584">
        <v>57605</v>
      </c>
      <c r="T139" s="582">
        <v>8281</v>
      </c>
      <c r="U139" s="584">
        <v>46703</v>
      </c>
      <c r="V139" s="582">
        <v>287</v>
      </c>
      <c r="W139" s="584">
        <v>45709</v>
      </c>
      <c r="X139" s="582">
        <v>45996</v>
      </c>
      <c r="Y139" s="581">
        <v>98.49</v>
      </c>
      <c r="Z139" s="582">
        <v>-9</v>
      </c>
      <c r="AA139" s="584">
        <v>288</v>
      </c>
      <c r="AB139" s="582">
        <v>45988</v>
      </c>
      <c r="AC139" s="584">
        <v>6453</v>
      </c>
      <c r="AD139" s="582">
        <v>3216</v>
      </c>
      <c r="AE139" s="680">
        <v>-330</v>
      </c>
      <c r="AF139" s="678">
        <v>0</v>
      </c>
      <c r="AG139" s="676">
        <v>0</v>
      </c>
      <c r="AH139" s="678">
        <v>2611</v>
      </c>
      <c r="AI139" s="676">
        <v>0</v>
      </c>
      <c r="AJ139" s="678">
        <v>0</v>
      </c>
      <c r="AK139" s="676">
        <v>3460</v>
      </c>
      <c r="AL139" s="678">
        <v>0</v>
      </c>
      <c r="AM139" s="676">
        <v>0</v>
      </c>
      <c r="AN139" s="678">
        <v>6071</v>
      </c>
    </row>
    <row r="140" spans="1:40" x14ac:dyDescent="0.2">
      <c r="A140" s="536">
        <v>129</v>
      </c>
      <c r="B140" s="537" t="s">
        <v>287</v>
      </c>
      <c r="C140" s="535" t="s">
        <v>288</v>
      </c>
      <c r="D140" s="330">
        <v>13667</v>
      </c>
      <c r="E140" s="333">
        <v>14210</v>
      </c>
      <c r="F140" s="567">
        <v>13189</v>
      </c>
      <c r="G140" s="565">
        <f t="shared" si="2"/>
        <v>41066</v>
      </c>
      <c r="H140" s="331">
        <v>6859</v>
      </c>
      <c r="I140" s="333">
        <v>7378</v>
      </c>
      <c r="J140" s="570">
        <v>5910</v>
      </c>
      <c r="K140" s="565">
        <f t="shared" si="3"/>
        <v>20147</v>
      </c>
      <c r="L140" s="582">
        <v>44811</v>
      </c>
      <c r="M140" s="584">
        <v>674</v>
      </c>
      <c r="N140" s="582">
        <v>43485</v>
      </c>
      <c r="O140" s="584">
        <v>44159</v>
      </c>
      <c r="P140" s="579">
        <v>98.55</v>
      </c>
      <c r="Q140" s="584">
        <v>379</v>
      </c>
      <c r="R140" s="582">
        <v>664</v>
      </c>
      <c r="S140" s="584">
        <v>44528</v>
      </c>
      <c r="T140" s="582">
        <v>4569</v>
      </c>
      <c r="U140" s="584">
        <v>24229</v>
      </c>
      <c r="V140" s="582">
        <v>135</v>
      </c>
      <c r="W140" s="584">
        <v>23649</v>
      </c>
      <c r="X140" s="582">
        <v>23784</v>
      </c>
      <c r="Y140" s="581">
        <v>98.16</v>
      </c>
      <c r="Z140" s="582">
        <v>-154</v>
      </c>
      <c r="AA140" s="584">
        <v>911</v>
      </c>
      <c r="AB140" s="582">
        <v>24406</v>
      </c>
      <c r="AC140" s="584">
        <v>3975</v>
      </c>
      <c r="AD140" s="582">
        <v>1364</v>
      </c>
      <c r="AE140" s="680">
        <v>6</v>
      </c>
      <c r="AF140" s="678">
        <v>2937</v>
      </c>
      <c r="AG140" s="676">
        <v>2880</v>
      </c>
      <c r="AH140" s="678">
        <v>2849</v>
      </c>
      <c r="AI140" s="676">
        <v>3811</v>
      </c>
      <c r="AJ140" s="678">
        <v>3526</v>
      </c>
      <c r="AK140" s="676">
        <v>3470</v>
      </c>
      <c r="AL140" s="678">
        <v>6748</v>
      </c>
      <c r="AM140" s="676">
        <v>6406</v>
      </c>
      <c r="AN140" s="678">
        <v>6319</v>
      </c>
    </row>
    <row r="141" spans="1:40" x14ac:dyDescent="0.2">
      <c r="A141" s="536">
        <v>130</v>
      </c>
      <c r="B141" s="537" t="s">
        <v>289</v>
      </c>
      <c r="C141" s="535" t="s">
        <v>290</v>
      </c>
      <c r="D141" s="330">
        <v>38455</v>
      </c>
      <c r="E141" s="333">
        <v>35564</v>
      </c>
      <c r="F141" s="567">
        <v>36696</v>
      </c>
      <c r="G141" s="565">
        <f t="shared" ref="G141:G204" si="4">SUM(D141:F141)</f>
        <v>110715</v>
      </c>
      <c r="H141" s="331">
        <v>102587</v>
      </c>
      <c r="I141" s="333">
        <v>95639</v>
      </c>
      <c r="J141" s="570">
        <v>98603</v>
      </c>
      <c r="K141" s="565">
        <f t="shared" ref="K141:K204" si="5">SUM(H141:J141)</f>
        <v>296829</v>
      </c>
      <c r="L141" s="582">
        <v>127982</v>
      </c>
      <c r="M141" s="584">
        <v>1423</v>
      </c>
      <c r="N141" s="582">
        <v>123119</v>
      </c>
      <c r="O141" s="584">
        <v>124542</v>
      </c>
      <c r="P141" s="579">
        <v>97.31</v>
      </c>
      <c r="Q141" s="584">
        <v>3162</v>
      </c>
      <c r="R141" s="582">
        <v>1837</v>
      </c>
      <c r="S141" s="584">
        <v>128118</v>
      </c>
      <c r="T141" s="582">
        <v>18130</v>
      </c>
      <c r="U141" s="584">
        <v>364616</v>
      </c>
      <c r="V141" s="582">
        <v>1317</v>
      </c>
      <c r="W141" s="584">
        <v>358510</v>
      </c>
      <c r="X141" s="582">
        <v>359827</v>
      </c>
      <c r="Y141" s="581">
        <v>98.69</v>
      </c>
      <c r="Z141" s="582">
        <v>-7877</v>
      </c>
      <c r="AA141" s="584">
        <v>1759</v>
      </c>
      <c r="AB141" s="582">
        <v>352392</v>
      </c>
      <c r="AC141" s="584">
        <v>69111</v>
      </c>
      <c r="AD141" s="582">
        <v>15946</v>
      </c>
      <c r="AE141" s="680">
        <v>61</v>
      </c>
      <c r="AF141" s="678">
        <v>0</v>
      </c>
      <c r="AG141" s="676">
        <v>0</v>
      </c>
      <c r="AH141" s="678">
        <v>6429</v>
      </c>
      <c r="AI141" s="676">
        <v>0</v>
      </c>
      <c r="AJ141" s="678">
        <v>0</v>
      </c>
      <c r="AK141" s="676">
        <v>12085</v>
      </c>
      <c r="AL141" s="678">
        <v>0</v>
      </c>
      <c r="AM141" s="676">
        <v>0</v>
      </c>
      <c r="AN141" s="678">
        <v>18514</v>
      </c>
    </row>
    <row r="142" spans="1:40" x14ac:dyDescent="0.2">
      <c r="A142" s="536">
        <v>131</v>
      </c>
      <c r="B142" s="537" t="s">
        <v>291</v>
      </c>
      <c r="C142" s="535" t="s">
        <v>292</v>
      </c>
      <c r="D142" s="330">
        <v>15260</v>
      </c>
      <c r="E142" s="333">
        <v>15239</v>
      </c>
      <c r="F142" s="567">
        <v>15218</v>
      </c>
      <c r="G142" s="565">
        <f t="shared" si="4"/>
        <v>45717</v>
      </c>
      <c r="H142" s="331">
        <v>8709</v>
      </c>
      <c r="I142" s="333">
        <v>8043</v>
      </c>
      <c r="J142" s="570">
        <v>8256</v>
      </c>
      <c r="K142" s="565">
        <f t="shared" si="5"/>
        <v>25008</v>
      </c>
      <c r="L142" s="582">
        <v>51926</v>
      </c>
      <c r="M142" s="584">
        <v>802</v>
      </c>
      <c r="N142" s="582">
        <v>50081</v>
      </c>
      <c r="O142" s="584">
        <v>50883</v>
      </c>
      <c r="P142" s="579">
        <v>97.99</v>
      </c>
      <c r="Q142" s="584">
        <v>484</v>
      </c>
      <c r="R142" s="582">
        <v>736</v>
      </c>
      <c r="S142" s="584">
        <v>51301</v>
      </c>
      <c r="T142" s="582">
        <v>7098</v>
      </c>
      <c r="U142" s="584">
        <v>29134</v>
      </c>
      <c r="V142" s="582">
        <v>225</v>
      </c>
      <c r="W142" s="584">
        <v>28448</v>
      </c>
      <c r="X142" s="582">
        <v>28673</v>
      </c>
      <c r="Y142" s="581">
        <v>98.42</v>
      </c>
      <c r="Z142" s="582">
        <v>-634</v>
      </c>
      <c r="AA142" s="584">
        <v>250</v>
      </c>
      <c r="AB142" s="582">
        <v>28064</v>
      </c>
      <c r="AC142" s="584">
        <v>4192</v>
      </c>
      <c r="AD142" s="582">
        <v>2273</v>
      </c>
      <c r="AE142" s="680">
        <v>25</v>
      </c>
      <c r="AF142" s="678">
        <v>0</v>
      </c>
      <c r="AG142" s="676">
        <v>0</v>
      </c>
      <c r="AH142" s="678">
        <v>3229</v>
      </c>
      <c r="AI142" s="676">
        <v>0</v>
      </c>
      <c r="AJ142" s="678">
        <v>0</v>
      </c>
      <c r="AK142" s="676">
        <v>2733</v>
      </c>
      <c r="AL142" s="678">
        <v>0</v>
      </c>
      <c r="AM142" s="676">
        <v>0</v>
      </c>
      <c r="AN142" s="678">
        <v>5962</v>
      </c>
    </row>
    <row r="143" spans="1:40" x14ac:dyDescent="0.2">
      <c r="A143" s="536">
        <v>132</v>
      </c>
      <c r="B143" s="537" t="s">
        <v>293</v>
      </c>
      <c r="C143" s="535" t="s">
        <v>294</v>
      </c>
      <c r="D143" s="330">
        <v>25006</v>
      </c>
      <c r="E143" s="333">
        <v>24786</v>
      </c>
      <c r="F143" s="567">
        <v>24795</v>
      </c>
      <c r="G143" s="565">
        <f t="shared" si="4"/>
        <v>74587</v>
      </c>
      <c r="H143" s="331">
        <v>11772</v>
      </c>
      <c r="I143" s="333">
        <v>12765</v>
      </c>
      <c r="J143" s="570">
        <v>10096</v>
      </c>
      <c r="K143" s="565">
        <f t="shared" si="5"/>
        <v>34633</v>
      </c>
      <c r="L143" s="582">
        <v>84504</v>
      </c>
      <c r="M143" s="584">
        <v>1245</v>
      </c>
      <c r="N143" s="582">
        <v>82125</v>
      </c>
      <c r="O143" s="584">
        <v>83370</v>
      </c>
      <c r="P143" s="579">
        <v>98.66</v>
      </c>
      <c r="Q143" s="584">
        <v>735</v>
      </c>
      <c r="R143" s="582">
        <v>1359</v>
      </c>
      <c r="S143" s="584">
        <v>84219</v>
      </c>
      <c r="T143" s="582">
        <v>11339</v>
      </c>
      <c r="U143" s="584">
        <v>40756</v>
      </c>
      <c r="V143" s="582">
        <v>798</v>
      </c>
      <c r="W143" s="584">
        <v>38908</v>
      </c>
      <c r="X143" s="582">
        <v>39706</v>
      </c>
      <c r="Y143" s="581">
        <v>97.42</v>
      </c>
      <c r="Z143" s="582">
        <v>-635</v>
      </c>
      <c r="AA143" s="584">
        <v>1106</v>
      </c>
      <c r="AB143" s="582">
        <v>39379</v>
      </c>
      <c r="AC143" s="584">
        <v>5509</v>
      </c>
      <c r="AD143" s="582">
        <v>3350</v>
      </c>
      <c r="AE143" s="680">
        <v>41</v>
      </c>
      <c r="AF143" s="678">
        <v>0</v>
      </c>
      <c r="AG143" s="676">
        <v>0</v>
      </c>
      <c r="AH143" s="678">
        <v>2637</v>
      </c>
      <c r="AI143" s="676">
        <v>0</v>
      </c>
      <c r="AJ143" s="678">
        <v>0</v>
      </c>
      <c r="AK143" s="676">
        <v>2639</v>
      </c>
      <c r="AL143" s="678">
        <v>0</v>
      </c>
      <c r="AM143" s="676">
        <v>0</v>
      </c>
      <c r="AN143" s="678">
        <v>5276</v>
      </c>
    </row>
    <row r="144" spans="1:40" x14ac:dyDescent="0.2">
      <c r="A144" s="536">
        <v>133</v>
      </c>
      <c r="B144" s="537" t="s">
        <v>295</v>
      </c>
      <c r="C144" s="535" t="s">
        <v>296</v>
      </c>
      <c r="D144" s="330">
        <v>32258</v>
      </c>
      <c r="E144" s="333">
        <v>31147</v>
      </c>
      <c r="F144" s="567">
        <v>30705</v>
      </c>
      <c r="G144" s="565">
        <f t="shared" si="4"/>
        <v>94110</v>
      </c>
      <c r="H144" s="331">
        <v>48516</v>
      </c>
      <c r="I144" s="333">
        <v>43707</v>
      </c>
      <c r="J144" s="570">
        <v>42560</v>
      </c>
      <c r="K144" s="565">
        <f t="shared" si="5"/>
        <v>134783</v>
      </c>
      <c r="L144" s="582">
        <v>110413</v>
      </c>
      <c r="M144" s="584">
        <v>1123</v>
      </c>
      <c r="N144" s="582">
        <v>106810</v>
      </c>
      <c r="O144" s="584">
        <v>107933</v>
      </c>
      <c r="P144" s="579">
        <v>97.75</v>
      </c>
      <c r="Q144" s="584">
        <v>1394</v>
      </c>
      <c r="R144" s="582">
        <v>1669</v>
      </c>
      <c r="S144" s="584">
        <v>109873</v>
      </c>
      <c r="T144" s="582">
        <v>17139</v>
      </c>
      <c r="U144" s="584">
        <v>158926</v>
      </c>
      <c r="V144" s="582">
        <v>747</v>
      </c>
      <c r="W144" s="584">
        <v>157215</v>
      </c>
      <c r="X144" s="582">
        <v>157962</v>
      </c>
      <c r="Y144" s="581">
        <v>99.39</v>
      </c>
      <c r="Z144" s="582">
        <v>-6046</v>
      </c>
      <c r="AA144" s="584">
        <v>940</v>
      </c>
      <c r="AB144" s="582">
        <v>152109</v>
      </c>
      <c r="AC144" s="584">
        <v>25604</v>
      </c>
      <c r="AD144" s="582">
        <v>21226</v>
      </c>
      <c r="AE144" s="680">
        <v>41</v>
      </c>
      <c r="AF144" s="678">
        <v>0</v>
      </c>
      <c r="AG144" s="676">
        <v>0</v>
      </c>
      <c r="AH144" s="678">
        <v>6680</v>
      </c>
      <c r="AI144" s="676">
        <v>0</v>
      </c>
      <c r="AJ144" s="678">
        <v>0</v>
      </c>
      <c r="AK144" s="676">
        <v>12861</v>
      </c>
      <c r="AL144" s="678">
        <v>0</v>
      </c>
      <c r="AM144" s="676">
        <v>0</v>
      </c>
      <c r="AN144" s="678">
        <v>19541</v>
      </c>
    </row>
    <row r="145" spans="1:40" x14ac:dyDescent="0.2">
      <c r="A145" s="536">
        <v>134</v>
      </c>
      <c r="B145" s="537" t="s">
        <v>297</v>
      </c>
      <c r="C145" s="535" t="s">
        <v>298</v>
      </c>
      <c r="D145" s="330">
        <v>28246</v>
      </c>
      <c r="E145" s="333">
        <v>27487</v>
      </c>
      <c r="F145" s="567">
        <v>27452</v>
      </c>
      <c r="G145" s="565">
        <f t="shared" si="4"/>
        <v>83185</v>
      </c>
      <c r="H145" s="331">
        <v>18042</v>
      </c>
      <c r="I145" s="333">
        <v>15294</v>
      </c>
      <c r="J145" s="570">
        <v>15936</v>
      </c>
      <c r="K145" s="565">
        <f t="shared" si="5"/>
        <v>49272</v>
      </c>
      <c r="L145" s="582">
        <v>92201</v>
      </c>
      <c r="M145" s="584">
        <v>389</v>
      </c>
      <c r="N145" s="582">
        <v>90313</v>
      </c>
      <c r="O145" s="584">
        <v>90702</v>
      </c>
      <c r="P145" s="579">
        <v>98.37</v>
      </c>
      <c r="Q145" s="584">
        <v>1235</v>
      </c>
      <c r="R145" s="582">
        <v>328</v>
      </c>
      <c r="S145" s="584">
        <v>91876</v>
      </c>
      <c r="T145" s="582">
        <v>11205</v>
      </c>
      <c r="U145" s="584">
        <v>58972</v>
      </c>
      <c r="V145" s="582">
        <v>53</v>
      </c>
      <c r="W145" s="584">
        <v>58230</v>
      </c>
      <c r="X145" s="582">
        <v>58283</v>
      </c>
      <c r="Y145" s="581">
        <v>98.83</v>
      </c>
      <c r="Z145" s="582">
        <v>-1601</v>
      </c>
      <c r="AA145" s="584">
        <v>48</v>
      </c>
      <c r="AB145" s="582">
        <v>56677</v>
      </c>
      <c r="AC145" s="584">
        <v>7670</v>
      </c>
      <c r="AD145" s="582">
        <v>2766</v>
      </c>
      <c r="AE145" s="680">
        <v>0</v>
      </c>
      <c r="AF145" s="678">
        <v>0</v>
      </c>
      <c r="AG145" s="676">
        <v>0</v>
      </c>
      <c r="AH145" s="678">
        <v>3931</v>
      </c>
      <c r="AI145" s="676">
        <v>0</v>
      </c>
      <c r="AJ145" s="678">
        <v>0</v>
      </c>
      <c r="AK145" s="676">
        <v>4040</v>
      </c>
      <c r="AL145" s="678">
        <v>0</v>
      </c>
      <c r="AM145" s="676">
        <v>0</v>
      </c>
      <c r="AN145" s="678">
        <v>7971</v>
      </c>
    </row>
    <row r="146" spans="1:40" x14ac:dyDescent="0.2">
      <c r="A146" s="536">
        <v>135</v>
      </c>
      <c r="B146" s="537" t="s">
        <v>299</v>
      </c>
      <c r="C146" s="535" t="s">
        <v>300</v>
      </c>
      <c r="D146" s="330">
        <v>9450</v>
      </c>
      <c r="E146" s="333">
        <v>9128</v>
      </c>
      <c r="F146" s="567">
        <v>9024</v>
      </c>
      <c r="G146" s="565">
        <f t="shared" si="4"/>
        <v>27602</v>
      </c>
      <c r="H146" s="331">
        <v>6915</v>
      </c>
      <c r="I146" s="333">
        <v>5866</v>
      </c>
      <c r="J146" s="570">
        <v>4948</v>
      </c>
      <c r="K146" s="565">
        <f t="shared" si="5"/>
        <v>17729</v>
      </c>
      <c r="L146" s="582">
        <v>32096</v>
      </c>
      <c r="M146" s="584">
        <v>234</v>
      </c>
      <c r="N146" s="582">
        <v>30167</v>
      </c>
      <c r="O146" s="584">
        <v>30401</v>
      </c>
      <c r="P146" s="579">
        <v>94.72</v>
      </c>
      <c r="Q146" s="584">
        <v>427</v>
      </c>
      <c r="R146" s="582">
        <v>499</v>
      </c>
      <c r="S146" s="584">
        <v>31093</v>
      </c>
      <c r="T146" s="582">
        <v>4577</v>
      </c>
      <c r="U146" s="584">
        <v>21897</v>
      </c>
      <c r="V146" s="582">
        <v>252</v>
      </c>
      <c r="W146" s="584">
        <v>20549</v>
      </c>
      <c r="X146" s="582">
        <v>20801</v>
      </c>
      <c r="Y146" s="581">
        <v>94.99</v>
      </c>
      <c r="Z146" s="582">
        <v>124</v>
      </c>
      <c r="AA146" s="584">
        <v>404</v>
      </c>
      <c r="AB146" s="582">
        <v>21077</v>
      </c>
      <c r="AC146" s="584">
        <v>3172</v>
      </c>
      <c r="AD146" s="582">
        <v>5549</v>
      </c>
      <c r="AE146" s="680">
        <v>18</v>
      </c>
      <c r="AF146" s="678">
        <v>3529</v>
      </c>
      <c r="AG146" s="676">
        <v>3494</v>
      </c>
      <c r="AH146" s="678">
        <v>3449</v>
      </c>
      <c r="AI146" s="676">
        <v>4961</v>
      </c>
      <c r="AJ146" s="678">
        <v>5036</v>
      </c>
      <c r="AK146" s="676">
        <v>4972</v>
      </c>
      <c r="AL146" s="678">
        <v>8490</v>
      </c>
      <c r="AM146" s="676">
        <v>8530</v>
      </c>
      <c r="AN146" s="678">
        <v>8421</v>
      </c>
    </row>
    <row r="147" spans="1:40" x14ac:dyDescent="0.2">
      <c r="A147" s="536">
        <v>136</v>
      </c>
      <c r="B147" s="537" t="s">
        <v>301</v>
      </c>
      <c r="C147" s="535" t="s">
        <v>302</v>
      </c>
      <c r="D147" s="330">
        <v>19847</v>
      </c>
      <c r="E147" s="333">
        <v>16400</v>
      </c>
      <c r="F147" s="567">
        <v>16388</v>
      </c>
      <c r="G147" s="565">
        <f t="shared" si="4"/>
        <v>52635</v>
      </c>
      <c r="H147" s="331">
        <v>21040</v>
      </c>
      <c r="I147" s="333">
        <v>15627</v>
      </c>
      <c r="J147" s="570">
        <v>14157</v>
      </c>
      <c r="K147" s="565">
        <f t="shared" si="5"/>
        <v>50824</v>
      </c>
      <c r="L147" s="582">
        <v>59298</v>
      </c>
      <c r="M147" s="584">
        <v>516</v>
      </c>
      <c r="N147" s="582">
        <v>56508</v>
      </c>
      <c r="O147" s="584">
        <v>57024</v>
      </c>
      <c r="P147" s="579">
        <v>96.17</v>
      </c>
      <c r="Q147" s="584">
        <v>1817</v>
      </c>
      <c r="R147" s="582">
        <v>666</v>
      </c>
      <c r="S147" s="584">
        <v>58991</v>
      </c>
      <c r="T147" s="582">
        <v>7925</v>
      </c>
      <c r="U147" s="584">
        <v>56472</v>
      </c>
      <c r="V147" s="582">
        <v>312</v>
      </c>
      <c r="W147" s="584">
        <v>55262</v>
      </c>
      <c r="X147" s="582">
        <v>55574</v>
      </c>
      <c r="Y147" s="581">
        <v>98.41</v>
      </c>
      <c r="Z147" s="582">
        <v>110</v>
      </c>
      <c r="AA147" s="584">
        <v>429</v>
      </c>
      <c r="AB147" s="582">
        <v>55801</v>
      </c>
      <c r="AC147" s="584">
        <v>4848</v>
      </c>
      <c r="AD147" s="582">
        <v>6162</v>
      </c>
      <c r="AE147" s="680">
        <v>65</v>
      </c>
      <c r="AF147" s="678">
        <v>4722</v>
      </c>
      <c r="AG147" s="676">
        <v>4656</v>
      </c>
      <c r="AH147" s="678">
        <v>4624</v>
      </c>
      <c r="AI147" s="676">
        <v>7816</v>
      </c>
      <c r="AJ147" s="678">
        <v>7758</v>
      </c>
      <c r="AK147" s="676">
        <v>7654</v>
      </c>
      <c r="AL147" s="678">
        <v>12538</v>
      </c>
      <c r="AM147" s="676">
        <v>12414</v>
      </c>
      <c r="AN147" s="678">
        <v>12278</v>
      </c>
    </row>
    <row r="148" spans="1:40" x14ac:dyDescent="0.2">
      <c r="A148" s="536">
        <v>137</v>
      </c>
      <c r="B148" s="537" t="s">
        <v>303</v>
      </c>
      <c r="C148" s="535" t="s">
        <v>304</v>
      </c>
      <c r="D148" s="330">
        <v>23874</v>
      </c>
      <c r="E148" s="333">
        <v>22182</v>
      </c>
      <c r="F148" s="567">
        <v>21821</v>
      </c>
      <c r="G148" s="565">
        <f t="shared" si="4"/>
        <v>67877</v>
      </c>
      <c r="H148" s="331">
        <v>11609</v>
      </c>
      <c r="I148" s="333">
        <v>7823</v>
      </c>
      <c r="J148" s="570">
        <v>7543</v>
      </c>
      <c r="K148" s="565">
        <f t="shared" si="5"/>
        <v>26975</v>
      </c>
      <c r="L148" s="582">
        <v>75220</v>
      </c>
      <c r="M148" s="584">
        <v>909</v>
      </c>
      <c r="N148" s="582">
        <v>72539</v>
      </c>
      <c r="O148" s="584">
        <v>73448</v>
      </c>
      <c r="P148" s="579">
        <v>97.64</v>
      </c>
      <c r="Q148" s="584">
        <v>676</v>
      </c>
      <c r="R148" s="582">
        <v>997</v>
      </c>
      <c r="S148" s="584">
        <v>74212</v>
      </c>
      <c r="T148" s="582">
        <v>9045</v>
      </c>
      <c r="U148" s="584">
        <v>35451</v>
      </c>
      <c r="V148" s="582">
        <v>298</v>
      </c>
      <c r="W148" s="584">
        <v>34400</v>
      </c>
      <c r="X148" s="582">
        <v>34698</v>
      </c>
      <c r="Y148" s="581">
        <v>97.88</v>
      </c>
      <c r="Z148" s="582">
        <v>-332</v>
      </c>
      <c r="AA148" s="584">
        <v>273</v>
      </c>
      <c r="AB148" s="582">
        <v>34341</v>
      </c>
      <c r="AC148" s="584">
        <v>4587</v>
      </c>
      <c r="AD148" s="582">
        <v>4828</v>
      </c>
      <c r="AE148" s="680">
        <v>-8</v>
      </c>
      <c r="AF148" s="678">
        <v>0</v>
      </c>
      <c r="AG148" s="676">
        <v>0</v>
      </c>
      <c r="AH148" s="678">
        <v>6263</v>
      </c>
      <c r="AI148" s="676">
        <v>0</v>
      </c>
      <c r="AJ148" s="678">
        <v>0</v>
      </c>
      <c r="AK148" s="676">
        <v>6961</v>
      </c>
      <c r="AL148" s="678">
        <v>0</v>
      </c>
      <c r="AM148" s="676">
        <v>0</v>
      </c>
      <c r="AN148" s="678">
        <v>13224</v>
      </c>
    </row>
    <row r="149" spans="1:40" x14ac:dyDescent="0.2">
      <c r="A149" s="536">
        <v>138</v>
      </c>
      <c r="B149" s="537" t="s">
        <v>305</v>
      </c>
      <c r="C149" s="535" t="s">
        <v>306</v>
      </c>
      <c r="D149" s="330">
        <v>577</v>
      </c>
      <c r="E149" s="333">
        <v>416</v>
      </c>
      <c r="F149" s="567">
        <v>445</v>
      </c>
      <c r="G149" s="565">
        <f t="shared" si="4"/>
        <v>1438</v>
      </c>
      <c r="H149" s="331">
        <v>611</v>
      </c>
      <c r="I149" s="333">
        <v>459</v>
      </c>
      <c r="J149" s="570">
        <v>346</v>
      </c>
      <c r="K149" s="565">
        <f t="shared" si="5"/>
        <v>1416</v>
      </c>
      <c r="L149" s="582">
        <v>1618</v>
      </c>
      <c r="M149" s="584">
        <v>14</v>
      </c>
      <c r="N149" s="582">
        <v>1570</v>
      </c>
      <c r="O149" s="584">
        <v>1584</v>
      </c>
      <c r="P149" s="579">
        <v>97.9</v>
      </c>
      <c r="Q149" s="584">
        <v>19</v>
      </c>
      <c r="R149" s="582">
        <v>25</v>
      </c>
      <c r="S149" s="584">
        <v>1614</v>
      </c>
      <c r="T149" s="582">
        <v>176</v>
      </c>
      <c r="U149" s="584">
        <v>1545</v>
      </c>
      <c r="V149" s="582">
        <v>28</v>
      </c>
      <c r="W149" s="584">
        <v>1499</v>
      </c>
      <c r="X149" s="582">
        <v>1527</v>
      </c>
      <c r="Y149" s="581">
        <v>98.83</v>
      </c>
      <c r="Z149" s="582">
        <v>40</v>
      </c>
      <c r="AA149" s="584">
        <v>5</v>
      </c>
      <c r="AB149" s="582">
        <v>1544</v>
      </c>
      <c r="AC149" s="584">
        <v>221</v>
      </c>
      <c r="AD149" s="582">
        <v>64</v>
      </c>
      <c r="AE149" s="680">
        <v>0</v>
      </c>
      <c r="AF149" s="678">
        <v>0</v>
      </c>
      <c r="AG149" s="676">
        <v>0</v>
      </c>
      <c r="AH149" s="678">
        <v>43</v>
      </c>
      <c r="AI149" s="676">
        <v>0</v>
      </c>
      <c r="AJ149" s="678">
        <v>0</v>
      </c>
      <c r="AK149" s="676">
        <v>35</v>
      </c>
      <c r="AL149" s="678">
        <v>0</v>
      </c>
      <c r="AM149" s="676">
        <v>0</v>
      </c>
      <c r="AN149" s="678">
        <v>78</v>
      </c>
    </row>
    <row r="150" spans="1:40" x14ac:dyDescent="0.2">
      <c r="A150" s="536">
        <v>139</v>
      </c>
      <c r="B150" s="537" t="s">
        <v>307</v>
      </c>
      <c r="C150" s="535" t="s">
        <v>308</v>
      </c>
      <c r="D150" s="330">
        <v>24714</v>
      </c>
      <c r="E150" s="333">
        <v>23989</v>
      </c>
      <c r="F150" s="567">
        <v>24687</v>
      </c>
      <c r="G150" s="565">
        <f t="shared" si="4"/>
        <v>73390</v>
      </c>
      <c r="H150" s="331">
        <v>65095</v>
      </c>
      <c r="I150" s="333">
        <v>47778</v>
      </c>
      <c r="J150" s="570">
        <v>42518</v>
      </c>
      <c r="K150" s="565">
        <f t="shared" si="5"/>
        <v>155391</v>
      </c>
      <c r="L150" s="582">
        <v>94830</v>
      </c>
      <c r="M150" s="584">
        <v>1594</v>
      </c>
      <c r="N150" s="582">
        <v>89023</v>
      </c>
      <c r="O150" s="584">
        <v>90617</v>
      </c>
      <c r="P150" s="579">
        <v>95.56</v>
      </c>
      <c r="Q150" s="584">
        <v>2191</v>
      </c>
      <c r="R150" s="582">
        <v>1831</v>
      </c>
      <c r="S150" s="584">
        <v>93045</v>
      </c>
      <c r="T150" s="582">
        <v>23671</v>
      </c>
      <c r="U150" s="584">
        <v>202690</v>
      </c>
      <c r="V150" s="582">
        <v>8133</v>
      </c>
      <c r="W150" s="584">
        <v>187076</v>
      </c>
      <c r="X150" s="582">
        <v>195209</v>
      </c>
      <c r="Y150" s="581">
        <v>96.31</v>
      </c>
      <c r="Z150" s="582">
        <v>1862</v>
      </c>
      <c r="AA150" s="584">
        <v>6730</v>
      </c>
      <c r="AB150" s="582">
        <v>195668</v>
      </c>
      <c r="AC150" s="584">
        <v>39559</v>
      </c>
      <c r="AD150" s="582">
        <v>26060</v>
      </c>
      <c r="AE150" s="680">
        <v>47</v>
      </c>
      <c r="AF150" s="678">
        <v>8433</v>
      </c>
      <c r="AG150" s="676">
        <v>8383</v>
      </c>
      <c r="AH150" s="678">
        <v>8317</v>
      </c>
      <c r="AI150" s="676">
        <v>19194</v>
      </c>
      <c r="AJ150" s="678">
        <v>19071</v>
      </c>
      <c r="AK150" s="676">
        <v>18813</v>
      </c>
      <c r="AL150" s="678">
        <v>27627</v>
      </c>
      <c r="AM150" s="676">
        <v>27454</v>
      </c>
      <c r="AN150" s="678">
        <v>27130</v>
      </c>
    </row>
    <row r="151" spans="1:40" x14ac:dyDescent="0.2">
      <c r="A151" s="536">
        <v>140</v>
      </c>
      <c r="B151" s="537" t="s">
        <v>309</v>
      </c>
      <c r="C151" s="535" t="s">
        <v>310</v>
      </c>
      <c r="D151" s="330">
        <v>36952</v>
      </c>
      <c r="E151" s="333">
        <v>25153</v>
      </c>
      <c r="F151" s="567">
        <v>30039</v>
      </c>
      <c r="G151" s="565">
        <f t="shared" si="4"/>
        <v>92144</v>
      </c>
      <c r="H151" s="331">
        <v>86878</v>
      </c>
      <c r="I151" s="333">
        <v>82449</v>
      </c>
      <c r="J151" s="570">
        <v>73714</v>
      </c>
      <c r="K151" s="565">
        <f t="shared" si="5"/>
        <v>243041</v>
      </c>
      <c r="L151" s="582">
        <v>103051</v>
      </c>
      <c r="M151" s="584">
        <v>8501</v>
      </c>
      <c r="N151" s="582">
        <v>91495</v>
      </c>
      <c r="O151" s="584">
        <v>99996</v>
      </c>
      <c r="P151" s="579">
        <v>97.04</v>
      </c>
      <c r="Q151" s="584">
        <v>2229</v>
      </c>
      <c r="R151" s="582">
        <v>4030</v>
      </c>
      <c r="S151" s="584">
        <v>97754</v>
      </c>
      <c r="T151" s="582">
        <v>6711</v>
      </c>
      <c r="U151" s="584">
        <v>283623</v>
      </c>
      <c r="V151" s="582">
        <v>1878</v>
      </c>
      <c r="W151" s="584">
        <v>279149</v>
      </c>
      <c r="X151" s="582">
        <v>281027</v>
      </c>
      <c r="Y151" s="581">
        <v>99.08</v>
      </c>
      <c r="Z151" s="582">
        <v>-5327</v>
      </c>
      <c r="AA151" s="584">
        <v>1629</v>
      </c>
      <c r="AB151" s="582">
        <v>275451</v>
      </c>
      <c r="AC151" s="584">
        <v>30629</v>
      </c>
      <c r="AD151" s="582">
        <v>8392</v>
      </c>
      <c r="AE151" s="680">
        <v>66</v>
      </c>
      <c r="AF151" s="678">
        <v>0</v>
      </c>
      <c r="AG151" s="676">
        <v>0</v>
      </c>
      <c r="AH151" s="678">
        <v>5514</v>
      </c>
      <c r="AI151" s="676">
        <v>0</v>
      </c>
      <c r="AJ151" s="678">
        <v>0</v>
      </c>
      <c r="AK151" s="676">
        <v>8600</v>
      </c>
      <c r="AL151" s="678">
        <v>0</v>
      </c>
      <c r="AM151" s="676">
        <v>0</v>
      </c>
      <c r="AN151" s="678">
        <v>14114</v>
      </c>
    </row>
    <row r="152" spans="1:40" x14ac:dyDescent="0.2">
      <c r="A152" s="536">
        <v>141</v>
      </c>
      <c r="B152" s="537" t="s">
        <v>311</v>
      </c>
      <c r="C152" s="535" t="s">
        <v>312</v>
      </c>
      <c r="D152" s="330">
        <v>13241</v>
      </c>
      <c r="E152" s="333">
        <v>12992</v>
      </c>
      <c r="F152" s="567">
        <v>12660</v>
      </c>
      <c r="G152" s="565">
        <f t="shared" si="4"/>
        <v>38893</v>
      </c>
      <c r="H152" s="331">
        <v>9776</v>
      </c>
      <c r="I152" s="333">
        <v>8188</v>
      </c>
      <c r="J152" s="570">
        <v>8400</v>
      </c>
      <c r="K152" s="565">
        <f t="shared" si="5"/>
        <v>26364</v>
      </c>
      <c r="L152" s="582">
        <v>43238</v>
      </c>
      <c r="M152" s="584">
        <v>712</v>
      </c>
      <c r="N152" s="582">
        <v>41591</v>
      </c>
      <c r="O152" s="584">
        <v>42303</v>
      </c>
      <c r="P152" s="579">
        <v>97.84</v>
      </c>
      <c r="Q152" s="584">
        <v>551</v>
      </c>
      <c r="R152" s="582">
        <v>821</v>
      </c>
      <c r="S152" s="584">
        <v>42963</v>
      </c>
      <c r="T152" s="582">
        <v>5770</v>
      </c>
      <c r="U152" s="584">
        <v>31962</v>
      </c>
      <c r="V152" s="582">
        <v>419</v>
      </c>
      <c r="W152" s="584">
        <v>31349</v>
      </c>
      <c r="X152" s="582">
        <v>31768</v>
      </c>
      <c r="Y152" s="581">
        <v>99.39</v>
      </c>
      <c r="Z152" s="582">
        <v>-199</v>
      </c>
      <c r="AA152" s="584">
        <v>394</v>
      </c>
      <c r="AB152" s="582">
        <v>31544</v>
      </c>
      <c r="AC152" s="584">
        <v>4729</v>
      </c>
      <c r="AD152" s="582">
        <v>2739</v>
      </c>
      <c r="AE152" s="680">
        <v>15</v>
      </c>
      <c r="AF152" s="678">
        <v>2892</v>
      </c>
      <c r="AG152" s="676">
        <v>2845</v>
      </c>
      <c r="AH152" s="678">
        <v>2815</v>
      </c>
      <c r="AI152" s="676">
        <v>3810</v>
      </c>
      <c r="AJ152" s="678">
        <v>3712</v>
      </c>
      <c r="AK152" s="676">
        <v>3620</v>
      </c>
      <c r="AL152" s="678">
        <v>6702</v>
      </c>
      <c r="AM152" s="676">
        <v>6557</v>
      </c>
      <c r="AN152" s="678">
        <v>6435</v>
      </c>
    </row>
    <row r="153" spans="1:40" x14ac:dyDescent="0.2">
      <c r="A153" s="536">
        <v>142</v>
      </c>
      <c r="B153" s="537" t="s">
        <v>313</v>
      </c>
      <c r="C153" s="535" t="s">
        <v>314</v>
      </c>
      <c r="D153" s="330">
        <v>21922</v>
      </c>
      <c r="E153" s="333">
        <v>20848</v>
      </c>
      <c r="F153" s="567">
        <v>20802</v>
      </c>
      <c r="G153" s="565">
        <f t="shared" si="4"/>
        <v>63572</v>
      </c>
      <c r="H153" s="331">
        <v>13635</v>
      </c>
      <c r="I153" s="333">
        <v>13025</v>
      </c>
      <c r="J153" s="570">
        <v>11673</v>
      </c>
      <c r="K153" s="565">
        <f t="shared" si="5"/>
        <v>38333</v>
      </c>
      <c r="L153" s="582">
        <v>72504</v>
      </c>
      <c r="M153" s="584">
        <v>937</v>
      </c>
      <c r="N153" s="582">
        <v>69555</v>
      </c>
      <c r="O153" s="584">
        <v>70492</v>
      </c>
      <c r="P153" s="579">
        <v>97.22</v>
      </c>
      <c r="Q153" s="584">
        <v>2648</v>
      </c>
      <c r="R153" s="582">
        <v>993</v>
      </c>
      <c r="S153" s="584">
        <v>73196</v>
      </c>
      <c r="T153" s="582">
        <v>11082</v>
      </c>
      <c r="U153" s="584">
        <v>44894</v>
      </c>
      <c r="V153" s="582">
        <v>172</v>
      </c>
      <c r="W153" s="584">
        <v>44061</v>
      </c>
      <c r="X153" s="582">
        <v>44233</v>
      </c>
      <c r="Y153" s="581">
        <v>98.53</v>
      </c>
      <c r="Z153" s="582">
        <v>-1623</v>
      </c>
      <c r="AA153" s="584">
        <v>187</v>
      </c>
      <c r="AB153" s="582">
        <v>42625</v>
      </c>
      <c r="AC153" s="584">
        <v>6379</v>
      </c>
      <c r="AD153" s="582">
        <v>2748</v>
      </c>
      <c r="AE153" s="680">
        <v>48</v>
      </c>
      <c r="AF153" s="678">
        <v>0</v>
      </c>
      <c r="AG153" s="676">
        <v>0</v>
      </c>
      <c r="AH153" s="678">
        <v>6166</v>
      </c>
      <c r="AI153" s="676">
        <v>0</v>
      </c>
      <c r="AJ153" s="678">
        <v>0</v>
      </c>
      <c r="AK153" s="676">
        <v>5341</v>
      </c>
      <c r="AL153" s="678">
        <v>0</v>
      </c>
      <c r="AM153" s="676">
        <v>0</v>
      </c>
      <c r="AN153" s="678">
        <v>11507</v>
      </c>
    </row>
    <row r="154" spans="1:40" x14ac:dyDescent="0.2">
      <c r="A154" s="536">
        <v>143</v>
      </c>
      <c r="B154" s="537" t="s">
        <v>315</v>
      </c>
      <c r="C154" s="535" t="s">
        <v>316</v>
      </c>
      <c r="D154" s="330">
        <v>21752</v>
      </c>
      <c r="E154" s="333">
        <v>22634</v>
      </c>
      <c r="F154" s="567">
        <v>22518</v>
      </c>
      <c r="G154" s="565">
        <f t="shared" si="4"/>
        <v>66904</v>
      </c>
      <c r="H154" s="331">
        <v>26673</v>
      </c>
      <c r="I154" s="333">
        <v>23980</v>
      </c>
      <c r="J154" s="570">
        <v>23858</v>
      </c>
      <c r="K154" s="565">
        <f t="shared" si="5"/>
        <v>74511</v>
      </c>
      <c r="L154" s="582">
        <v>80784</v>
      </c>
      <c r="M154" s="584">
        <v>823</v>
      </c>
      <c r="N154" s="582">
        <v>74815</v>
      </c>
      <c r="O154" s="584">
        <v>75638</v>
      </c>
      <c r="P154" s="579">
        <v>93.63</v>
      </c>
      <c r="Q154" s="584">
        <v>3013</v>
      </c>
      <c r="R154" s="582">
        <v>879</v>
      </c>
      <c r="S154" s="584">
        <v>78707</v>
      </c>
      <c r="T154" s="582">
        <v>14518</v>
      </c>
      <c r="U154" s="584">
        <v>93314</v>
      </c>
      <c r="V154" s="582">
        <v>234</v>
      </c>
      <c r="W154" s="584">
        <v>90457</v>
      </c>
      <c r="X154" s="582">
        <v>90691</v>
      </c>
      <c r="Y154" s="581">
        <v>97.19</v>
      </c>
      <c r="Z154" s="582">
        <v>-5348</v>
      </c>
      <c r="AA154" s="584">
        <v>247</v>
      </c>
      <c r="AB154" s="582">
        <v>85356</v>
      </c>
      <c r="AC154" s="584">
        <v>15068</v>
      </c>
      <c r="AD154" s="582">
        <v>12622</v>
      </c>
      <c r="AE154" s="680">
        <v>91</v>
      </c>
      <c r="AF154" s="678">
        <v>0</v>
      </c>
      <c r="AG154" s="676">
        <v>0</v>
      </c>
      <c r="AH154" s="678">
        <v>13520</v>
      </c>
      <c r="AI154" s="676">
        <v>0</v>
      </c>
      <c r="AJ154" s="678">
        <v>0</v>
      </c>
      <c r="AK154" s="676">
        <v>20540</v>
      </c>
      <c r="AL154" s="678">
        <v>0</v>
      </c>
      <c r="AM154" s="676">
        <v>0</v>
      </c>
      <c r="AN154" s="678">
        <v>34060</v>
      </c>
    </row>
    <row r="155" spans="1:40" x14ac:dyDescent="0.2">
      <c r="A155" s="536">
        <v>144</v>
      </c>
      <c r="B155" s="537" t="s">
        <v>317</v>
      </c>
      <c r="C155" s="535" t="s">
        <v>318</v>
      </c>
      <c r="D155" s="330">
        <v>29803</v>
      </c>
      <c r="E155" s="333">
        <v>29288</v>
      </c>
      <c r="F155" s="567">
        <v>28855</v>
      </c>
      <c r="G155" s="565">
        <f t="shared" si="4"/>
        <v>87946</v>
      </c>
      <c r="H155" s="331">
        <v>24360</v>
      </c>
      <c r="I155" s="333">
        <v>24431</v>
      </c>
      <c r="J155" s="570">
        <v>23364</v>
      </c>
      <c r="K155" s="565">
        <f t="shared" si="5"/>
        <v>72155</v>
      </c>
      <c r="L155" s="582">
        <v>100017</v>
      </c>
      <c r="M155" s="584">
        <v>1591</v>
      </c>
      <c r="N155" s="582">
        <v>96934</v>
      </c>
      <c r="O155" s="584">
        <v>98525</v>
      </c>
      <c r="P155" s="579">
        <v>98.51</v>
      </c>
      <c r="Q155" s="584">
        <v>928</v>
      </c>
      <c r="R155" s="582">
        <v>1761</v>
      </c>
      <c r="S155" s="584">
        <v>99623</v>
      </c>
      <c r="T155" s="582">
        <v>12965</v>
      </c>
      <c r="U155" s="584">
        <v>83852</v>
      </c>
      <c r="V155" s="582">
        <v>793</v>
      </c>
      <c r="W155" s="584">
        <v>81506</v>
      </c>
      <c r="X155" s="582">
        <v>82299</v>
      </c>
      <c r="Y155" s="581">
        <v>98.15</v>
      </c>
      <c r="Z155" s="582">
        <v>-1548</v>
      </c>
      <c r="AA155" s="584">
        <v>661</v>
      </c>
      <c r="AB155" s="582">
        <v>80619</v>
      </c>
      <c r="AC155" s="584">
        <v>10732</v>
      </c>
      <c r="AD155" s="582">
        <v>4475</v>
      </c>
      <c r="AE155" s="680">
        <v>45</v>
      </c>
      <c r="AF155" s="678">
        <v>0</v>
      </c>
      <c r="AG155" s="676">
        <v>0</v>
      </c>
      <c r="AH155" s="678">
        <v>3088</v>
      </c>
      <c r="AI155" s="676">
        <v>0</v>
      </c>
      <c r="AJ155" s="678">
        <v>0</v>
      </c>
      <c r="AK155" s="676">
        <v>5729</v>
      </c>
      <c r="AL155" s="678">
        <v>0</v>
      </c>
      <c r="AM155" s="676">
        <v>0</v>
      </c>
      <c r="AN155" s="678">
        <v>8817</v>
      </c>
    </row>
    <row r="156" spans="1:40" x14ac:dyDescent="0.2">
      <c r="A156" s="536">
        <v>145</v>
      </c>
      <c r="B156" s="537" t="s">
        <v>319</v>
      </c>
      <c r="C156" s="535" t="s">
        <v>320</v>
      </c>
      <c r="D156" s="330">
        <v>45569</v>
      </c>
      <c r="E156" s="333">
        <v>44660</v>
      </c>
      <c r="F156" s="567">
        <v>44669</v>
      </c>
      <c r="G156" s="565">
        <f t="shared" si="4"/>
        <v>134898</v>
      </c>
      <c r="H156" s="331">
        <v>32083</v>
      </c>
      <c r="I156" s="333">
        <v>22312</v>
      </c>
      <c r="J156" s="570">
        <v>24893</v>
      </c>
      <c r="K156" s="565">
        <f t="shared" si="5"/>
        <v>79288</v>
      </c>
      <c r="L156" s="582">
        <v>165496</v>
      </c>
      <c r="M156" s="584">
        <v>2018</v>
      </c>
      <c r="N156" s="582">
        <v>155504</v>
      </c>
      <c r="O156" s="584">
        <v>157522</v>
      </c>
      <c r="P156" s="579">
        <v>95.18</v>
      </c>
      <c r="Q156" s="584">
        <v>4956</v>
      </c>
      <c r="R156" s="582">
        <v>2304</v>
      </c>
      <c r="S156" s="584">
        <v>162764</v>
      </c>
      <c r="T156" s="582">
        <v>31167</v>
      </c>
      <c r="U156" s="584">
        <v>108615</v>
      </c>
      <c r="V156" s="582">
        <v>2158</v>
      </c>
      <c r="W156" s="584">
        <v>102820</v>
      </c>
      <c r="X156" s="582">
        <v>104978</v>
      </c>
      <c r="Y156" s="581">
        <v>96.65</v>
      </c>
      <c r="Z156" s="582">
        <v>-3137</v>
      </c>
      <c r="AA156" s="584">
        <v>856</v>
      </c>
      <c r="AB156" s="582">
        <v>100539</v>
      </c>
      <c r="AC156" s="584">
        <v>17242</v>
      </c>
      <c r="AD156" s="582">
        <v>18925</v>
      </c>
      <c r="AE156" s="680">
        <v>625</v>
      </c>
      <c r="AF156" s="678">
        <v>0</v>
      </c>
      <c r="AG156" s="676">
        <v>0</v>
      </c>
      <c r="AH156" s="678">
        <v>14974</v>
      </c>
      <c r="AI156" s="676">
        <v>0</v>
      </c>
      <c r="AJ156" s="678">
        <v>0</v>
      </c>
      <c r="AK156" s="676">
        <v>23463</v>
      </c>
      <c r="AL156" s="678">
        <v>0</v>
      </c>
      <c r="AM156" s="676">
        <v>0</v>
      </c>
      <c r="AN156" s="678">
        <v>38437</v>
      </c>
    </row>
    <row r="157" spans="1:40" x14ac:dyDescent="0.2">
      <c r="A157" s="536">
        <v>146</v>
      </c>
      <c r="B157" s="537" t="s">
        <v>321</v>
      </c>
      <c r="C157" s="535" t="s">
        <v>322</v>
      </c>
      <c r="D157" s="330">
        <v>15002</v>
      </c>
      <c r="E157" s="333">
        <v>13856</v>
      </c>
      <c r="F157" s="567">
        <v>13288</v>
      </c>
      <c r="G157" s="565">
        <f t="shared" si="4"/>
        <v>42146</v>
      </c>
      <c r="H157" s="331">
        <v>13755</v>
      </c>
      <c r="I157" s="333">
        <v>11602</v>
      </c>
      <c r="J157" s="570">
        <v>9125</v>
      </c>
      <c r="K157" s="565">
        <f t="shared" si="5"/>
        <v>34482</v>
      </c>
      <c r="L157" s="582">
        <v>49559</v>
      </c>
      <c r="M157" s="584">
        <v>557</v>
      </c>
      <c r="N157" s="582">
        <v>46511</v>
      </c>
      <c r="O157" s="584">
        <v>47068</v>
      </c>
      <c r="P157" s="579">
        <v>94.97</v>
      </c>
      <c r="Q157" s="584">
        <v>1414</v>
      </c>
      <c r="R157" s="582">
        <v>573</v>
      </c>
      <c r="S157" s="584">
        <v>48498</v>
      </c>
      <c r="T157" s="582">
        <v>8455</v>
      </c>
      <c r="U157" s="584">
        <v>42598</v>
      </c>
      <c r="V157" s="582">
        <v>391</v>
      </c>
      <c r="W157" s="584">
        <v>41843</v>
      </c>
      <c r="X157" s="582">
        <v>42234</v>
      </c>
      <c r="Y157" s="581">
        <v>99.15</v>
      </c>
      <c r="Z157" s="582">
        <v>-1648</v>
      </c>
      <c r="AA157" s="584">
        <v>408</v>
      </c>
      <c r="AB157" s="582">
        <v>40603</v>
      </c>
      <c r="AC157" s="584">
        <v>8617</v>
      </c>
      <c r="AD157" s="582">
        <v>8653</v>
      </c>
      <c r="AE157" s="680">
        <v>38</v>
      </c>
      <c r="AF157" s="678">
        <v>9551</v>
      </c>
      <c r="AG157" s="676">
        <v>9493</v>
      </c>
      <c r="AH157" s="678">
        <v>9383</v>
      </c>
      <c r="AI157" s="676">
        <v>13101</v>
      </c>
      <c r="AJ157" s="678">
        <v>12965</v>
      </c>
      <c r="AK157" s="676">
        <v>12722</v>
      </c>
      <c r="AL157" s="678">
        <v>22652</v>
      </c>
      <c r="AM157" s="676">
        <v>22458</v>
      </c>
      <c r="AN157" s="678">
        <v>22105</v>
      </c>
    </row>
    <row r="158" spans="1:40" x14ac:dyDescent="0.2">
      <c r="A158" s="536">
        <v>147</v>
      </c>
      <c r="B158" s="537" t="s">
        <v>323</v>
      </c>
      <c r="C158" s="535" t="s">
        <v>324</v>
      </c>
      <c r="D158" s="330">
        <v>36469</v>
      </c>
      <c r="E158" s="333">
        <v>33596</v>
      </c>
      <c r="F158" s="567">
        <v>33912</v>
      </c>
      <c r="G158" s="565">
        <f t="shared" si="4"/>
        <v>103977</v>
      </c>
      <c r="H158" s="331">
        <v>40668</v>
      </c>
      <c r="I158" s="333">
        <v>34665</v>
      </c>
      <c r="J158" s="570">
        <v>34182</v>
      </c>
      <c r="K158" s="565">
        <f t="shared" si="5"/>
        <v>109515</v>
      </c>
      <c r="L158" s="582">
        <v>123238</v>
      </c>
      <c r="M158" s="584">
        <v>3335</v>
      </c>
      <c r="N158" s="582">
        <v>113746</v>
      </c>
      <c r="O158" s="584">
        <v>117081</v>
      </c>
      <c r="P158" s="579">
        <v>95</v>
      </c>
      <c r="Q158" s="584">
        <v>2496</v>
      </c>
      <c r="R158" s="582">
        <v>3603</v>
      </c>
      <c r="S158" s="584">
        <v>119845</v>
      </c>
      <c r="T158" s="582">
        <v>18839</v>
      </c>
      <c r="U158" s="584">
        <v>124899</v>
      </c>
      <c r="V158" s="582">
        <v>676</v>
      </c>
      <c r="W158" s="584">
        <v>122351</v>
      </c>
      <c r="X158" s="582">
        <v>123027</v>
      </c>
      <c r="Y158" s="581">
        <v>98.5</v>
      </c>
      <c r="Z158" s="582">
        <v>-1219</v>
      </c>
      <c r="AA158" s="584">
        <v>1959</v>
      </c>
      <c r="AB158" s="582">
        <v>123091</v>
      </c>
      <c r="AC158" s="584">
        <v>15187</v>
      </c>
      <c r="AD158" s="582">
        <v>35603</v>
      </c>
      <c r="AE158" s="680">
        <v>0</v>
      </c>
      <c r="AF158" s="678">
        <v>0</v>
      </c>
      <c r="AG158" s="676">
        <v>0</v>
      </c>
      <c r="AH158" s="678">
        <v>9717</v>
      </c>
      <c r="AI158" s="676">
        <v>0</v>
      </c>
      <c r="AJ158" s="678">
        <v>0</v>
      </c>
      <c r="AK158" s="676">
        <v>19432</v>
      </c>
      <c r="AL158" s="678">
        <v>0</v>
      </c>
      <c r="AM158" s="676">
        <v>0</v>
      </c>
      <c r="AN158" s="678">
        <v>29149</v>
      </c>
    </row>
    <row r="159" spans="1:40" x14ac:dyDescent="0.2">
      <c r="A159" s="536">
        <v>148</v>
      </c>
      <c r="B159" s="537" t="s">
        <v>325</v>
      </c>
      <c r="C159" s="535" t="s">
        <v>326</v>
      </c>
      <c r="D159" s="330">
        <v>18146</v>
      </c>
      <c r="E159" s="333">
        <v>17397</v>
      </c>
      <c r="F159" s="567">
        <v>17626</v>
      </c>
      <c r="G159" s="565">
        <f t="shared" si="4"/>
        <v>53169</v>
      </c>
      <c r="H159" s="331">
        <v>18291</v>
      </c>
      <c r="I159" s="333">
        <v>17473</v>
      </c>
      <c r="J159" s="570">
        <v>17299</v>
      </c>
      <c r="K159" s="565">
        <f t="shared" si="5"/>
        <v>53063</v>
      </c>
      <c r="L159" s="582">
        <v>59790</v>
      </c>
      <c r="M159" s="584">
        <v>516</v>
      </c>
      <c r="N159" s="582">
        <v>57204</v>
      </c>
      <c r="O159" s="584">
        <v>57720</v>
      </c>
      <c r="P159" s="579">
        <v>96.54</v>
      </c>
      <c r="Q159" s="584">
        <v>784</v>
      </c>
      <c r="R159" s="582">
        <v>544</v>
      </c>
      <c r="S159" s="584">
        <v>58532</v>
      </c>
      <c r="T159" s="582">
        <v>7310</v>
      </c>
      <c r="U159" s="584">
        <v>52898</v>
      </c>
      <c r="V159" s="582">
        <v>466</v>
      </c>
      <c r="W159" s="584">
        <v>51754</v>
      </c>
      <c r="X159" s="582">
        <v>52220</v>
      </c>
      <c r="Y159" s="581">
        <v>98.72</v>
      </c>
      <c r="Z159" s="582">
        <v>-56</v>
      </c>
      <c r="AA159" s="584">
        <v>311</v>
      </c>
      <c r="AB159" s="582">
        <v>52009</v>
      </c>
      <c r="AC159" s="584">
        <v>8957</v>
      </c>
      <c r="AD159" s="582">
        <v>7872</v>
      </c>
      <c r="AE159" s="680">
        <v>25</v>
      </c>
      <c r="AF159" s="678">
        <v>0</v>
      </c>
      <c r="AG159" s="676">
        <v>0</v>
      </c>
      <c r="AH159" s="678">
        <v>5033</v>
      </c>
      <c r="AI159" s="676">
        <v>0</v>
      </c>
      <c r="AJ159" s="678">
        <v>0</v>
      </c>
      <c r="AK159" s="676">
        <v>6377</v>
      </c>
      <c r="AL159" s="678">
        <v>0</v>
      </c>
      <c r="AM159" s="676">
        <v>0</v>
      </c>
      <c r="AN159" s="678">
        <v>11410</v>
      </c>
    </row>
    <row r="160" spans="1:40" x14ac:dyDescent="0.2">
      <c r="A160" s="536">
        <v>149</v>
      </c>
      <c r="B160" s="537" t="s">
        <v>327</v>
      </c>
      <c r="C160" s="535" t="s">
        <v>328</v>
      </c>
      <c r="D160" s="330">
        <v>83385</v>
      </c>
      <c r="E160" s="333">
        <v>81412</v>
      </c>
      <c r="F160" s="567">
        <v>82247</v>
      </c>
      <c r="G160" s="565">
        <f t="shared" si="4"/>
        <v>247044</v>
      </c>
      <c r="H160" s="331">
        <v>108604</v>
      </c>
      <c r="I160" s="333">
        <v>87881</v>
      </c>
      <c r="J160" s="570">
        <v>92045</v>
      </c>
      <c r="K160" s="565">
        <f t="shared" si="5"/>
        <v>288530</v>
      </c>
      <c r="L160" s="582">
        <v>289263</v>
      </c>
      <c r="M160" s="584">
        <v>2737</v>
      </c>
      <c r="N160" s="582">
        <v>273976</v>
      </c>
      <c r="O160" s="584">
        <v>276713</v>
      </c>
      <c r="P160" s="579">
        <v>95.66</v>
      </c>
      <c r="Q160" s="584">
        <v>6155</v>
      </c>
      <c r="R160" s="582">
        <v>3202</v>
      </c>
      <c r="S160" s="584">
        <v>283333</v>
      </c>
      <c r="T160" s="582">
        <v>45048</v>
      </c>
      <c r="U160" s="584">
        <v>376673</v>
      </c>
      <c r="V160" s="582">
        <v>6065</v>
      </c>
      <c r="W160" s="584">
        <v>360607</v>
      </c>
      <c r="X160" s="582">
        <v>366672</v>
      </c>
      <c r="Y160" s="581">
        <v>97.34</v>
      </c>
      <c r="Z160" s="582">
        <v>-12497</v>
      </c>
      <c r="AA160" s="584">
        <v>5948</v>
      </c>
      <c r="AB160" s="582">
        <v>354058</v>
      </c>
      <c r="AC160" s="584">
        <v>56498</v>
      </c>
      <c r="AD160" s="582">
        <v>36274</v>
      </c>
      <c r="AE160" s="680">
        <v>246</v>
      </c>
      <c r="AF160" s="678">
        <v>27311</v>
      </c>
      <c r="AG160" s="676">
        <v>26980</v>
      </c>
      <c r="AH160" s="678">
        <v>26712</v>
      </c>
      <c r="AI160" s="676">
        <v>46575</v>
      </c>
      <c r="AJ160" s="678">
        <v>46092</v>
      </c>
      <c r="AK160" s="676">
        <v>45763</v>
      </c>
      <c r="AL160" s="678">
        <v>73886</v>
      </c>
      <c r="AM160" s="676">
        <v>73072</v>
      </c>
      <c r="AN160" s="678">
        <v>72475</v>
      </c>
    </row>
    <row r="161" spans="1:40" x14ac:dyDescent="0.2">
      <c r="A161" s="536">
        <v>150</v>
      </c>
      <c r="B161" s="537" t="s">
        <v>329</v>
      </c>
      <c r="C161" s="535" t="s">
        <v>330</v>
      </c>
      <c r="D161" s="330">
        <v>29100</v>
      </c>
      <c r="E161" s="333">
        <v>29284</v>
      </c>
      <c r="F161" s="567">
        <v>29100</v>
      </c>
      <c r="G161" s="565">
        <f t="shared" si="4"/>
        <v>87484</v>
      </c>
      <c r="H161" s="331">
        <v>31348</v>
      </c>
      <c r="I161" s="333">
        <v>26938</v>
      </c>
      <c r="J161" s="570">
        <v>26453</v>
      </c>
      <c r="K161" s="565">
        <f t="shared" si="5"/>
        <v>84739</v>
      </c>
      <c r="L161" s="582">
        <v>103173</v>
      </c>
      <c r="M161" s="584">
        <v>1650</v>
      </c>
      <c r="N161" s="582">
        <v>96295</v>
      </c>
      <c r="O161" s="584">
        <v>97945</v>
      </c>
      <c r="P161" s="579">
        <v>94.93</v>
      </c>
      <c r="Q161" s="584">
        <v>3083</v>
      </c>
      <c r="R161" s="582">
        <v>1207</v>
      </c>
      <c r="S161" s="584">
        <v>100585</v>
      </c>
      <c r="T161" s="582">
        <v>17007</v>
      </c>
      <c r="U161" s="584">
        <v>103558</v>
      </c>
      <c r="V161" s="582">
        <v>563</v>
      </c>
      <c r="W161" s="584">
        <v>100465</v>
      </c>
      <c r="X161" s="582">
        <v>101028</v>
      </c>
      <c r="Y161" s="581">
        <v>97.56</v>
      </c>
      <c r="Z161" s="582">
        <v>-544</v>
      </c>
      <c r="AA161" s="584">
        <v>458</v>
      </c>
      <c r="AB161" s="582">
        <v>100379</v>
      </c>
      <c r="AC161" s="584">
        <v>13486</v>
      </c>
      <c r="AD161" s="582">
        <v>13005</v>
      </c>
      <c r="AE161" s="680">
        <v>54</v>
      </c>
      <c r="AF161" s="678">
        <v>0</v>
      </c>
      <c r="AG161" s="676">
        <v>0</v>
      </c>
      <c r="AH161" s="678">
        <v>13331</v>
      </c>
      <c r="AI161" s="676">
        <v>0</v>
      </c>
      <c r="AJ161" s="678">
        <v>0</v>
      </c>
      <c r="AK161" s="676">
        <v>20131</v>
      </c>
      <c r="AL161" s="678">
        <v>0</v>
      </c>
      <c r="AM161" s="676">
        <v>0</v>
      </c>
      <c r="AN161" s="678">
        <v>33462</v>
      </c>
    </row>
    <row r="162" spans="1:40" x14ac:dyDescent="0.2">
      <c r="A162" s="536">
        <v>151</v>
      </c>
      <c r="B162" s="537" t="s">
        <v>331</v>
      </c>
      <c r="C162" s="535" t="s">
        <v>332</v>
      </c>
      <c r="D162" s="330">
        <v>18692</v>
      </c>
      <c r="E162" s="333">
        <v>17381</v>
      </c>
      <c r="F162" s="567">
        <v>17108</v>
      </c>
      <c r="G162" s="565">
        <f t="shared" si="4"/>
        <v>53181</v>
      </c>
      <c r="H162" s="331">
        <v>8207</v>
      </c>
      <c r="I162" s="333">
        <v>6121</v>
      </c>
      <c r="J162" s="570">
        <v>7035</v>
      </c>
      <c r="K162" s="565">
        <f t="shared" si="5"/>
        <v>21363</v>
      </c>
      <c r="L162" s="582">
        <v>59232</v>
      </c>
      <c r="M162" s="584">
        <v>832</v>
      </c>
      <c r="N162" s="582">
        <v>57355</v>
      </c>
      <c r="O162" s="584">
        <v>58187</v>
      </c>
      <c r="P162" s="579">
        <v>98.24</v>
      </c>
      <c r="Q162" s="584">
        <v>468</v>
      </c>
      <c r="R162" s="582">
        <v>955</v>
      </c>
      <c r="S162" s="584">
        <v>58778</v>
      </c>
      <c r="T162" s="582">
        <v>7996</v>
      </c>
      <c r="U162" s="584">
        <v>24787</v>
      </c>
      <c r="V162" s="582">
        <v>218</v>
      </c>
      <c r="W162" s="584">
        <v>24294</v>
      </c>
      <c r="X162" s="582">
        <v>24512</v>
      </c>
      <c r="Y162" s="581">
        <v>98.89</v>
      </c>
      <c r="Z162" s="582">
        <v>-295</v>
      </c>
      <c r="AA162" s="584">
        <v>123</v>
      </c>
      <c r="AB162" s="582">
        <v>24122</v>
      </c>
      <c r="AC162" s="584">
        <v>3070</v>
      </c>
      <c r="AD162" s="582">
        <v>2011</v>
      </c>
      <c r="AE162" s="680">
        <v>19</v>
      </c>
      <c r="AF162" s="678">
        <v>3622</v>
      </c>
      <c r="AG162" s="676">
        <v>3562</v>
      </c>
      <c r="AH162" s="678">
        <v>3537</v>
      </c>
      <c r="AI162" s="676">
        <v>3754</v>
      </c>
      <c r="AJ162" s="678">
        <v>3685</v>
      </c>
      <c r="AK162" s="676">
        <v>3686</v>
      </c>
      <c r="AL162" s="678">
        <v>7376</v>
      </c>
      <c r="AM162" s="676">
        <v>7247</v>
      </c>
      <c r="AN162" s="678">
        <v>7223</v>
      </c>
    </row>
    <row r="163" spans="1:40" x14ac:dyDescent="0.2">
      <c r="A163" s="536">
        <v>152</v>
      </c>
      <c r="B163" s="537" t="s">
        <v>333</v>
      </c>
      <c r="C163" s="535" t="s">
        <v>334</v>
      </c>
      <c r="D163" s="330">
        <v>27857</v>
      </c>
      <c r="E163" s="333">
        <v>27092</v>
      </c>
      <c r="F163" s="567">
        <v>27615</v>
      </c>
      <c r="G163" s="565">
        <f t="shared" si="4"/>
        <v>82564</v>
      </c>
      <c r="H163" s="331">
        <v>20007</v>
      </c>
      <c r="I163" s="333">
        <v>13086</v>
      </c>
      <c r="J163" s="570">
        <v>11732</v>
      </c>
      <c r="K163" s="565">
        <f t="shared" si="5"/>
        <v>44825</v>
      </c>
      <c r="L163" s="582">
        <v>106321</v>
      </c>
      <c r="M163" s="584">
        <v>2540</v>
      </c>
      <c r="N163" s="582">
        <v>97745</v>
      </c>
      <c r="O163" s="584">
        <v>100285</v>
      </c>
      <c r="P163" s="579">
        <v>94.32</v>
      </c>
      <c r="Q163" s="584">
        <v>2558</v>
      </c>
      <c r="R163" s="582">
        <v>3694</v>
      </c>
      <c r="S163" s="584">
        <v>103997</v>
      </c>
      <c r="T163" s="582">
        <v>24348</v>
      </c>
      <c r="U163" s="584">
        <v>52892</v>
      </c>
      <c r="V163" s="582">
        <v>563</v>
      </c>
      <c r="W163" s="584">
        <v>52122</v>
      </c>
      <c r="X163" s="582">
        <v>52685</v>
      </c>
      <c r="Y163" s="581">
        <v>99.61</v>
      </c>
      <c r="Z163" s="582">
        <v>-711</v>
      </c>
      <c r="AA163" s="584">
        <v>1058</v>
      </c>
      <c r="AB163" s="582">
        <v>52469</v>
      </c>
      <c r="AC163" s="584">
        <v>5378</v>
      </c>
      <c r="AD163" s="582">
        <v>37521</v>
      </c>
      <c r="AE163" s="680">
        <v>8</v>
      </c>
      <c r="AF163" s="678">
        <v>0</v>
      </c>
      <c r="AG163" s="676">
        <v>0</v>
      </c>
      <c r="AH163" s="678">
        <v>8358</v>
      </c>
      <c r="AI163" s="676">
        <v>0</v>
      </c>
      <c r="AJ163" s="678">
        <v>0</v>
      </c>
      <c r="AK163" s="676">
        <v>19462</v>
      </c>
      <c r="AL163" s="678">
        <v>0</v>
      </c>
      <c r="AM163" s="676">
        <v>0</v>
      </c>
      <c r="AN163" s="678">
        <v>27820</v>
      </c>
    </row>
    <row r="164" spans="1:40" x14ac:dyDescent="0.2">
      <c r="A164" s="536">
        <v>153</v>
      </c>
      <c r="B164" s="537" t="s">
        <v>335</v>
      </c>
      <c r="C164" s="535" t="s">
        <v>336</v>
      </c>
      <c r="D164" s="330">
        <v>16054</v>
      </c>
      <c r="E164" s="333">
        <v>15826</v>
      </c>
      <c r="F164" s="567">
        <v>15969</v>
      </c>
      <c r="G164" s="565">
        <f t="shared" si="4"/>
        <v>47849</v>
      </c>
      <c r="H164" s="331">
        <v>10059</v>
      </c>
      <c r="I164" s="333">
        <v>9871</v>
      </c>
      <c r="J164" s="570">
        <v>9513</v>
      </c>
      <c r="K164" s="565">
        <f t="shared" si="5"/>
        <v>29443</v>
      </c>
      <c r="L164" s="582">
        <v>53215</v>
      </c>
      <c r="M164" s="584">
        <v>493</v>
      </c>
      <c r="N164" s="582">
        <v>52026</v>
      </c>
      <c r="O164" s="584">
        <v>52519</v>
      </c>
      <c r="P164" s="579">
        <v>98.69</v>
      </c>
      <c r="Q164" s="584">
        <v>471</v>
      </c>
      <c r="R164" s="582">
        <v>595</v>
      </c>
      <c r="S164" s="584">
        <v>53092</v>
      </c>
      <c r="T164" s="582">
        <v>6416</v>
      </c>
      <c r="U164" s="584">
        <v>33886</v>
      </c>
      <c r="V164" s="582">
        <v>65</v>
      </c>
      <c r="W164" s="584">
        <v>33278</v>
      </c>
      <c r="X164" s="582">
        <v>33343</v>
      </c>
      <c r="Y164" s="581">
        <v>98.4</v>
      </c>
      <c r="Z164" s="582">
        <v>-928</v>
      </c>
      <c r="AA164" s="584">
        <v>101</v>
      </c>
      <c r="AB164" s="582">
        <v>32451</v>
      </c>
      <c r="AC164" s="584">
        <v>4056</v>
      </c>
      <c r="AD164" s="582">
        <v>1539</v>
      </c>
      <c r="AE164" s="680">
        <v>5</v>
      </c>
      <c r="AF164" s="678">
        <v>3155</v>
      </c>
      <c r="AG164" s="676">
        <v>3128</v>
      </c>
      <c r="AH164" s="678">
        <v>3060</v>
      </c>
      <c r="AI164" s="676">
        <v>2410</v>
      </c>
      <c r="AJ164" s="678">
        <v>2430</v>
      </c>
      <c r="AK164" s="676">
        <v>2443</v>
      </c>
      <c r="AL164" s="678">
        <v>5565</v>
      </c>
      <c r="AM164" s="676">
        <v>5558</v>
      </c>
      <c r="AN164" s="678">
        <v>5503</v>
      </c>
    </row>
    <row r="165" spans="1:40" x14ac:dyDescent="0.2">
      <c r="A165" s="536">
        <v>154</v>
      </c>
      <c r="B165" s="537" t="s">
        <v>337</v>
      </c>
      <c r="C165" s="535" t="s">
        <v>338</v>
      </c>
      <c r="D165" s="330">
        <v>9519</v>
      </c>
      <c r="E165" s="333">
        <v>9571</v>
      </c>
      <c r="F165" s="567">
        <v>9689</v>
      </c>
      <c r="G165" s="565">
        <f t="shared" si="4"/>
        <v>28779</v>
      </c>
      <c r="H165" s="331">
        <v>12485</v>
      </c>
      <c r="I165" s="333">
        <v>12482</v>
      </c>
      <c r="J165" s="570">
        <v>10856</v>
      </c>
      <c r="K165" s="565">
        <f t="shared" si="5"/>
        <v>35823</v>
      </c>
      <c r="L165" s="582">
        <v>34175</v>
      </c>
      <c r="M165" s="584">
        <v>581</v>
      </c>
      <c r="N165" s="582">
        <v>32544</v>
      </c>
      <c r="O165" s="584">
        <v>33125</v>
      </c>
      <c r="P165" s="579">
        <v>96.93</v>
      </c>
      <c r="Q165" s="584">
        <v>2309</v>
      </c>
      <c r="R165" s="582">
        <v>360</v>
      </c>
      <c r="S165" s="584">
        <v>35213</v>
      </c>
      <c r="T165" s="582">
        <v>7767</v>
      </c>
      <c r="U165" s="584">
        <v>42524</v>
      </c>
      <c r="V165" s="582">
        <v>512</v>
      </c>
      <c r="W165" s="584">
        <v>41784</v>
      </c>
      <c r="X165" s="582">
        <v>42296</v>
      </c>
      <c r="Y165" s="581">
        <v>99.46</v>
      </c>
      <c r="Z165" s="582">
        <v>241</v>
      </c>
      <c r="AA165" s="584">
        <v>541</v>
      </c>
      <c r="AB165" s="582">
        <v>42566</v>
      </c>
      <c r="AC165" s="584">
        <v>7738</v>
      </c>
      <c r="AD165" s="582">
        <v>4269</v>
      </c>
      <c r="AE165" s="680">
        <v>4</v>
      </c>
      <c r="AF165" s="678">
        <v>0</v>
      </c>
      <c r="AG165" s="676">
        <v>0</v>
      </c>
      <c r="AH165" s="678">
        <v>3516</v>
      </c>
      <c r="AI165" s="676">
        <v>0</v>
      </c>
      <c r="AJ165" s="678">
        <v>0</v>
      </c>
      <c r="AK165" s="676">
        <v>6209</v>
      </c>
      <c r="AL165" s="678">
        <v>0</v>
      </c>
      <c r="AM165" s="676">
        <v>0</v>
      </c>
      <c r="AN165" s="678">
        <v>9725</v>
      </c>
    </row>
    <row r="166" spans="1:40" x14ac:dyDescent="0.2">
      <c r="A166" s="536">
        <v>155</v>
      </c>
      <c r="B166" s="537" t="s">
        <v>339</v>
      </c>
      <c r="C166" s="535" t="s">
        <v>340</v>
      </c>
      <c r="D166" s="330">
        <v>40849</v>
      </c>
      <c r="E166" s="333">
        <v>42719</v>
      </c>
      <c r="F166" s="567">
        <v>43850</v>
      </c>
      <c r="G166" s="565">
        <f t="shared" si="4"/>
        <v>127418</v>
      </c>
      <c r="H166" s="331">
        <v>54292</v>
      </c>
      <c r="I166" s="333">
        <v>48998</v>
      </c>
      <c r="J166" s="570">
        <v>45186</v>
      </c>
      <c r="K166" s="565">
        <f t="shared" si="5"/>
        <v>148476</v>
      </c>
      <c r="L166" s="582">
        <v>152191</v>
      </c>
      <c r="M166" s="584">
        <v>4649</v>
      </c>
      <c r="N166" s="582">
        <v>139430</v>
      </c>
      <c r="O166" s="584">
        <v>144079</v>
      </c>
      <c r="P166" s="579">
        <v>94.67</v>
      </c>
      <c r="Q166" s="584">
        <v>7857</v>
      </c>
      <c r="R166" s="582">
        <v>4668</v>
      </c>
      <c r="S166" s="584">
        <v>151955</v>
      </c>
      <c r="T166" s="582">
        <v>27089</v>
      </c>
      <c r="U166" s="584">
        <v>193177</v>
      </c>
      <c r="V166" s="582">
        <v>1060</v>
      </c>
      <c r="W166" s="584">
        <v>187229</v>
      </c>
      <c r="X166" s="582">
        <v>188289</v>
      </c>
      <c r="Y166" s="581">
        <v>97.47</v>
      </c>
      <c r="Z166" s="582">
        <v>-11177</v>
      </c>
      <c r="AA166" s="584">
        <v>1688</v>
      </c>
      <c r="AB166" s="582">
        <v>177740</v>
      </c>
      <c r="AC166" s="584">
        <v>23460</v>
      </c>
      <c r="AD166" s="582">
        <v>92593</v>
      </c>
      <c r="AE166" s="680">
        <v>138</v>
      </c>
      <c r="AF166" s="678">
        <v>0</v>
      </c>
      <c r="AG166" s="676">
        <v>0</v>
      </c>
      <c r="AH166" s="678">
        <v>27128</v>
      </c>
      <c r="AI166" s="676">
        <v>0</v>
      </c>
      <c r="AJ166" s="678">
        <v>0</v>
      </c>
      <c r="AK166" s="676">
        <v>43067</v>
      </c>
      <c r="AL166" s="678">
        <v>0</v>
      </c>
      <c r="AM166" s="676">
        <v>0</v>
      </c>
      <c r="AN166" s="678">
        <v>70195</v>
      </c>
    </row>
    <row r="167" spans="1:40" x14ac:dyDescent="0.2">
      <c r="A167" s="536">
        <v>156</v>
      </c>
      <c r="B167" s="537" t="s">
        <v>341</v>
      </c>
      <c r="C167" s="535" t="s">
        <v>342</v>
      </c>
      <c r="D167" s="330">
        <v>20275</v>
      </c>
      <c r="E167" s="333">
        <v>19673</v>
      </c>
      <c r="F167" s="567">
        <v>22230</v>
      </c>
      <c r="G167" s="565">
        <f t="shared" si="4"/>
        <v>62178</v>
      </c>
      <c r="H167" s="331">
        <v>23561</v>
      </c>
      <c r="I167" s="333">
        <v>18394</v>
      </c>
      <c r="J167" s="570">
        <v>18360</v>
      </c>
      <c r="K167" s="565">
        <f t="shared" si="5"/>
        <v>60315</v>
      </c>
      <c r="L167" s="582">
        <v>70336</v>
      </c>
      <c r="M167" s="584">
        <v>1366</v>
      </c>
      <c r="N167" s="582">
        <v>66702</v>
      </c>
      <c r="O167" s="584">
        <v>68068</v>
      </c>
      <c r="P167" s="579">
        <v>96.78</v>
      </c>
      <c r="Q167" s="584">
        <v>1824</v>
      </c>
      <c r="R167" s="582">
        <v>1991</v>
      </c>
      <c r="S167" s="584">
        <v>70517</v>
      </c>
      <c r="T167" s="582">
        <v>12766</v>
      </c>
      <c r="U167" s="584">
        <v>70007</v>
      </c>
      <c r="V167" s="582">
        <v>291</v>
      </c>
      <c r="W167" s="584">
        <v>68013</v>
      </c>
      <c r="X167" s="582">
        <v>68304</v>
      </c>
      <c r="Y167" s="581">
        <v>97.57</v>
      </c>
      <c r="Z167" s="582">
        <v>389</v>
      </c>
      <c r="AA167" s="584">
        <v>996</v>
      </c>
      <c r="AB167" s="582">
        <v>69398</v>
      </c>
      <c r="AC167" s="584">
        <v>13480</v>
      </c>
      <c r="AD167" s="582">
        <v>17169</v>
      </c>
      <c r="AE167" s="680">
        <v>0</v>
      </c>
      <c r="AF167" s="678">
        <v>5893</v>
      </c>
      <c r="AG167" s="676">
        <v>5812</v>
      </c>
      <c r="AH167" s="678">
        <v>5745</v>
      </c>
      <c r="AI167" s="676">
        <v>12204</v>
      </c>
      <c r="AJ167" s="678">
        <v>12106</v>
      </c>
      <c r="AK167" s="676">
        <v>11988</v>
      </c>
      <c r="AL167" s="678">
        <v>18097</v>
      </c>
      <c r="AM167" s="676">
        <v>17918</v>
      </c>
      <c r="AN167" s="678">
        <v>17733</v>
      </c>
    </row>
    <row r="168" spans="1:40" x14ac:dyDescent="0.2">
      <c r="A168" s="536">
        <v>157</v>
      </c>
      <c r="B168" s="537" t="s">
        <v>343</v>
      </c>
      <c r="C168" s="535" t="s">
        <v>344</v>
      </c>
      <c r="D168" s="330">
        <v>26552</v>
      </c>
      <c r="E168" s="333">
        <v>25619</v>
      </c>
      <c r="F168" s="567">
        <v>25732</v>
      </c>
      <c r="G168" s="565">
        <f t="shared" si="4"/>
        <v>77903</v>
      </c>
      <c r="H168" s="331">
        <v>19953</v>
      </c>
      <c r="I168" s="333">
        <v>15154</v>
      </c>
      <c r="J168" s="570">
        <v>15355</v>
      </c>
      <c r="K168" s="565">
        <f t="shared" si="5"/>
        <v>50462</v>
      </c>
      <c r="L168" s="582">
        <v>87558</v>
      </c>
      <c r="M168" s="584">
        <v>714</v>
      </c>
      <c r="N168" s="582">
        <v>85419</v>
      </c>
      <c r="O168" s="584">
        <v>86133</v>
      </c>
      <c r="P168" s="579">
        <v>98.37</v>
      </c>
      <c r="Q168" s="584">
        <v>1045</v>
      </c>
      <c r="R168" s="582">
        <v>848</v>
      </c>
      <c r="S168" s="584">
        <v>87312</v>
      </c>
      <c r="T168" s="582">
        <v>11178</v>
      </c>
      <c r="U168" s="584">
        <v>58307</v>
      </c>
      <c r="V168" s="582">
        <v>665</v>
      </c>
      <c r="W168" s="584">
        <v>56287</v>
      </c>
      <c r="X168" s="582">
        <v>56952</v>
      </c>
      <c r="Y168" s="581">
        <v>97.68</v>
      </c>
      <c r="Z168" s="582">
        <v>-423</v>
      </c>
      <c r="AA168" s="584">
        <v>430</v>
      </c>
      <c r="AB168" s="582">
        <v>56294</v>
      </c>
      <c r="AC168" s="584">
        <v>7273</v>
      </c>
      <c r="AD168" s="582">
        <v>5293</v>
      </c>
      <c r="AE168" s="680">
        <v>173</v>
      </c>
      <c r="AF168" s="678">
        <v>0</v>
      </c>
      <c r="AG168" s="676">
        <v>0</v>
      </c>
      <c r="AH168" s="678">
        <v>4055</v>
      </c>
      <c r="AI168" s="676">
        <v>0</v>
      </c>
      <c r="AJ168" s="678">
        <v>0</v>
      </c>
      <c r="AK168" s="676">
        <v>5515</v>
      </c>
      <c r="AL168" s="678">
        <v>0</v>
      </c>
      <c r="AM168" s="676">
        <v>0</v>
      </c>
      <c r="AN168" s="678">
        <v>9570</v>
      </c>
    </row>
    <row r="169" spans="1:40" x14ac:dyDescent="0.2">
      <c r="A169" s="536">
        <v>158</v>
      </c>
      <c r="B169" s="537" t="s">
        <v>345</v>
      </c>
      <c r="C169" s="535" t="s">
        <v>346</v>
      </c>
      <c r="D169" s="330">
        <v>10599</v>
      </c>
      <c r="E169" s="333">
        <v>10209</v>
      </c>
      <c r="F169" s="567">
        <v>10394</v>
      </c>
      <c r="G169" s="565">
        <f t="shared" si="4"/>
        <v>31202</v>
      </c>
      <c r="H169" s="331">
        <v>4323</v>
      </c>
      <c r="I169" s="333">
        <v>3961</v>
      </c>
      <c r="J169" s="570">
        <v>3762</v>
      </c>
      <c r="K169" s="565">
        <f t="shared" si="5"/>
        <v>12046</v>
      </c>
      <c r="L169" s="582">
        <v>35538</v>
      </c>
      <c r="M169" s="584">
        <v>523</v>
      </c>
      <c r="N169" s="582">
        <v>34419</v>
      </c>
      <c r="O169" s="584">
        <v>34942</v>
      </c>
      <c r="P169" s="579">
        <v>98.32</v>
      </c>
      <c r="Q169" s="584">
        <v>448</v>
      </c>
      <c r="R169" s="582">
        <v>604</v>
      </c>
      <c r="S169" s="584">
        <v>35471</v>
      </c>
      <c r="T169" s="582">
        <v>4639</v>
      </c>
      <c r="U169" s="584">
        <v>13852</v>
      </c>
      <c r="V169" s="582">
        <v>169</v>
      </c>
      <c r="W169" s="584">
        <v>13346</v>
      </c>
      <c r="X169" s="582">
        <v>13515</v>
      </c>
      <c r="Y169" s="581">
        <v>97.57</v>
      </c>
      <c r="Z169" s="582">
        <v>-40</v>
      </c>
      <c r="AA169" s="584">
        <v>183</v>
      </c>
      <c r="AB169" s="582">
        <v>13489</v>
      </c>
      <c r="AC169" s="584">
        <v>2057</v>
      </c>
      <c r="AD169" s="582">
        <v>1619</v>
      </c>
      <c r="AE169" s="680">
        <v>4</v>
      </c>
      <c r="AF169" s="678">
        <v>2052</v>
      </c>
      <c r="AG169" s="676">
        <v>2010</v>
      </c>
      <c r="AH169" s="678">
        <v>1978</v>
      </c>
      <c r="AI169" s="676">
        <v>1598</v>
      </c>
      <c r="AJ169" s="678">
        <v>1580</v>
      </c>
      <c r="AK169" s="676">
        <v>1551</v>
      </c>
      <c r="AL169" s="678">
        <v>3650</v>
      </c>
      <c r="AM169" s="676">
        <v>3590</v>
      </c>
      <c r="AN169" s="678">
        <v>3529</v>
      </c>
    </row>
    <row r="170" spans="1:40" x14ac:dyDescent="0.2">
      <c r="A170" s="536">
        <v>159</v>
      </c>
      <c r="B170" s="537" t="s">
        <v>347</v>
      </c>
      <c r="C170" s="535" t="s">
        <v>348</v>
      </c>
      <c r="D170" s="330">
        <v>13167</v>
      </c>
      <c r="E170" s="333">
        <v>12908</v>
      </c>
      <c r="F170" s="567">
        <v>12818</v>
      </c>
      <c r="G170" s="565">
        <f t="shared" si="4"/>
        <v>38893</v>
      </c>
      <c r="H170" s="331">
        <v>3097</v>
      </c>
      <c r="I170" s="333">
        <v>3618</v>
      </c>
      <c r="J170" s="570">
        <v>3792</v>
      </c>
      <c r="K170" s="565">
        <f t="shared" si="5"/>
        <v>10507</v>
      </c>
      <c r="L170" s="582">
        <v>43380</v>
      </c>
      <c r="M170" s="584">
        <v>399</v>
      </c>
      <c r="N170" s="582">
        <v>42442</v>
      </c>
      <c r="O170" s="584">
        <v>42841</v>
      </c>
      <c r="P170" s="579">
        <v>98.76</v>
      </c>
      <c r="Q170" s="584">
        <v>314</v>
      </c>
      <c r="R170" s="582">
        <v>561</v>
      </c>
      <c r="S170" s="584">
        <v>43317</v>
      </c>
      <c r="T170" s="582">
        <v>5462</v>
      </c>
      <c r="U170" s="584">
        <v>15240</v>
      </c>
      <c r="V170" s="582">
        <v>109</v>
      </c>
      <c r="W170" s="584">
        <v>14940</v>
      </c>
      <c r="X170" s="582">
        <v>15049</v>
      </c>
      <c r="Y170" s="581">
        <v>98.75</v>
      </c>
      <c r="Z170" s="582">
        <v>-148</v>
      </c>
      <c r="AA170" s="584">
        <v>102</v>
      </c>
      <c r="AB170" s="582">
        <v>14894</v>
      </c>
      <c r="AC170" s="584">
        <v>2012</v>
      </c>
      <c r="AD170" s="582">
        <v>1086</v>
      </c>
      <c r="AE170" s="680">
        <v>16</v>
      </c>
      <c r="AF170" s="678">
        <v>2445</v>
      </c>
      <c r="AG170" s="676">
        <v>2414</v>
      </c>
      <c r="AH170" s="678">
        <v>2392</v>
      </c>
      <c r="AI170" s="676">
        <v>1830</v>
      </c>
      <c r="AJ170" s="678">
        <v>1853</v>
      </c>
      <c r="AK170" s="676">
        <v>1888</v>
      </c>
      <c r="AL170" s="678">
        <v>4275</v>
      </c>
      <c r="AM170" s="676">
        <v>4267</v>
      </c>
      <c r="AN170" s="678">
        <v>4280</v>
      </c>
    </row>
    <row r="171" spans="1:40" x14ac:dyDescent="0.2">
      <c r="A171" s="536">
        <v>160</v>
      </c>
      <c r="B171" s="537" t="s">
        <v>349</v>
      </c>
      <c r="C171" s="535" t="s">
        <v>350</v>
      </c>
      <c r="D171" s="330">
        <v>39146</v>
      </c>
      <c r="E171" s="333">
        <v>39272</v>
      </c>
      <c r="F171" s="567">
        <v>39345</v>
      </c>
      <c r="G171" s="565">
        <f t="shared" si="4"/>
        <v>117763</v>
      </c>
      <c r="H171" s="331">
        <v>93047</v>
      </c>
      <c r="I171" s="333">
        <v>83263</v>
      </c>
      <c r="J171" s="570">
        <v>81383</v>
      </c>
      <c r="K171" s="565">
        <f t="shared" si="5"/>
        <v>257693</v>
      </c>
      <c r="L171" s="582">
        <v>149655</v>
      </c>
      <c r="M171" s="584">
        <v>2639</v>
      </c>
      <c r="N171" s="582">
        <v>134721</v>
      </c>
      <c r="O171" s="584">
        <v>137360</v>
      </c>
      <c r="P171" s="579">
        <v>91.78</v>
      </c>
      <c r="Q171" s="584">
        <v>5923</v>
      </c>
      <c r="R171" s="582">
        <v>2827</v>
      </c>
      <c r="S171" s="584">
        <v>143471</v>
      </c>
      <c r="T171" s="582">
        <v>29896</v>
      </c>
      <c r="U171" s="584">
        <v>334508</v>
      </c>
      <c r="V171" s="582">
        <v>4789</v>
      </c>
      <c r="W171" s="584">
        <v>319901</v>
      </c>
      <c r="X171" s="582">
        <v>324690</v>
      </c>
      <c r="Y171" s="581">
        <v>97.06</v>
      </c>
      <c r="Z171" s="582">
        <v>-8294</v>
      </c>
      <c r="AA171" s="584">
        <v>3865</v>
      </c>
      <c r="AB171" s="582">
        <v>315472</v>
      </c>
      <c r="AC171" s="584">
        <v>54946</v>
      </c>
      <c r="AD171" s="582">
        <v>63191</v>
      </c>
      <c r="AE171" s="680">
        <v>88</v>
      </c>
      <c r="AF171" s="678">
        <v>0</v>
      </c>
      <c r="AG171" s="676">
        <v>0</v>
      </c>
      <c r="AH171" s="678">
        <v>20068</v>
      </c>
      <c r="AI171" s="676">
        <v>0</v>
      </c>
      <c r="AJ171" s="678">
        <v>0</v>
      </c>
      <c r="AK171" s="676">
        <v>42210</v>
      </c>
      <c r="AL171" s="678">
        <v>0</v>
      </c>
      <c r="AM171" s="676">
        <v>0</v>
      </c>
      <c r="AN171" s="678">
        <v>62278</v>
      </c>
    </row>
    <row r="172" spans="1:40" x14ac:dyDescent="0.2">
      <c r="A172" s="536">
        <v>161</v>
      </c>
      <c r="B172" s="537" t="s">
        <v>351</v>
      </c>
      <c r="C172" s="535" t="s">
        <v>352</v>
      </c>
      <c r="D172" s="330">
        <v>12771</v>
      </c>
      <c r="E172" s="333">
        <v>12503</v>
      </c>
      <c r="F172" s="567">
        <v>13974</v>
      </c>
      <c r="G172" s="565">
        <f t="shared" si="4"/>
        <v>39248</v>
      </c>
      <c r="H172" s="331">
        <v>8937</v>
      </c>
      <c r="I172" s="333">
        <v>7427</v>
      </c>
      <c r="J172" s="570">
        <v>8108</v>
      </c>
      <c r="K172" s="565">
        <f t="shared" si="5"/>
        <v>24472</v>
      </c>
      <c r="L172" s="582">
        <v>45882</v>
      </c>
      <c r="M172" s="584">
        <v>526</v>
      </c>
      <c r="N172" s="582">
        <v>43969</v>
      </c>
      <c r="O172" s="584">
        <v>44495</v>
      </c>
      <c r="P172" s="579">
        <v>96.98</v>
      </c>
      <c r="Q172" s="584">
        <v>719</v>
      </c>
      <c r="R172" s="582">
        <v>488</v>
      </c>
      <c r="S172" s="584">
        <v>45176</v>
      </c>
      <c r="T172" s="582">
        <v>8665</v>
      </c>
      <c r="U172" s="584">
        <v>29097</v>
      </c>
      <c r="V172" s="582">
        <v>49</v>
      </c>
      <c r="W172" s="584">
        <v>28429</v>
      </c>
      <c r="X172" s="582">
        <v>28478</v>
      </c>
      <c r="Y172" s="581">
        <v>97.87</v>
      </c>
      <c r="Z172" s="582">
        <v>289</v>
      </c>
      <c r="AA172" s="584">
        <v>123</v>
      </c>
      <c r="AB172" s="582">
        <v>28841</v>
      </c>
      <c r="AC172" s="584">
        <v>4421</v>
      </c>
      <c r="AD172" s="582">
        <v>5384</v>
      </c>
      <c r="AE172" s="680">
        <v>6</v>
      </c>
      <c r="AF172" s="678">
        <v>0</v>
      </c>
      <c r="AG172" s="676">
        <v>0</v>
      </c>
      <c r="AH172" s="678">
        <v>4285</v>
      </c>
      <c r="AI172" s="676">
        <v>0</v>
      </c>
      <c r="AJ172" s="678">
        <v>0</v>
      </c>
      <c r="AK172" s="676">
        <v>5960</v>
      </c>
      <c r="AL172" s="678">
        <v>0</v>
      </c>
      <c r="AM172" s="676">
        <v>0</v>
      </c>
      <c r="AN172" s="678">
        <v>10245</v>
      </c>
    </row>
    <row r="173" spans="1:40" x14ac:dyDescent="0.2">
      <c r="A173" s="536">
        <v>162</v>
      </c>
      <c r="B173" s="537" t="s">
        <v>693</v>
      </c>
      <c r="C173" s="535" t="s">
        <v>353</v>
      </c>
      <c r="D173" s="330">
        <v>31784</v>
      </c>
      <c r="E173" s="333">
        <v>32360</v>
      </c>
      <c r="F173" s="567">
        <v>32631</v>
      </c>
      <c r="G173" s="565">
        <f t="shared" si="4"/>
        <v>96775</v>
      </c>
      <c r="H173" s="331">
        <v>25672</v>
      </c>
      <c r="I173" s="333">
        <v>24648</v>
      </c>
      <c r="J173" s="570">
        <v>23186</v>
      </c>
      <c r="K173" s="565">
        <f t="shared" si="5"/>
        <v>73506</v>
      </c>
      <c r="L173" s="582">
        <v>111148</v>
      </c>
      <c r="M173" s="584">
        <v>268</v>
      </c>
      <c r="N173" s="582">
        <v>106000</v>
      </c>
      <c r="O173" s="584">
        <v>106268</v>
      </c>
      <c r="P173" s="579">
        <v>95.61</v>
      </c>
      <c r="Q173" s="584">
        <v>3476</v>
      </c>
      <c r="R173" s="582">
        <v>359</v>
      </c>
      <c r="S173" s="584">
        <v>109835</v>
      </c>
      <c r="T173" s="582">
        <v>16669</v>
      </c>
      <c r="U173" s="584">
        <v>89044</v>
      </c>
      <c r="V173" s="582">
        <v>190</v>
      </c>
      <c r="W173" s="584">
        <v>86106</v>
      </c>
      <c r="X173" s="582">
        <v>86296</v>
      </c>
      <c r="Y173" s="581">
        <v>96.91</v>
      </c>
      <c r="Z173" s="582">
        <v>1515</v>
      </c>
      <c r="AA173" s="584">
        <v>191</v>
      </c>
      <c r="AB173" s="582">
        <v>87812</v>
      </c>
      <c r="AC173" s="584">
        <v>16660</v>
      </c>
      <c r="AD173" s="582">
        <v>12421</v>
      </c>
      <c r="AE173" s="680">
        <v>46</v>
      </c>
      <c r="AF173" s="678">
        <v>8119</v>
      </c>
      <c r="AG173" s="676">
        <v>7999</v>
      </c>
      <c r="AH173" s="678">
        <v>7925</v>
      </c>
      <c r="AI173" s="676">
        <v>12167</v>
      </c>
      <c r="AJ173" s="678">
        <v>12107</v>
      </c>
      <c r="AK173" s="676">
        <v>11941</v>
      </c>
      <c r="AL173" s="678">
        <v>20286</v>
      </c>
      <c r="AM173" s="676">
        <v>20106</v>
      </c>
      <c r="AN173" s="678">
        <v>19866</v>
      </c>
    </row>
    <row r="174" spans="1:40" x14ac:dyDescent="0.2">
      <c r="A174" s="536">
        <v>163</v>
      </c>
      <c r="B174" s="537" t="s">
        <v>354</v>
      </c>
      <c r="C174" s="535" t="s">
        <v>355</v>
      </c>
      <c r="D174" s="330">
        <v>8046</v>
      </c>
      <c r="E174" s="333">
        <v>7943</v>
      </c>
      <c r="F174" s="567">
        <v>7861</v>
      </c>
      <c r="G174" s="565">
        <f t="shared" si="4"/>
        <v>23850</v>
      </c>
      <c r="H174" s="331">
        <v>4418</v>
      </c>
      <c r="I174" s="333">
        <v>3564</v>
      </c>
      <c r="J174" s="570">
        <v>3483</v>
      </c>
      <c r="K174" s="565">
        <f t="shared" si="5"/>
        <v>11465</v>
      </c>
      <c r="L174" s="582">
        <v>26904</v>
      </c>
      <c r="M174" s="584">
        <v>373</v>
      </c>
      <c r="N174" s="582">
        <v>25939</v>
      </c>
      <c r="O174" s="584">
        <v>26312</v>
      </c>
      <c r="P174" s="579">
        <v>97.8</v>
      </c>
      <c r="Q174" s="584">
        <v>157</v>
      </c>
      <c r="R174" s="582">
        <v>387</v>
      </c>
      <c r="S174" s="584">
        <v>26483</v>
      </c>
      <c r="T174" s="582">
        <v>3549</v>
      </c>
      <c r="U174" s="584">
        <v>13338</v>
      </c>
      <c r="V174" s="582">
        <v>273</v>
      </c>
      <c r="W174" s="584">
        <v>12888</v>
      </c>
      <c r="X174" s="582">
        <v>13161</v>
      </c>
      <c r="Y174" s="581">
        <v>98.67</v>
      </c>
      <c r="Z174" s="582">
        <v>-17</v>
      </c>
      <c r="AA174" s="584">
        <v>192</v>
      </c>
      <c r="AB174" s="582">
        <v>13063</v>
      </c>
      <c r="AC174" s="584">
        <v>1725</v>
      </c>
      <c r="AD174" s="582">
        <v>2449</v>
      </c>
      <c r="AE174" s="680">
        <v>10</v>
      </c>
      <c r="AF174" s="678">
        <v>1345</v>
      </c>
      <c r="AG174" s="676">
        <v>1332</v>
      </c>
      <c r="AH174" s="678">
        <v>1334</v>
      </c>
      <c r="AI174" s="676">
        <v>1279</v>
      </c>
      <c r="AJ174" s="678">
        <v>1276</v>
      </c>
      <c r="AK174" s="676">
        <v>1264</v>
      </c>
      <c r="AL174" s="678">
        <v>2624</v>
      </c>
      <c r="AM174" s="676">
        <v>2608</v>
      </c>
      <c r="AN174" s="678">
        <v>2598</v>
      </c>
    </row>
    <row r="175" spans="1:40" x14ac:dyDescent="0.2">
      <c r="A175" s="536">
        <v>164</v>
      </c>
      <c r="B175" s="537" t="s">
        <v>356</v>
      </c>
      <c r="C175" s="535" t="s">
        <v>357</v>
      </c>
      <c r="D175" s="330">
        <v>17464</v>
      </c>
      <c r="E175" s="333">
        <v>16842</v>
      </c>
      <c r="F175" s="567">
        <v>16922</v>
      </c>
      <c r="G175" s="565">
        <f t="shared" si="4"/>
        <v>51228</v>
      </c>
      <c r="H175" s="331">
        <v>10621</v>
      </c>
      <c r="I175" s="333">
        <v>8515</v>
      </c>
      <c r="J175" s="570">
        <v>9311</v>
      </c>
      <c r="K175" s="565">
        <f t="shared" si="5"/>
        <v>28447</v>
      </c>
      <c r="L175" s="582">
        <v>57709</v>
      </c>
      <c r="M175" s="584">
        <v>799</v>
      </c>
      <c r="N175" s="582">
        <v>55619</v>
      </c>
      <c r="O175" s="584">
        <v>56418</v>
      </c>
      <c r="P175" s="579">
        <v>97.76</v>
      </c>
      <c r="Q175" s="584">
        <v>813</v>
      </c>
      <c r="R175" s="582">
        <v>915</v>
      </c>
      <c r="S175" s="584">
        <v>57347</v>
      </c>
      <c r="T175" s="582">
        <v>7583</v>
      </c>
      <c r="U175" s="584">
        <v>33171</v>
      </c>
      <c r="V175" s="582">
        <v>328</v>
      </c>
      <c r="W175" s="584">
        <v>32519</v>
      </c>
      <c r="X175" s="582">
        <v>32847</v>
      </c>
      <c r="Y175" s="581">
        <v>99.02</v>
      </c>
      <c r="Z175" s="582">
        <v>-664</v>
      </c>
      <c r="AA175" s="584">
        <v>203</v>
      </c>
      <c r="AB175" s="582">
        <v>32058</v>
      </c>
      <c r="AC175" s="584">
        <v>4442</v>
      </c>
      <c r="AD175" s="582">
        <v>2708</v>
      </c>
      <c r="AE175" s="680">
        <v>88</v>
      </c>
      <c r="AF175" s="678">
        <v>0</v>
      </c>
      <c r="AG175" s="676">
        <v>0</v>
      </c>
      <c r="AH175" s="678">
        <v>3233</v>
      </c>
      <c r="AI175" s="676">
        <v>0</v>
      </c>
      <c r="AJ175" s="678">
        <v>0</v>
      </c>
      <c r="AK175" s="676">
        <v>3798</v>
      </c>
      <c r="AL175" s="678">
        <v>0</v>
      </c>
      <c r="AM175" s="676">
        <v>0</v>
      </c>
      <c r="AN175" s="678">
        <v>7031</v>
      </c>
    </row>
    <row r="176" spans="1:40" x14ac:dyDescent="0.2">
      <c r="A176" s="536">
        <v>165</v>
      </c>
      <c r="B176" s="537" t="s">
        <v>358</v>
      </c>
      <c r="C176" s="535" t="s">
        <v>359</v>
      </c>
      <c r="D176" s="330">
        <v>29311</v>
      </c>
      <c r="E176" s="333">
        <v>28754</v>
      </c>
      <c r="F176" s="567">
        <v>29643</v>
      </c>
      <c r="G176" s="565">
        <f t="shared" si="4"/>
        <v>87708</v>
      </c>
      <c r="H176" s="331">
        <v>26141</v>
      </c>
      <c r="I176" s="333">
        <v>23323</v>
      </c>
      <c r="J176" s="570">
        <v>22833</v>
      </c>
      <c r="K176" s="565">
        <f t="shared" si="5"/>
        <v>72297</v>
      </c>
      <c r="L176" s="582">
        <v>101117</v>
      </c>
      <c r="M176" s="584">
        <v>1555</v>
      </c>
      <c r="N176" s="582">
        <v>96827</v>
      </c>
      <c r="O176" s="584">
        <v>98382</v>
      </c>
      <c r="P176" s="579">
        <v>97.3</v>
      </c>
      <c r="Q176" s="584">
        <v>2438</v>
      </c>
      <c r="R176" s="582">
        <v>1555</v>
      </c>
      <c r="S176" s="584">
        <v>100820</v>
      </c>
      <c r="T176" s="582">
        <v>7899</v>
      </c>
      <c r="U176" s="584">
        <v>85224</v>
      </c>
      <c r="V176" s="582">
        <v>548</v>
      </c>
      <c r="W176" s="584">
        <v>82756</v>
      </c>
      <c r="X176" s="582">
        <v>83304</v>
      </c>
      <c r="Y176" s="581">
        <v>97.75</v>
      </c>
      <c r="Z176" s="582">
        <v>614</v>
      </c>
      <c r="AA176" s="584">
        <v>548</v>
      </c>
      <c r="AB176" s="582">
        <v>83918</v>
      </c>
      <c r="AC176" s="584">
        <v>8032</v>
      </c>
      <c r="AD176" s="582">
        <v>3601</v>
      </c>
      <c r="AE176" s="680">
        <v>38</v>
      </c>
      <c r="AF176" s="678">
        <v>0</v>
      </c>
      <c r="AG176" s="676">
        <v>0</v>
      </c>
      <c r="AH176" s="678">
        <v>4314</v>
      </c>
      <c r="AI176" s="676">
        <v>0</v>
      </c>
      <c r="AJ176" s="678">
        <v>0</v>
      </c>
      <c r="AK176" s="676">
        <v>7288</v>
      </c>
      <c r="AL176" s="678">
        <v>0</v>
      </c>
      <c r="AM176" s="676">
        <v>0</v>
      </c>
      <c r="AN176" s="678">
        <v>11602</v>
      </c>
    </row>
    <row r="177" spans="1:40" x14ac:dyDescent="0.2">
      <c r="A177" s="536">
        <v>166</v>
      </c>
      <c r="B177" s="537" t="s">
        <v>360</v>
      </c>
      <c r="C177" s="535" t="s">
        <v>361</v>
      </c>
      <c r="D177" s="330">
        <v>13407</v>
      </c>
      <c r="E177" s="333">
        <v>12515</v>
      </c>
      <c r="F177" s="567">
        <v>12211</v>
      </c>
      <c r="G177" s="565">
        <f t="shared" si="4"/>
        <v>38133</v>
      </c>
      <c r="H177" s="331">
        <v>4754</v>
      </c>
      <c r="I177" s="333">
        <v>3863</v>
      </c>
      <c r="J177" s="570">
        <v>3360</v>
      </c>
      <c r="K177" s="565">
        <f t="shared" si="5"/>
        <v>11977</v>
      </c>
      <c r="L177" s="582">
        <v>43470</v>
      </c>
      <c r="M177" s="584">
        <v>485</v>
      </c>
      <c r="N177" s="582">
        <v>42007</v>
      </c>
      <c r="O177" s="584">
        <v>42492</v>
      </c>
      <c r="P177" s="579">
        <v>97.75</v>
      </c>
      <c r="Q177" s="584">
        <v>485</v>
      </c>
      <c r="R177" s="582">
        <v>558</v>
      </c>
      <c r="S177" s="584">
        <v>43050</v>
      </c>
      <c r="T177" s="582">
        <v>5430</v>
      </c>
      <c r="U177" s="584">
        <v>15179</v>
      </c>
      <c r="V177" s="582">
        <v>117</v>
      </c>
      <c r="W177" s="584">
        <v>14906</v>
      </c>
      <c r="X177" s="582">
        <v>15023</v>
      </c>
      <c r="Y177" s="581">
        <v>98.97</v>
      </c>
      <c r="Z177" s="582">
        <v>117</v>
      </c>
      <c r="AA177" s="584">
        <v>75</v>
      </c>
      <c r="AB177" s="582">
        <v>15098</v>
      </c>
      <c r="AC177" s="584">
        <v>2297</v>
      </c>
      <c r="AD177" s="582">
        <v>1766</v>
      </c>
      <c r="AE177" s="680">
        <v>20</v>
      </c>
      <c r="AF177" s="678">
        <v>2587</v>
      </c>
      <c r="AG177" s="676">
        <v>2549</v>
      </c>
      <c r="AH177" s="678">
        <v>2504</v>
      </c>
      <c r="AI177" s="676">
        <v>2309</v>
      </c>
      <c r="AJ177" s="678">
        <v>2278</v>
      </c>
      <c r="AK177" s="676">
        <v>2276</v>
      </c>
      <c r="AL177" s="678">
        <v>4896</v>
      </c>
      <c r="AM177" s="676">
        <v>4827</v>
      </c>
      <c r="AN177" s="678">
        <v>4780</v>
      </c>
    </row>
    <row r="178" spans="1:40" x14ac:dyDescent="0.2">
      <c r="A178" s="536">
        <v>167</v>
      </c>
      <c r="B178" s="537" t="s">
        <v>362</v>
      </c>
      <c r="C178" s="535" t="s">
        <v>363</v>
      </c>
      <c r="D178" s="330">
        <v>17260</v>
      </c>
      <c r="E178" s="333">
        <v>15106</v>
      </c>
      <c r="F178" s="567">
        <v>15323</v>
      </c>
      <c r="G178" s="565">
        <f t="shared" si="4"/>
        <v>47689</v>
      </c>
      <c r="H178" s="331">
        <v>7118</v>
      </c>
      <c r="I178" s="333">
        <v>7226</v>
      </c>
      <c r="J178" s="570">
        <v>5899</v>
      </c>
      <c r="K178" s="565">
        <f t="shared" si="5"/>
        <v>20243</v>
      </c>
      <c r="L178" s="582">
        <v>52553</v>
      </c>
      <c r="M178" s="584">
        <v>463</v>
      </c>
      <c r="N178" s="582">
        <v>51267</v>
      </c>
      <c r="O178" s="584">
        <v>51730</v>
      </c>
      <c r="P178" s="579">
        <v>98.43</v>
      </c>
      <c r="Q178" s="584">
        <v>848</v>
      </c>
      <c r="R178" s="582">
        <v>493</v>
      </c>
      <c r="S178" s="584">
        <v>52608</v>
      </c>
      <c r="T178" s="582">
        <v>5716</v>
      </c>
      <c r="U178" s="584">
        <v>21588</v>
      </c>
      <c r="V178" s="582">
        <v>68</v>
      </c>
      <c r="W178" s="584">
        <v>21081</v>
      </c>
      <c r="X178" s="582">
        <v>21149</v>
      </c>
      <c r="Y178" s="581">
        <v>97.97</v>
      </c>
      <c r="Z178" s="582">
        <v>376</v>
      </c>
      <c r="AA178" s="584">
        <v>69</v>
      </c>
      <c r="AB178" s="582">
        <v>21526</v>
      </c>
      <c r="AC178" s="584">
        <v>2552</v>
      </c>
      <c r="AD178" s="582">
        <v>2102</v>
      </c>
      <c r="AE178" s="680">
        <v>3</v>
      </c>
      <c r="AF178" s="678">
        <v>2817</v>
      </c>
      <c r="AG178" s="676">
        <v>2807</v>
      </c>
      <c r="AH178" s="678">
        <v>2796</v>
      </c>
      <c r="AI178" s="676">
        <v>2098</v>
      </c>
      <c r="AJ178" s="678">
        <v>2066</v>
      </c>
      <c r="AK178" s="676">
        <v>2108</v>
      </c>
      <c r="AL178" s="678">
        <v>4915</v>
      </c>
      <c r="AM178" s="676">
        <v>4873</v>
      </c>
      <c r="AN178" s="678">
        <v>4904</v>
      </c>
    </row>
    <row r="179" spans="1:40" x14ac:dyDescent="0.2">
      <c r="A179" s="536">
        <v>168</v>
      </c>
      <c r="B179" s="537" t="s">
        <v>364</v>
      </c>
      <c r="C179" s="535" t="s">
        <v>365</v>
      </c>
      <c r="D179" s="330">
        <v>25685</v>
      </c>
      <c r="E179" s="333">
        <v>24785</v>
      </c>
      <c r="F179" s="567">
        <v>25307</v>
      </c>
      <c r="G179" s="565">
        <f t="shared" si="4"/>
        <v>75777</v>
      </c>
      <c r="H179" s="331">
        <v>11715</v>
      </c>
      <c r="I179" s="333">
        <v>12502</v>
      </c>
      <c r="J179" s="570">
        <v>11530</v>
      </c>
      <c r="K179" s="565">
        <f t="shared" si="5"/>
        <v>35747</v>
      </c>
      <c r="L179" s="582">
        <v>86430</v>
      </c>
      <c r="M179" s="584">
        <v>1368</v>
      </c>
      <c r="N179" s="582">
        <v>83795</v>
      </c>
      <c r="O179" s="584">
        <v>85163</v>
      </c>
      <c r="P179" s="579">
        <v>98.53</v>
      </c>
      <c r="Q179" s="584">
        <v>939</v>
      </c>
      <c r="R179" s="582">
        <v>1389</v>
      </c>
      <c r="S179" s="584">
        <v>86123</v>
      </c>
      <c r="T179" s="582">
        <v>11682</v>
      </c>
      <c r="U179" s="584">
        <v>42875</v>
      </c>
      <c r="V179" s="582">
        <v>1011</v>
      </c>
      <c r="W179" s="584">
        <v>40692</v>
      </c>
      <c r="X179" s="582">
        <v>41703</v>
      </c>
      <c r="Y179" s="581">
        <v>97.27</v>
      </c>
      <c r="Z179" s="582">
        <v>-360</v>
      </c>
      <c r="AA179" s="584">
        <v>654</v>
      </c>
      <c r="AB179" s="582">
        <v>40986</v>
      </c>
      <c r="AC179" s="584">
        <v>5622</v>
      </c>
      <c r="AD179" s="582">
        <v>4189</v>
      </c>
      <c r="AE179" s="680">
        <v>375</v>
      </c>
      <c r="AF179" s="678">
        <v>0</v>
      </c>
      <c r="AG179" s="676">
        <v>0</v>
      </c>
      <c r="AH179" s="678">
        <v>2592</v>
      </c>
      <c r="AI179" s="676">
        <v>0</v>
      </c>
      <c r="AJ179" s="678">
        <v>0</v>
      </c>
      <c r="AK179" s="676">
        <v>3031</v>
      </c>
      <c r="AL179" s="678">
        <v>0</v>
      </c>
      <c r="AM179" s="676">
        <v>0</v>
      </c>
      <c r="AN179" s="678">
        <v>5623</v>
      </c>
    </row>
    <row r="180" spans="1:40" x14ac:dyDescent="0.2">
      <c r="A180" s="536">
        <v>169</v>
      </c>
      <c r="B180" s="537" t="s">
        <v>366</v>
      </c>
      <c r="C180" s="535" t="s">
        <v>367</v>
      </c>
      <c r="D180" s="330">
        <v>16045</v>
      </c>
      <c r="E180" s="333">
        <v>14969</v>
      </c>
      <c r="F180" s="567">
        <v>14974</v>
      </c>
      <c r="G180" s="565">
        <f t="shared" si="4"/>
        <v>45988</v>
      </c>
      <c r="H180" s="331">
        <v>12982</v>
      </c>
      <c r="I180" s="333">
        <v>9237</v>
      </c>
      <c r="J180" s="570">
        <v>10211</v>
      </c>
      <c r="K180" s="565">
        <f t="shared" si="5"/>
        <v>32430</v>
      </c>
      <c r="L180" s="582">
        <v>52337</v>
      </c>
      <c r="M180" s="584">
        <v>660</v>
      </c>
      <c r="N180" s="582">
        <v>48301</v>
      </c>
      <c r="O180" s="584">
        <v>48961</v>
      </c>
      <c r="P180" s="579">
        <v>93.55</v>
      </c>
      <c r="Q180" s="584">
        <v>1791</v>
      </c>
      <c r="R180" s="582">
        <v>661</v>
      </c>
      <c r="S180" s="584">
        <v>50753</v>
      </c>
      <c r="T180" s="582">
        <v>6456</v>
      </c>
      <c r="U180" s="584">
        <v>41607</v>
      </c>
      <c r="V180" s="582">
        <v>347</v>
      </c>
      <c r="W180" s="584">
        <v>40810</v>
      </c>
      <c r="X180" s="582">
        <v>41157</v>
      </c>
      <c r="Y180" s="581">
        <v>98.92</v>
      </c>
      <c r="Z180" s="582">
        <v>-861</v>
      </c>
      <c r="AA180" s="584">
        <v>450</v>
      </c>
      <c r="AB180" s="582">
        <v>40399</v>
      </c>
      <c r="AC180" s="584">
        <v>5347</v>
      </c>
      <c r="AD180" s="582">
        <v>14555</v>
      </c>
      <c r="AE180" s="680">
        <v>14</v>
      </c>
      <c r="AF180" s="678">
        <v>0</v>
      </c>
      <c r="AG180" s="676">
        <v>0</v>
      </c>
      <c r="AH180" s="678">
        <v>6982</v>
      </c>
      <c r="AI180" s="676">
        <v>0</v>
      </c>
      <c r="AJ180" s="678">
        <v>0</v>
      </c>
      <c r="AK180" s="676">
        <v>13618</v>
      </c>
      <c r="AL180" s="678">
        <v>0</v>
      </c>
      <c r="AM180" s="676">
        <v>0</v>
      </c>
      <c r="AN180" s="678">
        <v>20600</v>
      </c>
    </row>
    <row r="181" spans="1:40" x14ac:dyDescent="0.2">
      <c r="A181" s="536">
        <v>170</v>
      </c>
      <c r="B181" s="537" t="s">
        <v>368</v>
      </c>
      <c r="C181" s="535" t="s">
        <v>369</v>
      </c>
      <c r="D181" s="330">
        <v>36000</v>
      </c>
      <c r="E181" s="333">
        <v>32890</v>
      </c>
      <c r="F181" s="567">
        <v>33170</v>
      </c>
      <c r="G181" s="565">
        <f t="shared" si="4"/>
        <v>102060</v>
      </c>
      <c r="H181" s="331">
        <v>51830</v>
      </c>
      <c r="I181" s="333">
        <v>42970</v>
      </c>
      <c r="J181" s="570">
        <v>42350</v>
      </c>
      <c r="K181" s="565">
        <f t="shared" si="5"/>
        <v>137150</v>
      </c>
      <c r="L181" s="582">
        <v>113280</v>
      </c>
      <c r="M181" s="584">
        <v>188</v>
      </c>
      <c r="N181" s="582">
        <v>110621</v>
      </c>
      <c r="O181" s="584">
        <v>110809</v>
      </c>
      <c r="P181" s="579">
        <v>97.82</v>
      </c>
      <c r="Q181" s="584">
        <v>1088</v>
      </c>
      <c r="R181" s="582">
        <v>933</v>
      </c>
      <c r="S181" s="584">
        <v>112642</v>
      </c>
      <c r="T181" s="582">
        <v>13408</v>
      </c>
      <c r="U181" s="584">
        <v>156440</v>
      </c>
      <c r="V181" s="582">
        <v>445</v>
      </c>
      <c r="W181" s="584">
        <v>153734</v>
      </c>
      <c r="X181" s="582">
        <v>154179</v>
      </c>
      <c r="Y181" s="581">
        <v>98.55</v>
      </c>
      <c r="Z181" s="582">
        <v>1305</v>
      </c>
      <c r="AA181" s="584">
        <v>332</v>
      </c>
      <c r="AB181" s="582">
        <v>155371</v>
      </c>
      <c r="AC181" s="584">
        <v>24236</v>
      </c>
      <c r="AD181" s="582">
        <v>5324</v>
      </c>
      <c r="AE181" s="680">
        <v>74</v>
      </c>
      <c r="AF181" s="678">
        <v>6773</v>
      </c>
      <c r="AG181" s="676">
        <v>6709</v>
      </c>
      <c r="AH181" s="678">
        <v>6651</v>
      </c>
      <c r="AI181" s="676">
        <v>12506</v>
      </c>
      <c r="AJ181" s="678">
        <v>12343</v>
      </c>
      <c r="AK181" s="676">
        <v>12111</v>
      </c>
      <c r="AL181" s="678">
        <v>19279</v>
      </c>
      <c r="AM181" s="676">
        <v>19052</v>
      </c>
      <c r="AN181" s="678">
        <v>18762</v>
      </c>
    </row>
    <row r="182" spans="1:40" x14ac:dyDescent="0.2">
      <c r="A182" s="536">
        <v>171</v>
      </c>
      <c r="B182" s="537" t="s">
        <v>370</v>
      </c>
      <c r="C182" s="535" t="s">
        <v>371</v>
      </c>
      <c r="D182" s="330">
        <v>19290</v>
      </c>
      <c r="E182" s="333">
        <v>17984</v>
      </c>
      <c r="F182" s="567">
        <v>18695</v>
      </c>
      <c r="G182" s="565">
        <f t="shared" si="4"/>
        <v>55969</v>
      </c>
      <c r="H182" s="331">
        <v>10690</v>
      </c>
      <c r="I182" s="333">
        <v>11194</v>
      </c>
      <c r="J182" s="570">
        <v>10313</v>
      </c>
      <c r="K182" s="565">
        <f t="shared" si="5"/>
        <v>32197</v>
      </c>
      <c r="L182" s="582">
        <v>62222</v>
      </c>
      <c r="M182" s="584">
        <v>628</v>
      </c>
      <c r="N182" s="582">
        <v>61160</v>
      </c>
      <c r="O182" s="584">
        <v>61788</v>
      </c>
      <c r="P182" s="579">
        <v>99.3</v>
      </c>
      <c r="Q182" s="584">
        <v>244</v>
      </c>
      <c r="R182" s="582">
        <v>680</v>
      </c>
      <c r="S182" s="584">
        <v>62084</v>
      </c>
      <c r="T182" s="582">
        <v>7387</v>
      </c>
      <c r="U182" s="584">
        <v>37662</v>
      </c>
      <c r="V182" s="582">
        <v>2479</v>
      </c>
      <c r="W182" s="584">
        <v>34821</v>
      </c>
      <c r="X182" s="582">
        <v>37300</v>
      </c>
      <c r="Y182" s="581">
        <v>99.04</v>
      </c>
      <c r="Z182" s="582">
        <v>-259</v>
      </c>
      <c r="AA182" s="584">
        <v>671</v>
      </c>
      <c r="AB182" s="582">
        <v>35233</v>
      </c>
      <c r="AC182" s="584">
        <v>4726</v>
      </c>
      <c r="AD182" s="582">
        <v>1182</v>
      </c>
      <c r="AE182" s="680">
        <v>8</v>
      </c>
      <c r="AF182" s="678">
        <v>0</v>
      </c>
      <c r="AG182" s="676">
        <v>0</v>
      </c>
      <c r="AH182" s="678">
        <v>1766</v>
      </c>
      <c r="AI182" s="676">
        <v>0</v>
      </c>
      <c r="AJ182" s="678">
        <v>0</v>
      </c>
      <c r="AK182" s="676">
        <v>1919</v>
      </c>
      <c r="AL182" s="678">
        <v>0</v>
      </c>
      <c r="AM182" s="676">
        <v>0</v>
      </c>
      <c r="AN182" s="678">
        <v>3685</v>
      </c>
    </row>
    <row r="183" spans="1:40" x14ac:dyDescent="0.2">
      <c r="A183" s="536">
        <v>172</v>
      </c>
      <c r="B183" s="537" t="s">
        <v>372</v>
      </c>
      <c r="C183" s="535" t="s">
        <v>373</v>
      </c>
      <c r="D183" s="330">
        <v>30597</v>
      </c>
      <c r="E183" s="333">
        <v>30128</v>
      </c>
      <c r="F183" s="567">
        <v>29729</v>
      </c>
      <c r="G183" s="565">
        <f t="shared" si="4"/>
        <v>90454</v>
      </c>
      <c r="H183" s="331">
        <v>23115</v>
      </c>
      <c r="I183" s="333">
        <v>17320</v>
      </c>
      <c r="J183" s="570">
        <v>17264</v>
      </c>
      <c r="K183" s="565">
        <f t="shared" si="5"/>
        <v>57699</v>
      </c>
      <c r="L183" s="582">
        <v>103131</v>
      </c>
      <c r="M183" s="584">
        <v>1423</v>
      </c>
      <c r="N183" s="582">
        <v>100638</v>
      </c>
      <c r="O183" s="584">
        <v>102061</v>
      </c>
      <c r="P183" s="579">
        <v>98.96</v>
      </c>
      <c r="Q183" s="584">
        <v>664</v>
      </c>
      <c r="R183" s="582">
        <v>1508</v>
      </c>
      <c r="S183" s="584">
        <v>102810</v>
      </c>
      <c r="T183" s="582">
        <v>13085</v>
      </c>
      <c r="U183" s="584">
        <v>64984</v>
      </c>
      <c r="V183" s="582">
        <v>453</v>
      </c>
      <c r="W183" s="584">
        <v>63796</v>
      </c>
      <c r="X183" s="582">
        <v>64249</v>
      </c>
      <c r="Y183" s="581">
        <v>98.87</v>
      </c>
      <c r="Z183" s="582">
        <v>1423</v>
      </c>
      <c r="AA183" s="584">
        <v>245</v>
      </c>
      <c r="AB183" s="582">
        <v>65464</v>
      </c>
      <c r="AC183" s="584">
        <v>8812</v>
      </c>
      <c r="AD183" s="582">
        <v>2588</v>
      </c>
      <c r="AE183" s="680">
        <v>0</v>
      </c>
      <c r="AF183" s="678">
        <v>5157</v>
      </c>
      <c r="AG183" s="676">
        <v>5097</v>
      </c>
      <c r="AH183" s="678">
        <v>5016</v>
      </c>
      <c r="AI183" s="676">
        <v>4398</v>
      </c>
      <c r="AJ183" s="678">
        <v>4380</v>
      </c>
      <c r="AK183" s="676">
        <v>4364</v>
      </c>
      <c r="AL183" s="678">
        <v>9555</v>
      </c>
      <c r="AM183" s="676">
        <v>9477</v>
      </c>
      <c r="AN183" s="678">
        <v>9380</v>
      </c>
    </row>
    <row r="184" spans="1:40" x14ac:dyDescent="0.2">
      <c r="A184" s="536">
        <v>173</v>
      </c>
      <c r="B184" s="537" t="s">
        <v>374</v>
      </c>
      <c r="C184" s="535" t="s">
        <v>375</v>
      </c>
      <c r="D184" s="330">
        <v>16370</v>
      </c>
      <c r="E184" s="333">
        <v>18618</v>
      </c>
      <c r="F184" s="567">
        <v>18383</v>
      </c>
      <c r="G184" s="565">
        <f t="shared" si="4"/>
        <v>53371</v>
      </c>
      <c r="H184" s="331">
        <v>10457</v>
      </c>
      <c r="I184" s="333">
        <v>10784</v>
      </c>
      <c r="J184" s="570">
        <v>10747</v>
      </c>
      <c r="K184" s="565">
        <f t="shared" si="5"/>
        <v>31988</v>
      </c>
      <c r="L184" s="582">
        <v>62574</v>
      </c>
      <c r="M184" s="584">
        <v>573</v>
      </c>
      <c r="N184" s="582">
        <v>60098</v>
      </c>
      <c r="O184" s="584">
        <v>60671</v>
      </c>
      <c r="P184" s="579">
        <v>96.96</v>
      </c>
      <c r="Q184" s="584">
        <v>1120</v>
      </c>
      <c r="R184" s="582">
        <v>568</v>
      </c>
      <c r="S184" s="584">
        <v>61786</v>
      </c>
      <c r="T184" s="582">
        <v>10466</v>
      </c>
      <c r="U184" s="584">
        <v>38984</v>
      </c>
      <c r="V184" s="582">
        <v>196</v>
      </c>
      <c r="W184" s="584">
        <v>38279</v>
      </c>
      <c r="X184" s="582">
        <v>38475</v>
      </c>
      <c r="Y184" s="581">
        <v>98.69</v>
      </c>
      <c r="Z184" s="582">
        <v>-854</v>
      </c>
      <c r="AA184" s="584">
        <v>402</v>
      </c>
      <c r="AB184" s="582">
        <v>37827</v>
      </c>
      <c r="AC184" s="584">
        <v>6663</v>
      </c>
      <c r="AD184" s="582">
        <v>3727</v>
      </c>
      <c r="AE184" s="680">
        <v>41</v>
      </c>
      <c r="AF184" s="678">
        <v>0</v>
      </c>
      <c r="AG184" s="676">
        <v>0</v>
      </c>
      <c r="AH184" s="678">
        <v>3667</v>
      </c>
      <c r="AI184" s="676">
        <v>0</v>
      </c>
      <c r="AJ184" s="678">
        <v>0</v>
      </c>
      <c r="AK184" s="676">
        <v>4308</v>
      </c>
      <c r="AL184" s="678">
        <v>0</v>
      </c>
      <c r="AM184" s="676">
        <v>0</v>
      </c>
      <c r="AN184" s="678">
        <v>7975</v>
      </c>
    </row>
    <row r="185" spans="1:40" x14ac:dyDescent="0.2">
      <c r="A185" s="536">
        <v>174</v>
      </c>
      <c r="B185" s="537" t="s">
        <v>376</v>
      </c>
      <c r="C185" s="535" t="s">
        <v>377</v>
      </c>
      <c r="D185" s="330">
        <v>29590</v>
      </c>
      <c r="E185" s="333">
        <v>28492</v>
      </c>
      <c r="F185" s="567">
        <v>28516</v>
      </c>
      <c r="G185" s="565">
        <f t="shared" si="4"/>
        <v>86598</v>
      </c>
      <c r="H185" s="331">
        <v>40152</v>
      </c>
      <c r="I185" s="333">
        <v>43224</v>
      </c>
      <c r="J185" s="570">
        <v>37886</v>
      </c>
      <c r="K185" s="565">
        <f t="shared" si="5"/>
        <v>121262</v>
      </c>
      <c r="L185" s="582">
        <v>97621</v>
      </c>
      <c r="M185" s="584">
        <v>1108</v>
      </c>
      <c r="N185" s="582">
        <v>93448</v>
      </c>
      <c r="O185" s="584">
        <v>94556</v>
      </c>
      <c r="P185" s="579">
        <v>96.86</v>
      </c>
      <c r="Q185" s="584">
        <v>2914</v>
      </c>
      <c r="R185" s="582">
        <v>1870</v>
      </c>
      <c r="S185" s="584">
        <v>98232</v>
      </c>
      <c r="T185" s="582">
        <v>15194</v>
      </c>
      <c r="U185" s="584">
        <v>151982</v>
      </c>
      <c r="V185" s="582">
        <v>1236</v>
      </c>
      <c r="W185" s="584">
        <v>149377</v>
      </c>
      <c r="X185" s="582">
        <v>150613</v>
      </c>
      <c r="Y185" s="581">
        <v>99.1</v>
      </c>
      <c r="Z185" s="582">
        <v>4614</v>
      </c>
      <c r="AA185" s="584">
        <v>768</v>
      </c>
      <c r="AB185" s="582">
        <v>154759</v>
      </c>
      <c r="AC185" s="584">
        <v>28690</v>
      </c>
      <c r="AD185" s="582">
        <v>14227</v>
      </c>
      <c r="AE185" s="680">
        <v>72</v>
      </c>
      <c r="AF185" s="678">
        <v>0</v>
      </c>
      <c r="AG185" s="676">
        <v>0</v>
      </c>
      <c r="AH185" s="678">
        <v>13943</v>
      </c>
      <c r="AI185" s="676">
        <v>0</v>
      </c>
      <c r="AJ185" s="678">
        <v>0</v>
      </c>
      <c r="AK185" s="676">
        <v>26347</v>
      </c>
      <c r="AL185" s="678">
        <v>0</v>
      </c>
      <c r="AM185" s="676">
        <v>0</v>
      </c>
      <c r="AN185" s="678">
        <v>40290</v>
      </c>
    </row>
    <row r="186" spans="1:40" x14ac:dyDescent="0.2">
      <c r="A186" s="536">
        <v>175</v>
      </c>
      <c r="B186" s="537" t="s">
        <v>378</v>
      </c>
      <c r="C186" s="535" t="s">
        <v>379</v>
      </c>
      <c r="D186" s="330">
        <v>14853</v>
      </c>
      <c r="E186" s="333">
        <v>13797</v>
      </c>
      <c r="F186" s="567">
        <v>13339</v>
      </c>
      <c r="G186" s="565">
        <f t="shared" si="4"/>
        <v>41989</v>
      </c>
      <c r="H186" s="331">
        <v>9910</v>
      </c>
      <c r="I186" s="333">
        <v>10275</v>
      </c>
      <c r="J186" s="570">
        <v>8548</v>
      </c>
      <c r="K186" s="565">
        <f t="shared" si="5"/>
        <v>28733</v>
      </c>
      <c r="L186" s="582">
        <v>52330</v>
      </c>
      <c r="M186" s="584">
        <v>616</v>
      </c>
      <c r="N186" s="582">
        <v>50190</v>
      </c>
      <c r="O186" s="584">
        <v>50806</v>
      </c>
      <c r="P186" s="579">
        <v>97.09</v>
      </c>
      <c r="Q186" s="584">
        <v>915</v>
      </c>
      <c r="R186" s="582">
        <v>767</v>
      </c>
      <c r="S186" s="584">
        <v>51872</v>
      </c>
      <c r="T186" s="582">
        <v>10711</v>
      </c>
      <c r="U186" s="584">
        <v>33854</v>
      </c>
      <c r="V186" s="582">
        <v>46</v>
      </c>
      <c r="W186" s="584">
        <v>32645</v>
      </c>
      <c r="X186" s="582">
        <v>32691</v>
      </c>
      <c r="Y186" s="581">
        <v>96.56</v>
      </c>
      <c r="Z186" s="582">
        <v>152</v>
      </c>
      <c r="AA186" s="584">
        <v>119</v>
      </c>
      <c r="AB186" s="582">
        <v>32916</v>
      </c>
      <c r="AC186" s="584">
        <v>5471</v>
      </c>
      <c r="AD186" s="582">
        <v>4817</v>
      </c>
      <c r="AE186" s="680">
        <v>12</v>
      </c>
      <c r="AF186" s="678">
        <v>4665</v>
      </c>
      <c r="AG186" s="676">
        <v>4617</v>
      </c>
      <c r="AH186" s="678">
        <v>4568</v>
      </c>
      <c r="AI186" s="676">
        <v>4857</v>
      </c>
      <c r="AJ186" s="678">
        <v>4856</v>
      </c>
      <c r="AK186" s="676">
        <v>4818</v>
      </c>
      <c r="AL186" s="678">
        <v>9522</v>
      </c>
      <c r="AM186" s="676">
        <v>9473</v>
      </c>
      <c r="AN186" s="678">
        <v>9386</v>
      </c>
    </row>
    <row r="187" spans="1:40" x14ac:dyDescent="0.2">
      <c r="A187" s="536">
        <v>176</v>
      </c>
      <c r="B187" s="537" t="s">
        <v>380</v>
      </c>
      <c r="C187" s="535" t="s">
        <v>381</v>
      </c>
      <c r="D187" s="330">
        <v>23703</v>
      </c>
      <c r="E187" s="333">
        <v>21305</v>
      </c>
      <c r="F187" s="567">
        <v>21039</v>
      </c>
      <c r="G187" s="565">
        <f t="shared" si="4"/>
        <v>66047</v>
      </c>
      <c r="H187" s="331">
        <v>41960</v>
      </c>
      <c r="I187" s="333">
        <v>33440</v>
      </c>
      <c r="J187" s="570">
        <v>28506</v>
      </c>
      <c r="K187" s="565">
        <f t="shared" si="5"/>
        <v>103906</v>
      </c>
      <c r="L187" s="582">
        <v>85263</v>
      </c>
      <c r="M187" s="584">
        <v>1627</v>
      </c>
      <c r="N187" s="582">
        <v>78479</v>
      </c>
      <c r="O187" s="584">
        <v>80106</v>
      </c>
      <c r="P187" s="579">
        <v>93.95</v>
      </c>
      <c r="Q187" s="584">
        <v>2390</v>
      </c>
      <c r="R187" s="582">
        <v>1733</v>
      </c>
      <c r="S187" s="584">
        <v>82602</v>
      </c>
      <c r="T187" s="582">
        <v>17746</v>
      </c>
      <c r="U187" s="584">
        <v>132664</v>
      </c>
      <c r="V187" s="582">
        <v>1554</v>
      </c>
      <c r="W187" s="584">
        <v>130833</v>
      </c>
      <c r="X187" s="582">
        <v>132387</v>
      </c>
      <c r="Y187" s="581">
        <v>99.79</v>
      </c>
      <c r="Z187" s="582">
        <v>-9048</v>
      </c>
      <c r="AA187" s="584">
        <v>1887</v>
      </c>
      <c r="AB187" s="582">
        <v>123672</v>
      </c>
      <c r="AC187" s="584">
        <v>16477</v>
      </c>
      <c r="AD187" s="582">
        <v>36729</v>
      </c>
      <c r="AE187" s="680">
        <v>3</v>
      </c>
      <c r="AF187" s="678">
        <v>9671</v>
      </c>
      <c r="AG187" s="676">
        <v>9582</v>
      </c>
      <c r="AH187" s="678">
        <v>9472</v>
      </c>
      <c r="AI187" s="676">
        <v>21156</v>
      </c>
      <c r="AJ187" s="678">
        <v>20710</v>
      </c>
      <c r="AK187" s="676">
        <v>20522</v>
      </c>
      <c r="AL187" s="678">
        <v>30827</v>
      </c>
      <c r="AM187" s="676">
        <v>30292</v>
      </c>
      <c r="AN187" s="678">
        <v>29994</v>
      </c>
    </row>
    <row r="188" spans="1:40" x14ac:dyDescent="0.2">
      <c r="A188" s="536">
        <v>177</v>
      </c>
      <c r="B188" s="537" t="s">
        <v>382</v>
      </c>
      <c r="C188" s="535" t="s">
        <v>383</v>
      </c>
      <c r="D188" s="330">
        <v>15273</v>
      </c>
      <c r="E188" s="333">
        <v>15051</v>
      </c>
      <c r="F188" s="567">
        <v>14356</v>
      </c>
      <c r="G188" s="565">
        <f t="shared" si="4"/>
        <v>44680</v>
      </c>
      <c r="H188" s="331">
        <v>11189</v>
      </c>
      <c r="I188" s="333">
        <v>8014</v>
      </c>
      <c r="J188" s="570">
        <v>7513</v>
      </c>
      <c r="K188" s="565">
        <f t="shared" si="5"/>
        <v>26716</v>
      </c>
      <c r="L188" s="582">
        <v>50667</v>
      </c>
      <c r="M188" s="584">
        <v>549</v>
      </c>
      <c r="N188" s="582">
        <v>48621</v>
      </c>
      <c r="O188" s="584">
        <v>49170</v>
      </c>
      <c r="P188" s="579">
        <v>97.05</v>
      </c>
      <c r="Q188" s="584">
        <v>1215</v>
      </c>
      <c r="R188" s="582">
        <v>807</v>
      </c>
      <c r="S188" s="584">
        <v>50643</v>
      </c>
      <c r="T188" s="582">
        <v>7139</v>
      </c>
      <c r="U188" s="584">
        <v>31940</v>
      </c>
      <c r="V188" s="582">
        <v>362</v>
      </c>
      <c r="W188" s="584">
        <v>30918</v>
      </c>
      <c r="X188" s="582">
        <v>31280</v>
      </c>
      <c r="Y188" s="581">
        <v>97.93</v>
      </c>
      <c r="Z188" s="582">
        <v>368</v>
      </c>
      <c r="AA188" s="584">
        <v>159</v>
      </c>
      <c r="AB188" s="582">
        <v>31445</v>
      </c>
      <c r="AC188" s="584">
        <v>4650</v>
      </c>
      <c r="AD188" s="582">
        <v>3053</v>
      </c>
      <c r="AE188" s="680">
        <v>32</v>
      </c>
      <c r="AF188" s="678">
        <v>0</v>
      </c>
      <c r="AG188" s="676">
        <v>0</v>
      </c>
      <c r="AH188" s="678">
        <v>3616</v>
      </c>
      <c r="AI188" s="676">
        <v>0</v>
      </c>
      <c r="AJ188" s="678">
        <v>0</v>
      </c>
      <c r="AK188" s="676">
        <v>3394</v>
      </c>
      <c r="AL188" s="678">
        <v>0</v>
      </c>
      <c r="AM188" s="676">
        <v>0</v>
      </c>
      <c r="AN188" s="678">
        <v>7010</v>
      </c>
    </row>
    <row r="189" spans="1:40" x14ac:dyDescent="0.2">
      <c r="A189" s="536">
        <v>178</v>
      </c>
      <c r="B189" s="537" t="s">
        <v>384</v>
      </c>
      <c r="C189" s="535" t="s">
        <v>385</v>
      </c>
      <c r="D189" s="330">
        <v>14831</v>
      </c>
      <c r="E189" s="333">
        <v>12754</v>
      </c>
      <c r="F189" s="567">
        <v>12373</v>
      </c>
      <c r="G189" s="565">
        <f t="shared" si="4"/>
        <v>39958</v>
      </c>
      <c r="H189" s="331">
        <v>4869</v>
      </c>
      <c r="I189" s="333">
        <v>2585</v>
      </c>
      <c r="J189" s="570">
        <v>3615</v>
      </c>
      <c r="K189" s="565">
        <f t="shared" si="5"/>
        <v>11069</v>
      </c>
      <c r="L189" s="582">
        <v>42848</v>
      </c>
      <c r="M189" s="584">
        <v>528</v>
      </c>
      <c r="N189" s="582">
        <v>41484</v>
      </c>
      <c r="O189" s="584">
        <v>42012</v>
      </c>
      <c r="P189" s="579">
        <v>98.05</v>
      </c>
      <c r="Q189" s="584">
        <v>512</v>
      </c>
      <c r="R189" s="582">
        <v>611</v>
      </c>
      <c r="S189" s="584">
        <v>42607</v>
      </c>
      <c r="T189" s="582">
        <v>5680</v>
      </c>
      <c r="U189" s="584">
        <v>13401</v>
      </c>
      <c r="V189" s="582">
        <v>141</v>
      </c>
      <c r="W189" s="584">
        <v>13022</v>
      </c>
      <c r="X189" s="582">
        <v>13163</v>
      </c>
      <c r="Y189" s="581">
        <v>98.22</v>
      </c>
      <c r="Z189" s="582">
        <v>-68</v>
      </c>
      <c r="AA189" s="584">
        <v>123</v>
      </c>
      <c r="AB189" s="582">
        <v>13077</v>
      </c>
      <c r="AC189" s="584">
        <v>1612</v>
      </c>
      <c r="AD189" s="582">
        <v>1880</v>
      </c>
      <c r="AE189" s="680">
        <v>10</v>
      </c>
      <c r="AF189" s="678">
        <v>2130</v>
      </c>
      <c r="AG189" s="676">
        <v>2108</v>
      </c>
      <c r="AH189" s="678">
        <v>2086</v>
      </c>
      <c r="AI189" s="676">
        <v>2120</v>
      </c>
      <c r="AJ189" s="678">
        <v>2049</v>
      </c>
      <c r="AK189" s="676">
        <v>2070</v>
      </c>
      <c r="AL189" s="678">
        <v>4250</v>
      </c>
      <c r="AM189" s="676">
        <v>4157</v>
      </c>
      <c r="AN189" s="678">
        <v>4156</v>
      </c>
    </row>
    <row r="190" spans="1:40" x14ac:dyDescent="0.2">
      <c r="A190" s="536">
        <v>179</v>
      </c>
      <c r="B190" s="537" t="s">
        <v>386</v>
      </c>
      <c r="C190" s="535" t="s">
        <v>387</v>
      </c>
      <c r="D190" s="330">
        <v>14171</v>
      </c>
      <c r="E190" s="333">
        <v>14083</v>
      </c>
      <c r="F190" s="567">
        <v>13947</v>
      </c>
      <c r="G190" s="565">
        <f t="shared" si="4"/>
        <v>42201</v>
      </c>
      <c r="H190" s="331">
        <v>4894</v>
      </c>
      <c r="I190" s="333">
        <v>5343</v>
      </c>
      <c r="J190" s="570">
        <v>3768</v>
      </c>
      <c r="K190" s="565">
        <f t="shared" si="5"/>
        <v>14005</v>
      </c>
      <c r="L190" s="582">
        <v>47880</v>
      </c>
      <c r="M190" s="584">
        <v>398</v>
      </c>
      <c r="N190" s="582">
        <v>46119</v>
      </c>
      <c r="O190" s="584">
        <v>46517</v>
      </c>
      <c r="P190" s="579">
        <v>97.15</v>
      </c>
      <c r="Q190" s="584">
        <v>810</v>
      </c>
      <c r="R190" s="582">
        <v>429</v>
      </c>
      <c r="S190" s="584">
        <v>47358</v>
      </c>
      <c r="T190" s="582">
        <v>6232</v>
      </c>
      <c r="U190" s="584">
        <v>16071</v>
      </c>
      <c r="V190" s="582">
        <v>58</v>
      </c>
      <c r="W190" s="584">
        <v>15623</v>
      </c>
      <c r="X190" s="582">
        <v>15681</v>
      </c>
      <c r="Y190" s="581">
        <v>97.57</v>
      </c>
      <c r="Z190" s="582">
        <v>-429</v>
      </c>
      <c r="AA190" s="584">
        <v>105</v>
      </c>
      <c r="AB190" s="582">
        <v>15299</v>
      </c>
      <c r="AC190" s="584">
        <v>1835</v>
      </c>
      <c r="AD190" s="582">
        <v>3931</v>
      </c>
      <c r="AE190" s="680">
        <v>23</v>
      </c>
      <c r="AF190" s="678">
        <v>4353</v>
      </c>
      <c r="AG190" s="676">
        <v>4316</v>
      </c>
      <c r="AH190" s="678">
        <v>4278</v>
      </c>
      <c r="AI190" s="676">
        <v>3707</v>
      </c>
      <c r="AJ190" s="678">
        <v>3715</v>
      </c>
      <c r="AK190" s="676">
        <v>3691</v>
      </c>
      <c r="AL190" s="678">
        <v>8060</v>
      </c>
      <c r="AM190" s="676">
        <v>8031</v>
      </c>
      <c r="AN190" s="678">
        <v>7969</v>
      </c>
    </row>
    <row r="191" spans="1:40" x14ac:dyDescent="0.2">
      <c r="A191" s="536">
        <v>180</v>
      </c>
      <c r="B191" s="537" t="s">
        <v>388</v>
      </c>
      <c r="C191" s="535" t="s">
        <v>389</v>
      </c>
      <c r="D191" s="330">
        <v>18821</v>
      </c>
      <c r="E191" s="333">
        <v>18330</v>
      </c>
      <c r="F191" s="567">
        <v>18138</v>
      </c>
      <c r="G191" s="565">
        <f t="shared" si="4"/>
        <v>55289</v>
      </c>
      <c r="H191" s="331">
        <v>21284</v>
      </c>
      <c r="I191" s="333">
        <v>17470</v>
      </c>
      <c r="J191" s="570">
        <v>18675</v>
      </c>
      <c r="K191" s="565">
        <f t="shared" si="5"/>
        <v>57429</v>
      </c>
      <c r="L191" s="582">
        <v>62262</v>
      </c>
      <c r="M191" s="584">
        <v>1082</v>
      </c>
      <c r="N191" s="582">
        <v>58859</v>
      </c>
      <c r="O191" s="584">
        <v>59941</v>
      </c>
      <c r="P191" s="579">
        <v>96.27</v>
      </c>
      <c r="Q191" s="584">
        <v>1242</v>
      </c>
      <c r="R191" s="582">
        <v>1371</v>
      </c>
      <c r="S191" s="584">
        <v>61472</v>
      </c>
      <c r="T191" s="582">
        <v>8339</v>
      </c>
      <c r="U191" s="584">
        <v>67626</v>
      </c>
      <c r="V191" s="582">
        <v>312</v>
      </c>
      <c r="W191" s="584">
        <v>65874</v>
      </c>
      <c r="X191" s="582">
        <v>66186</v>
      </c>
      <c r="Y191" s="581">
        <v>97.87</v>
      </c>
      <c r="Z191" s="582">
        <v>-3503</v>
      </c>
      <c r="AA191" s="584">
        <v>400</v>
      </c>
      <c r="AB191" s="582">
        <v>62771</v>
      </c>
      <c r="AC191" s="584">
        <v>9225</v>
      </c>
      <c r="AD191" s="582">
        <v>8542</v>
      </c>
      <c r="AE191" s="680">
        <v>12</v>
      </c>
      <c r="AF191" s="678">
        <v>7603</v>
      </c>
      <c r="AG191" s="676">
        <v>7485</v>
      </c>
      <c r="AH191" s="678">
        <v>7448</v>
      </c>
      <c r="AI191" s="676">
        <v>10795</v>
      </c>
      <c r="AJ191" s="678">
        <v>10598</v>
      </c>
      <c r="AK191" s="676">
        <v>10389</v>
      </c>
      <c r="AL191" s="678">
        <v>18398</v>
      </c>
      <c r="AM191" s="676">
        <v>18083</v>
      </c>
      <c r="AN191" s="678">
        <v>17837</v>
      </c>
    </row>
    <row r="192" spans="1:40" x14ac:dyDescent="0.2">
      <c r="A192" s="536">
        <v>181</v>
      </c>
      <c r="B192" s="537" t="s">
        <v>390</v>
      </c>
      <c r="C192" s="535" t="s">
        <v>391</v>
      </c>
      <c r="D192" s="330">
        <v>20918</v>
      </c>
      <c r="E192" s="333">
        <v>19914</v>
      </c>
      <c r="F192" s="567">
        <v>20940</v>
      </c>
      <c r="G192" s="565">
        <f t="shared" si="4"/>
        <v>61772</v>
      </c>
      <c r="H192" s="331">
        <v>11210</v>
      </c>
      <c r="I192" s="333">
        <v>9446</v>
      </c>
      <c r="J192" s="570">
        <v>10780</v>
      </c>
      <c r="K192" s="565">
        <f t="shared" si="5"/>
        <v>31436</v>
      </c>
      <c r="L192" s="582">
        <v>70831</v>
      </c>
      <c r="M192" s="584">
        <v>759</v>
      </c>
      <c r="N192" s="582">
        <v>68538</v>
      </c>
      <c r="O192" s="584">
        <v>69297</v>
      </c>
      <c r="P192" s="579">
        <v>97.83</v>
      </c>
      <c r="Q192" s="584">
        <v>835</v>
      </c>
      <c r="R192" s="582">
        <v>815</v>
      </c>
      <c r="S192" s="584">
        <v>70188</v>
      </c>
      <c r="T192" s="582">
        <v>10375</v>
      </c>
      <c r="U192" s="584">
        <v>38633</v>
      </c>
      <c r="V192" s="582">
        <v>114</v>
      </c>
      <c r="W192" s="584">
        <v>37335</v>
      </c>
      <c r="X192" s="582">
        <v>37449</v>
      </c>
      <c r="Y192" s="581">
        <v>96.94</v>
      </c>
      <c r="Z192" s="582">
        <v>301</v>
      </c>
      <c r="AA192" s="584">
        <v>325</v>
      </c>
      <c r="AB192" s="582">
        <v>37961</v>
      </c>
      <c r="AC192" s="584">
        <v>7735</v>
      </c>
      <c r="AD192" s="582">
        <v>4558</v>
      </c>
      <c r="AE192" s="680">
        <v>27</v>
      </c>
      <c r="AF192" s="678">
        <v>3740</v>
      </c>
      <c r="AG192" s="676">
        <v>3720</v>
      </c>
      <c r="AH192" s="678">
        <v>3648</v>
      </c>
      <c r="AI192" s="676">
        <v>4518</v>
      </c>
      <c r="AJ192" s="678">
        <v>4484</v>
      </c>
      <c r="AK192" s="676">
        <v>4371</v>
      </c>
      <c r="AL192" s="678">
        <v>8258</v>
      </c>
      <c r="AM192" s="676">
        <v>8204</v>
      </c>
      <c r="AN192" s="678">
        <v>8019</v>
      </c>
    </row>
    <row r="193" spans="1:40" x14ac:dyDescent="0.2">
      <c r="A193" s="536">
        <v>182</v>
      </c>
      <c r="B193" s="537" t="s">
        <v>392</v>
      </c>
      <c r="C193" s="535" t="s">
        <v>393</v>
      </c>
      <c r="D193" s="330">
        <v>15413</v>
      </c>
      <c r="E193" s="333">
        <v>14972</v>
      </c>
      <c r="F193" s="567">
        <v>15291</v>
      </c>
      <c r="G193" s="565">
        <f t="shared" si="4"/>
        <v>45676</v>
      </c>
      <c r="H193" s="331">
        <v>9004</v>
      </c>
      <c r="I193" s="333">
        <v>5535</v>
      </c>
      <c r="J193" s="570">
        <v>6240</v>
      </c>
      <c r="K193" s="565">
        <f t="shared" si="5"/>
        <v>20779</v>
      </c>
      <c r="L193" s="582">
        <v>49780</v>
      </c>
      <c r="M193" s="584">
        <v>826</v>
      </c>
      <c r="N193" s="582">
        <v>48582</v>
      </c>
      <c r="O193" s="584">
        <v>49408</v>
      </c>
      <c r="P193" s="579">
        <v>99.25</v>
      </c>
      <c r="Q193" s="584">
        <v>1631</v>
      </c>
      <c r="R193" s="582">
        <v>659</v>
      </c>
      <c r="S193" s="584">
        <v>50872</v>
      </c>
      <c r="T193" s="582">
        <v>7256</v>
      </c>
      <c r="U193" s="584">
        <v>24069</v>
      </c>
      <c r="V193" s="582">
        <v>264</v>
      </c>
      <c r="W193" s="584">
        <v>23752</v>
      </c>
      <c r="X193" s="582">
        <v>24016</v>
      </c>
      <c r="Y193" s="581">
        <v>99.78</v>
      </c>
      <c r="Z193" s="582">
        <v>-488</v>
      </c>
      <c r="AA193" s="584">
        <v>372</v>
      </c>
      <c r="AB193" s="582">
        <v>23636</v>
      </c>
      <c r="AC193" s="584">
        <v>4257</v>
      </c>
      <c r="AD193" s="582">
        <v>2270</v>
      </c>
      <c r="AE193" s="680">
        <v>10</v>
      </c>
      <c r="AF193" s="678">
        <v>0</v>
      </c>
      <c r="AG193" s="676">
        <v>0</v>
      </c>
      <c r="AH193" s="678">
        <v>3854</v>
      </c>
      <c r="AI193" s="676">
        <v>0</v>
      </c>
      <c r="AJ193" s="678">
        <v>0</v>
      </c>
      <c r="AK193" s="676">
        <v>2441</v>
      </c>
      <c r="AL193" s="678">
        <v>0</v>
      </c>
      <c r="AM193" s="676">
        <v>0</v>
      </c>
      <c r="AN193" s="678">
        <v>6295</v>
      </c>
    </row>
    <row r="194" spans="1:40" x14ac:dyDescent="0.2">
      <c r="A194" s="536">
        <v>183</v>
      </c>
      <c r="B194" s="537" t="s">
        <v>394</v>
      </c>
      <c r="C194" s="535" t="s">
        <v>395</v>
      </c>
      <c r="D194" s="330">
        <v>22182</v>
      </c>
      <c r="E194" s="333">
        <v>20888</v>
      </c>
      <c r="F194" s="567">
        <v>20613</v>
      </c>
      <c r="G194" s="565">
        <f t="shared" si="4"/>
        <v>63683</v>
      </c>
      <c r="H194" s="331">
        <v>29376</v>
      </c>
      <c r="I194" s="333">
        <v>26233</v>
      </c>
      <c r="J194" s="570">
        <v>11085</v>
      </c>
      <c r="K194" s="565">
        <f t="shared" si="5"/>
        <v>66694</v>
      </c>
      <c r="L194" s="582">
        <v>71573</v>
      </c>
      <c r="M194" s="584">
        <v>944</v>
      </c>
      <c r="N194" s="582">
        <v>68759</v>
      </c>
      <c r="O194" s="584">
        <v>69703</v>
      </c>
      <c r="P194" s="579">
        <v>97.39</v>
      </c>
      <c r="Q194" s="584">
        <v>1141</v>
      </c>
      <c r="R194" s="582">
        <v>1115</v>
      </c>
      <c r="S194" s="584">
        <v>71015</v>
      </c>
      <c r="T194" s="582">
        <v>8556</v>
      </c>
      <c r="U194" s="584">
        <v>93373</v>
      </c>
      <c r="V194" s="582">
        <v>86</v>
      </c>
      <c r="W194" s="584">
        <v>91290</v>
      </c>
      <c r="X194" s="582">
        <v>91376</v>
      </c>
      <c r="Y194" s="581">
        <v>97.86</v>
      </c>
      <c r="Z194" s="582">
        <v>-1893</v>
      </c>
      <c r="AA194" s="584">
        <v>128</v>
      </c>
      <c r="AB194" s="582">
        <v>89525</v>
      </c>
      <c r="AC194" s="584">
        <v>9925</v>
      </c>
      <c r="AD194" s="582">
        <v>7230</v>
      </c>
      <c r="AE194" s="680">
        <v>4</v>
      </c>
      <c r="AF194" s="678">
        <v>0</v>
      </c>
      <c r="AG194" s="676">
        <v>0</v>
      </c>
      <c r="AH194" s="678">
        <v>6880</v>
      </c>
      <c r="AI194" s="676">
        <v>0</v>
      </c>
      <c r="AJ194" s="678">
        <v>0</v>
      </c>
      <c r="AK194" s="676">
        <v>7705</v>
      </c>
      <c r="AL194" s="678">
        <v>0</v>
      </c>
      <c r="AM194" s="676">
        <v>0</v>
      </c>
      <c r="AN194" s="678">
        <v>14585</v>
      </c>
    </row>
    <row r="195" spans="1:40" x14ac:dyDescent="0.2">
      <c r="A195" s="536">
        <v>184</v>
      </c>
      <c r="B195" s="537" t="s">
        <v>396</v>
      </c>
      <c r="C195" s="535" t="s">
        <v>397</v>
      </c>
      <c r="D195" s="330">
        <v>18141</v>
      </c>
      <c r="E195" s="333">
        <v>15550</v>
      </c>
      <c r="F195" s="567">
        <v>16415</v>
      </c>
      <c r="G195" s="565">
        <f t="shared" si="4"/>
        <v>50106</v>
      </c>
      <c r="H195" s="331">
        <v>7902</v>
      </c>
      <c r="I195" s="333">
        <v>6861</v>
      </c>
      <c r="J195" s="570">
        <v>6442</v>
      </c>
      <c r="K195" s="565">
        <f t="shared" si="5"/>
        <v>21205</v>
      </c>
      <c r="L195" s="582">
        <v>57916</v>
      </c>
      <c r="M195" s="584">
        <v>927</v>
      </c>
      <c r="N195" s="582">
        <v>56092</v>
      </c>
      <c r="O195" s="584">
        <v>57019</v>
      </c>
      <c r="P195" s="579">
        <v>98.45</v>
      </c>
      <c r="Q195" s="584">
        <v>724</v>
      </c>
      <c r="R195" s="582">
        <v>973</v>
      </c>
      <c r="S195" s="584">
        <v>57789</v>
      </c>
      <c r="T195" s="582">
        <v>9615</v>
      </c>
      <c r="U195" s="584">
        <v>23806</v>
      </c>
      <c r="V195" s="582">
        <v>375</v>
      </c>
      <c r="W195" s="584">
        <v>23272</v>
      </c>
      <c r="X195" s="582">
        <v>23647</v>
      </c>
      <c r="Y195" s="581">
        <v>99.33</v>
      </c>
      <c r="Z195" s="582">
        <v>-483</v>
      </c>
      <c r="AA195" s="584">
        <v>408</v>
      </c>
      <c r="AB195" s="582">
        <v>23197</v>
      </c>
      <c r="AC195" s="584">
        <v>3237</v>
      </c>
      <c r="AD195" s="582">
        <v>2367</v>
      </c>
      <c r="AE195" s="680">
        <v>14</v>
      </c>
      <c r="AF195" s="678">
        <v>0</v>
      </c>
      <c r="AG195" s="676">
        <v>0</v>
      </c>
      <c r="AH195" s="678">
        <v>4786</v>
      </c>
      <c r="AI195" s="676">
        <v>0</v>
      </c>
      <c r="AJ195" s="678">
        <v>0</v>
      </c>
      <c r="AK195" s="676">
        <v>3391</v>
      </c>
      <c r="AL195" s="678">
        <v>0</v>
      </c>
      <c r="AM195" s="676">
        <v>0</v>
      </c>
      <c r="AN195" s="678">
        <v>8177</v>
      </c>
    </row>
    <row r="196" spans="1:40" x14ac:dyDescent="0.2">
      <c r="A196" s="536">
        <v>185</v>
      </c>
      <c r="B196" s="537" t="s">
        <v>398</v>
      </c>
      <c r="C196" s="535" t="s">
        <v>399</v>
      </c>
      <c r="D196" s="330">
        <v>32164</v>
      </c>
      <c r="E196" s="333">
        <v>31623</v>
      </c>
      <c r="F196" s="567">
        <v>31670</v>
      </c>
      <c r="G196" s="565">
        <f t="shared" si="4"/>
        <v>95457</v>
      </c>
      <c r="H196" s="331">
        <v>18676</v>
      </c>
      <c r="I196" s="333">
        <v>16546</v>
      </c>
      <c r="J196" s="570">
        <v>15223</v>
      </c>
      <c r="K196" s="565">
        <f t="shared" si="5"/>
        <v>50445</v>
      </c>
      <c r="L196" s="582">
        <v>108374</v>
      </c>
      <c r="M196" s="584">
        <v>1664</v>
      </c>
      <c r="N196" s="582">
        <v>104087</v>
      </c>
      <c r="O196" s="584">
        <v>105751</v>
      </c>
      <c r="P196" s="579">
        <v>97.58</v>
      </c>
      <c r="Q196" s="584">
        <v>1795</v>
      </c>
      <c r="R196" s="582">
        <v>1872</v>
      </c>
      <c r="S196" s="584">
        <v>107754</v>
      </c>
      <c r="T196" s="582">
        <v>14786</v>
      </c>
      <c r="U196" s="584">
        <v>59792</v>
      </c>
      <c r="V196" s="582">
        <v>610</v>
      </c>
      <c r="W196" s="584">
        <v>57930</v>
      </c>
      <c r="X196" s="582">
        <v>58540</v>
      </c>
      <c r="Y196" s="581">
        <v>97.91</v>
      </c>
      <c r="Z196" s="582">
        <v>-1673</v>
      </c>
      <c r="AA196" s="584">
        <v>1222</v>
      </c>
      <c r="AB196" s="582">
        <v>57479</v>
      </c>
      <c r="AC196" s="584">
        <v>9292</v>
      </c>
      <c r="AD196" s="582">
        <v>11771</v>
      </c>
      <c r="AE196" s="680">
        <v>0</v>
      </c>
      <c r="AF196" s="678">
        <v>0</v>
      </c>
      <c r="AG196" s="676">
        <v>0</v>
      </c>
      <c r="AH196" s="678">
        <v>7329</v>
      </c>
      <c r="AI196" s="676">
        <v>0</v>
      </c>
      <c r="AJ196" s="678">
        <v>0</v>
      </c>
      <c r="AK196" s="676">
        <v>6508</v>
      </c>
      <c r="AL196" s="678">
        <v>0</v>
      </c>
      <c r="AM196" s="676">
        <v>0</v>
      </c>
      <c r="AN196" s="678">
        <v>13837</v>
      </c>
    </row>
    <row r="197" spans="1:40" x14ac:dyDescent="0.2">
      <c r="A197" s="536">
        <v>186</v>
      </c>
      <c r="B197" s="537" t="s">
        <v>400</v>
      </c>
      <c r="C197" s="535" t="s">
        <v>401</v>
      </c>
      <c r="D197" s="330">
        <v>20666</v>
      </c>
      <c r="E197" s="333">
        <v>23647</v>
      </c>
      <c r="F197" s="567">
        <v>23590</v>
      </c>
      <c r="G197" s="565">
        <f t="shared" si="4"/>
        <v>67903</v>
      </c>
      <c r="H197" s="331">
        <v>16406</v>
      </c>
      <c r="I197" s="333">
        <v>17523</v>
      </c>
      <c r="J197" s="570">
        <v>13782</v>
      </c>
      <c r="K197" s="565">
        <f t="shared" si="5"/>
        <v>47711</v>
      </c>
      <c r="L197" s="582">
        <v>82771</v>
      </c>
      <c r="M197" s="584">
        <v>591</v>
      </c>
      <c r="N197" s="582">
        <v>79173</v>
      </c>
      <c r="O197" s="584">
        <v>79764</v>
      </c>
      <c r="P197" s="579">
        <v>96.37</v>
      </c>
      <c r="Q197" s="584">
        <v>2310</v>
      </c>
      <c r="R197" s="582">
        <v>777</v>
      </c>
      <c r="S197" s="584">
        <v>82260</v>
      </c>
      <c r="T197" s="582">
        <v>15206</v>
      </c>
      <c r="U197" s="584">
        <v>59238</v>
      </c>
      <c r="V197" s="582">
        <v>319</v>
      </c>
      <c r="W197" s="584">
        <v>57730</v>
      </c>
      <c r="X197" s="582">
        <v>58049</v>
      </c>
      <c r="Y197" s="581">
        <v>97.99</v>
      </c>
      <c r="Z197" s="582">
        <v>-3506</v>
      </c>
      <c r="AA197" s="584">
        <v>378</v>
      </c>
      <c r="AB197" s="582">
        <v>54602</v>
      </c>
      <c r="AC197" s="584">
        <v>5294</v>
      </c>
      <c r="AD197" s="582">
        <v>11693</v>
      </c>
      <c r="AE197" s="680">
        <v>10</v>
      </c>
      <c r="AF197" s="678">
        <v>9828</v>
      </c>
      <c r="AG197" s="676">
        <v>9635</v>
      </c>
      <c r="AH197" s="678">
        <v>9558</v>
      </c>
      <c r="AI197" s="676">
        <v>11254</v>
      </c>
      <c r="AJ197" s="678">
        <v>11041</v>
      </c>
      <c r="AK197" s="676">
        <v>10846</v>
      </c>
      <c r="AL197" s="678">
        <v>21082</v>
      </c>
      <c r="AM197" s="676">
        <v>20676</v>
      </c>
      <c r="AN197" s="678">
        <v>20404</v>
      </c>
    </row>
    <row r="198" spans="1:40" x14ac:dyDescent="0.2">
      <c r="A198" s="536">
        <v>187</v>
      </c>
      <c r="B198" s="537" t="s">
        <v>402</v>
      </c>
      <c r="C198" s="535" t="s">
        <v>403</v>
      </c>
      <c r="D198" s="330">
        <v>9687</v>
      </c>
      <c r="E198" s="333">
        <v>9504</v>
      </c>
      <c r="F198" s="567">
        <v>9541</v>
      </c>
      <c r="G198" s="565">
        <f t="shared" si="4"/>
        <v>28732</v>
      </c>
      <c r="H198" s="331">
        <v>12826</v>
      </c>
      <c r="I198" s="333">
        <v>12309</v>
      </c>
      <c r="J198" s="570">
        <v>12139</v>
      </c>
      <c r="K198" s="565">
        <f t="shared" si="5"/>
        <v>37274</v>
      </c>
      <c r="L198" s="582">
        <v>32142</v>
      </c>
      <c r="M198" s="584">
        <v>397</v>
      </c>
      <c r="N198" s="582">
        <v>31179</v>
      </c>
      <c r="O198" s="584">
        <v>31576</v>
      </c>
      <c r="P198" s="579">
        <v>98.24</v>
      </c>
      <c r="Q198" s="584">
        <v>404</v>
      </c>
      <c r="R198" s="582">
        <v>488</v>
      </c>
      <c r="S198" s="584">
        <v>32071</v>
      </c>
      <c r="T198" s="582">
        <v>4232</v>
      </c>
      <c r="U198" s="584">
        <v>43242</v>
      </c>
      <c r="V198" s="582">
        <v>366</v>
      </c>
      <c r="W198" s="584">
        <v>42560</v>
      </c>
      <c r="X198" s="582">
        <v>42926</v>
      </c>
      <c r="Y198" s="581">
        <v>99.27</v>
      </c>
      <c r="Z198" s="582">
        <v>-1967</v>
      </c>
      <c r="AA198" s="584">
        <v>436</v>
      </c>
      <c r="AB198" s="582">
        <v>41029</v>
      </c>
      <c r="AC198" s="584">
        <v>5224</v>
      </c>
      <c r="AD198" s="582">
        <v>1510</v>
      </c>
      <c r="AE198" s="680">
        <v>0</v>
      </c>
      <c r="AF198" s="678">
        <v>2450</v>
      </c>
      <c r="AG198" s="676">
        <v>2414</v>
      </c>
      <c r="AH198" s="678">
        <v>2404</v>
      </c>
      <c r="AI198" s="676">
        <v>1977</v>
      </c>
      <c r="AJ198" s="678">
        <v>1974</v>
      </c>
      <c r="AK198" s="676">
        <v>1943</v>
      </c>
      <c r="AL198" s="678">
        <v>4427</v>
      </c>
      <c r="AM198" s="676">
        <v>4388</v>
      </c>
      <c r="AN198" s="678">
        <v>4347</v>
      </c>
    </row>
    <row r="199" spans="1:40" x14ac:dyDescent="0.2">
      <c r="A199" s="536">
        <v>188</v>
      </c>
      <c r="B199" s="537" t="s">
        <v>404</v>
      </c>
      <c r="C199" s="535" t="s">
        <v>405</v>
      </c>
      <c r="D199" s="330">
        <v>13473</v>
      </c>
      <c r="E199" s="333">
        <v>13460</v>
      </c>
      <c r="F199" s="567">
        <v>13503</v>
      </c>
      <c r="G199" s="565">
        <f t="shared" si="4"/>
        <v>40436</v>
      </c>
      <c r="H199" s="331">
        <v>15178</v>
      </c>
      <c r="I199" s="333">
        <v>14647</v>
      </c>
      <c r="J199" s="570">
        <v>14284</v>
      </c>
      <c r="K199" s="565">
        <f t="shared" si="5"/>
        <v>44109</v>
      </c>
      <c r="L199" s="582">
        <v>45937</v>
      </c>
      <c r="M199" s="584">
        <v>513</v>
      </c>
      <c r="N199" s="582">
        <v>44404</v>
      </c>
      <c r="O199" s="584">
        <v>44917</v>
      </c>
      <c r="P199" s="579">
        <v>97.78</v>
      </c>
      <c r="Q199" s="584">
        <v>685</v>
      </c>
      <c r="R199" s="582">
        <v>455</v>
      </c>
      <c r="S199" s="584">
        <v>45544</v>
      </c>
      <c r="T199" s="582">
        <v>6357</v>
      </c>
      <c r="U199" s="584">
        <v>50689</v>
      </c>
      <c r="V199" s="582">
        <v>772</v>
      </c>
      <c r="W199" s="584">
        <v>49451</v>
      </c>
      <c r="X199" s="582">
        <v>50223</v>
      </c>
      <c r="Y199" s="581">
        <v>99.08</v>
      </c>
      <c r="Z199" s="582">
        <v>-657</v>
      </c>
      <c r="AA199" s="584">
        <v>349</v>
      </c>
      <c r="AB199" s="582">
        <v>49143</v>
      </c>
      <c r="AC199" s="584">
        <v>6651</v>
      </c>
      <c r="AD199" s="582">
        <v>2786</v>
      </c>
      <c r="AE199" s="680">
        <v>27</v>
      </c>
      <c r="AF199" s="678">
        <v>0</v>
      </c>
      <c r="AG199" s="676">
        <v>0</v>
      </c>
      <c r="AH199" s="678">
        <v>2887</v>
      </c>
      <c r="AI199" s="676">
        <v>0</v>
      </c>
      <c r="AJ199" s="678">
        <v>0</v>
      </c>
      <c r="AK199" s="676">
        <v>2839</v>
      </c>
      <c r="AL199" s="678">
        <v>0</v>
      </c>
      <c r="AM199" s="676">
        <v>0</v>
      </c>
      <c r="AN199" s="678">
        <v>5726</v>
      </c>
    </row>
    <row r="200" spans="1:40" x14ac:dyDescent="0.2">
      <c r="A200" s="536">
        <v>189</v>
      </c>
      <c r="B200" s="537" t="s">
        <v>406</v>
      </c>
      <c r="C200" s="535" t="s">
        <v>407</v>
      </c>
      <c r="D200" s="330">
        <v>27347</v>
      </c>
      <c r="E200" s="333">
        <v>27147</v>
      </c>
      <c r="F200" s="567">
        <v>27312</v>
      </c>
      <c r="G200" s="565">
        <f t="shared" si="4"/>
        <v>81806</v>
      </c>
      <c r="H200" s="331">
        <v>29590</v>
      </c>
      <c r="I200" s="333">
        <v>26517</v>
      </c>
      <c r="J200" s="570">
        <v>26800</v>
      </c>
      <c r="K200" s="565">
        <f t="shared" si="5"/>
        <v>82907</v>
      </c>
      <c r="L200" s="582">
        <v>92391</v>
      </c>
      <c r="M200" s="584">
        <v>1463</v>
      </c>
      <c r="N200" s="582">
        <v>87390</v>
      </c>
      <c r="O200" s="584">
        <v>88853</v>
      </c>
      <c r="P200" s="579">
        <v>96.17</v>
      </c>
      <c r="Q200" s="584">
        <v>2456</v>
      </c>
      <c r="R200" s="582">
        <v>1703</v>
      </c>
      <c r="S200" s="584">
        <v>91549</v>
      </c>
      <c r="T200" s="582">
        <v>13139</v>
      </c>
      <c r="U200" s="584">
        <v>97646</v>
      </c>
      <c r="V200" s="582">
        <v>255</v>
      </c>
      <c r="W200" s="584">
        <v>96816</v>
      </c>
      <c r="X200" s="582">
        <v>97071</v>
      </c>
      <c r="Y200" s="581">
        <v>99.41</v>
      </c>
      <c r="Z200" s="582">
        <v>165</v>
      </c>
      <c r="AA200" s="584">
        <v>140</v>
      </c>
      <c r="AB200" s="582">
        <v>97121</v>
      </c>
      <c r="AC200" s="584">
        <v>14665</v>
      </c>
      <c r="AD200" s="582">
        <v>10403</v>
      </c>
      <c r="AE200" s="680">
        <v>81</v>
      </c>
      <c r="AF200" s="678">
        <v>0</v>
      </c>
      <c r="AG200" s="676">
        <v>0</v>
      </c>
      <c r="AH200" s="678">
        <v>6362</v>
      </c>
      <c r="AI200" s="676">
        <v>0</v>
      </c>
      <c r="AJ200" s="678">
        <v>0</v>
      </c>
      <c r="AK200" s="676">
        <v>10150</v>
      </c>
      <c r="AL200" s="678">
        <v>0</v>
      </c>
      <c r="AM200" s="676">
        <v>0</v>
      </c>
      <c r="AN200" s="678">
        <v>16512</v>
      </c>
    </row>
    <row r="201" spans="1:40" x14ac:dyDescent="0.2">
      <c r="A201" s="536">
        <v>190</v>
      </c>
      <c r="B201" s="537" t="s">
        <v>720</v>
      </c>
      <c r="C201" s="535" t="s">
        <v>729</v>
      </c>
      <c r="D201" s="330">
        <v>46279</v>
      </c>
      <c r="E201" s="333">
        <v>45553</v>
      </c>
      <c r="F201" s="567">
        <v>45427</v>
      </c>
      <c r="G201" s="565">
        <f t="shared" si="4"/>
        <v>137259</v>
      </c>
      <c r="H201" s="331">
        <v>21615</v>
      </c>
      <c r="I201" s="333">
        <v>23667</v>
      </c>
      <c r="J201" s="570">
        <v>17801</v>
      </c>
      <c r="K201" s="565">
        <f t="shared" si="5"/>
        <v>63083</v>
      </c>
      <c r="L201" s="582">
        <v>155156</v>
      </c>
      <c r="M201" s="584">
        <v>1519</v>
      </c>
      <c r="N201" s="582">
        <v>150057</v>
      </c>
      <c r="O201" s="584">
        <v>151576</v>
      </c>
      <c r="P201" s="579">
        <v>97.69</v>
      </c>
      <c r="Q201" s="584">
        <v>3140</v>
      </c>
      <c r="R201" s="582">
        <v>1565</v>
      </c>
      <c r="S201" s="584">
        <v>154762</v>
      </c>
      <c r="T201" s="582">
        <v>21863</v>
      </c>
      <c r="U201" s="584">
        <v>78451</v>
      </c>
      <c r="V201" s="582">
        <v>529</v>
      </c>
      <c r="W201" s="584">
        <v>76289</v>
      </c>
      <c r="X201" s="582">
        <v>76818</v>
      </c>
      <c r="Y201" s="581">
        <v>97.92</v>
      </c>
      <c r="Z201" s="582">
        <v>-980</v>
      </c>
      <c r="AA201" s="584">
        <v>802</v>
      </c>
      <c r="AB201" s="582">
        <v>76111</v>
      </c>
      <c r="AC201" s="584">
        <v>11837</v>
      </c>
      <c r="AD201" s="582">
        <v>11045</v>
      </c>
      <c r="AE201" s="680">
        <v>61</v>
      </c>
      <c r="AF201" s="678">
        <v>13173</v>
      </c>
      <c r="AG201" s="676">
        <v>13113</v>
      </c>
      <c r="AH201" s="678">
        <v>12976</v>
      </c>
      <c r="AI201" s="676">
        <v>15761</v>
      </c>
      <c r="AJ201" s="678">
        <v>15576</v>
      </c>
      <c r="AK201" s="676">
        <v>15580</v>
      </c>
      <c r="AL201" s="678">
        <v>28934</v>
      </c>
      <c r="AM201" s="676">
        <v>28689</v>
      </c>
      <c r="AN201" s="678">
        <v>28556</v>
      </c>
    </row>
    <row r="202" spans="1:40" x14ac:dyDescent="0.2">
      <c r="A202" s="536">
        <v>191</v>
      </c>
      <c r="B202" s="537" t="s">
        <v>408</v>
      </c>
      <c r="C202" s="535" t="s">
        <v>409</v>
      </c>
      <c r="D202" s="330">
        <v>15487</v>
      </c>
      <c r="E202" s="333">
        <v>15244</v>
      </c>
      <c r="F202" s="567">
        <v>15215</v>
      </c>
      <c r="G202" s="565">
        <f t="shared" si="4"/>
        <v>45946</v>
      </c>
      <c r="H202" s="331">
        <v>22550</v>
      </c>
      <c r="I202" s="333">
        <v>22160</v>
      </c>
      <c r="J202" s="570">
        <v>21207</v>
      </c>
      <c r="K202" s="565">
        <f t="shared" si="5"/>
        <v>65917</v>
      </c>
      <c r="L202" s="582">
        <v>54765</v>
      </c>
      <c r="M202" s="584">
        <v>1028</v>
      </c>
      <c r="N202" s="582">
        <v>51098</v>
      </c>
      <c r="O202" s="584">
        <v>52126</v>
      </c>
      <c r="P202" s="579">
        <v>95.18</v>
      </c>
      <c r="Q202" s="584">
        <v>1872</v>
      </c>
      <c r="R202" s="582">
        <v>1181</v>
      </c>
      <c r="S202" s="584">
        <v>54151</v>
      </c>
      <c r="T202" s="582">
        <v>9107</v>
      </c>
      <c r="U202" s="584">
        <v>78835</v>
      </c>
      <c r="V202" s="582">
        <v>739</v>
      </c>
      <c r="W202" s="584">
        <v>76964</v>
      </c>
      <c r="X202" s="582">
        <v>77703</v>
      </c>
      <c r="Y202" s="581">
        <v>98.56</v>
      </c>
      <c r="Z202" s="582">
        <v>-749</v>
      </c>
      <c r="AA202" s="584">
        <v>919</v>
      </c>
      <c r="AB202" s="582">
        <v>77134</v>
      </c>
      <c r="AC202" s="584">
        <v>11345</v>
      </c>
      <c r="AD202" s="582">
        <v>6979</v>
      </c>
      <c r="AE202" s="680">
        <v>29</v>
      </c>
      <c r="AF202" s="678">
        <v>5966</v>
      </c>
      <c r="AG202" s="676">
        <v>5926</v>
      </c>
      <c r="AH202" s="678">
        <v>5860</v>
      </c>
      <c r="AI202" s="676">
        <v>10274</v>
      </c>
      <c r="AJ202" s="678">
        <v>10255</v>
      </c>
      <c r="AK202" s="676">
        <v>10164</v>
      </c>
      <c r="AL202" s="678">
        <v>16240</v>
      </c>
      <c r="AM202" s="676">
        <v>16181</v>
      </c>
      <c r="AN202" s="678">
        <v>16024</v>
      </c>
    </row>
    <row r="203" spans="1:40" x14ac:dyDescent="0.2">
      <c r="A203" s="536">
        <v>192</v>
      </c>
      <c r="B203" s="537" t="s">
        <v>410</v>
      </c>
      <c r="C203" s="535" t="s">
        <v>411</v>
      </c>
      <c r="D203" s="330">
        <v>30987</v>
      </c>
      <c r="E203" s="333">
        <v>29996</v>
      </c>
      <c r="F203" s="567">
        <v>29980</v>
      </c>
      <c r="G203" s="565">
        <f t="shared" si="4"/>
        <v>90963</v>
      </c>
      <c r="H203" s="331">
        <v>38845</v>
      </c>
      <c r="I203" s="333">
        <v>32515</v>
      </c>
      <c r="J203" s="570">
        <v>33161</v>
      </c>
      <c r="K203" s="565">
        <f t="shared" si="5"/>
        <v>104521</v>
      </c>
      <c r="L203" s="582">
        <v>106684</v>
      </c>
      <c r="M203" s="584">
        <v>1162</v>
      </c>
      <c r="N203" s="582">
        <v>97524</v>
      </c>
      <c r="O203" s="584">
        <v>98686</v>
      </c>
      <c r="P203" s="579">
        <v>92.5</v>
      </c>
      <c r="Q203" s="584">
        <v>6265</v>
      </c>
      <c r="R203" s="582">
        <v>1330</v>
      </c>
      <c r="S203" s="584">
        <v>105119</v>
      </c>
      <c r="T203" s="582">
        <v>19812</v>
      </c>
      <c r="U203" s="584">
        <v>126566</v>
      </c>
      <c r="V203" s="582">
        <v>1868</v>
      </c>
      <c r="W203" s="584">
        <v>119975</v>
      </c>
      <c r="X203" s="582">
        <v>121843</v>
      </c>
      <c r="Y203" s="581">
        <v>96.27</v>
      </c>
      <c r="Z203" s="582">
        <v>-2969</v>
      </c>
      <c r="AA203" s="584">
        <v>1355</v>
      </c>
      <c r="AB203" s="582">
        <v>118361</v>
      </c>
      <c r="AC203" s="584">
        <v>19414</v>
      </c>
      <c r="AD203" s="582">
        <v>25712</v>
      </c>
      <c r="AE203" s="680">
        <v>76</v>
      </c>
      <c r="AF203" s="678">
        <v>13199</v>
      </c>
      <c r="AG203" s="676">
        <v>13094</v>
      </c>
      <c r="AH203" s="678">
        <v>13009</v>
      </c>
      <c r="AI203" s="676">
        <v>23067</v>
      </c>
      <c r="AJ203" s="678">
        <v>22720</v>
      </c>
      <c r="AK203" s="676">
        <v>22130</v>
      </c>
      <c r="AL203" s="678">
        <v>36266</v>
      </c>
      <c r="AM203" s="676">
        <v>35814</v>
      </c>
      <c r="AN203" s="678">
        <v>35139</v>
      </c>
    </row>
    <row r="204" spans="1:40" x14ac:dyDescent="0.2">
      <c r="A204" s="536">
        <v>193</v>
      </c>
      <c r="B204" s="537" t="s">
        <v>412</v>
      </c>
      <c r="C204" s="535" t="s">
        <v>413</v>
      </c>
      <c r="D204" s="330">
        <v>16946</v>
      </c>
      <c r="E204" s="333">
        <v>21413</v>
      </c>
      <c r="F204" s="567">
        <v>16072</v>
      </c>
      <c r="G204" s="565">
        <f t="shared" si="4"/>
        <v>54431</v>
      </c>
      <c r="H204" s="331">
        <v>10976</v>
      </c>
      <c r="I204" s="333">
        <v>12859</v>
      </c>
      <c r="J204" s="570">
        <v>9223</v>
      </c>
      <c r="K204" s="565">
        <f t="shared" si="5"/>
        <v>33058</v>
      </c>
      <c r="L204" s="582">
        <v>55130</v>
      </c>
      <c r="M204" s="584">
        <v>813</v>
      </c>
      <c r="N204" s="582">
        <v>52795</v>
      </c>
      <c r="O204" s="584">
        <v>53608</v>
      </c>
      <c r="P204" s="579">
        <v>97.24</v>
      </c>
      <c r="Q204" s="584">
        <v>1391</v>
      </c>
      <c r="R204" s="582">
        <v>815</v>
      </c>
      <c r="S204" s="584">
        <v>55001</v>
      </c>
      <c r="T204" s="582">
        <v>7570</v>
      </c>
      <c r="U204" s="584">
        <v>35163</v>
      </c>
      <c r="V204" s="582">
        <v>367</v>
      </c>
      <c r="W204" s="584">
        <v>34238</v>
      </c>
      <c r="X204" s="582">
        <v>34605</v>
      </c>
      <c r="Y204" s="581">
        <v>98.41</v>
      </c>
      <c r="Z204" s="582">
        <v>733</v>
      </c>
      <c r="AA204" s="584">
        <v>305</v>
      </c>
      <c r="AB204" s="582">
        <v>35276</v>
      </c>
      <c r="AC204" s="584">
        <v>5485</v>
      </c>
      <c r="AD204" s="582">
        <v>3668</v>
      </c>
      <c r="AE204" s="680">
        <v>18</v>
      </c>
      <c r="AF204" s="678">
        <v>0</v>
      </c>
      <c r="AG204" s="676">
        <v>0</v>
      </c>
      <c r="AH204" s="678">
        <v>4718</v>
      </c>
      <c r="AI204" s="676">
        <v>0</v>
      </c>
      <c r="AJ204" s="678">
        <v>0</v>
      </c>
      <c r="AK204" s="676">
        <v>5922</v>
      </c>
      <c r="AL204" s="678">
        <v>0</v>
      </c>
      <c r="AM204" s="676">
        <v>0</v>
      </c>
      <c r="AN204" s="678">
        <v>10640</v>
      </c>
    </row>
    <row r="205" spans="1:40" x14ac:dyDescent="0.2">
      <c r="A205" s="536">
        <v>194</v>
      </c>
      <c r="B205" s="537" t="s">
        <v>414</v>
      </c>
      <c r="C205" s="535" t="s">
        <v>415</v>
      </c>
      <c r="D205" s="330">
        <v>7482</v>
      </c>
      <c r="E205" s="333">
        <v>7467</v>
      </c>
      <c r="F205" s="567">
        <v>7443</v>
      </c>
      <c r="G205" s="565">
        <f t="shared" ref="G205:G268" si="6">SUM(D205:F205)</f>
        <v>22392</v>
      </c>
      <c r="H205" s="331">
        <v>3463</v>
      </c>
      <c r="I205" s="333">
        <v>3257</v>
      </c>
      <c r="J205" s="570">
        <v>3430</v>
      </c>
      <c r="K205" s="565">
        <f t="shared" ref="K205:K268" si="7">SUM(H205:J205)</f>
        <v>10150</v>
      </c>
      <c r="L205" s="582">
        <v>25141</v>
      </c>
      <c r="M205" s="584">
        <v>318</v>
      </c>
      <c r="N205" s="582">
        <v>24411</v>
      </c>
      <c r="O205" s="584">
        <v>24729</v>
      </c>
      <c r="P205" s="579">
        <v>98.36</v>
      </c>
      <c r="Q205" s="584">
        <v>187</v>
      </c>
      <c r="R205" s="582">
        <v>358</v>
      </c>
      <c r="S205" s="584">
        <v>24956</v>
      </c>
      <c r="T205" s="582">
        <v>3108</v>
      </c>
      <c r="U205" s="584">
        <v>11790</v>
      </c>
      <c r="V205" s="582">
        <v>112</v>
      </c>
      <c r="W205" s="584">
        <v>11510</v>
      </c>
      <c r="X205" s="582">
        <v>11622</v>
      </c>
      <c r="Y205" s="581">
        <v>98.58</v>
      </c>
      <c r="Z205" s="582">
        <v>-216</v>
      </c>
      <c r="AA205" s="584">
        <v>122</v>
      </c>
      <c r="AB205" s="582">
        <v>11416</v>
      </c>
      <c r="AC205" s="584">
        <v>1466</v>
      </c>
      <c r="AD205" s="582">
        <v>1031</v>
      </c>
      <c r="AE205" s="680">
        <v>0</v>
      </c>
      <c r="AF205" s="678">
        <v>1670</v>
      </c>
      <c r="AG205" s="676">
        <v>1652</v>
      </c>
      <c r="AH205" s="678">
        <v>1619</v>
      </c>
      <c r="AI205" s="676">
        <v>1376</v>
      </c>
      <c r="AJ205" s="678">
        <v>1376</v>
      </c>
      <c r="AK205" s="676">
        <v>1357</v>
      </c>
      <c r="AL205" s="678">
        <v>3046</v>
      </c>
      <c r="AM205" s="676">
        <v>3028</v>
      </c>
      <c r="AN205" s="678">
        <v>2976</v>
      </c>
    </row>
    <row r="206" spans="1:40" x14ac:dyDescent="0.2">
      <c r="A206" s="536">
        <v>195</v>
      </c>
      <c r="B206" s="537" t="s">
        <v>416</v>
      </c>
      <c r="C206" s="535" t="s">
        <v>417</v>
      </c>
      <c r="D206" s="330">
        <v>22773</v>
      </c>
      <c r="E206" s="333">
        <v>24467</v>
      </c>
      <c r="F206" s="567">
        <v>25004</v>
      </c>
      <c r="G206" s="565">
        <f t="shared" si="6"/>
        <v>72244</v>
      </c>
      <c r="H206" s="331">
        <v>15634</v>
      </c>
      <c r="I206" s="333">
        <v>16943</v>
      </c>
      <c r="J206" s="570">
        <v>16006</v>
      </c>
      <c r="K206" s="565">
        <f t="shared" si="7"/>
        <v>48583</v>
      </c>
      <c r="L206" s="582">
        <v>88201</v>
      </c>
      <c r="M206" s="584">
        <v>787</v>
      </c>
      <c r="N206" s="582">
        <v>81357</v>
      </c>
      <c r="O206" s="584">
        <v>82144</v>
      </c>
      <c r="P206" s="579">
        <v>93.13</v>
      </c>
      <c r="Q206" s="584">
        <v>2210</v>
      </c>
      <c r="R206" s="582">
        <v>1492</v>
      </c>
      <c r="S206" s="584">
        <v>85059</v>
      </c>
      <c r="T206" s="582">
        <v>14337</v>
      </c>
      <c r="U206" s="584">
        <v>59384</v>
      </c>
      <c r="V206" s="582">
        <v>405</v>
      </c>
      <c r="W206" s="584">
        <v>56591</v>
      </c>
      <c r="X206" s="582">
        <v>56996</v>
      </c>
      <c r="Y206" s="581">
        <v>95.98</v>
      </c>
      <c r="Z206" s="582">
        <v>-1690</v>
      </c>
      <c r="AA206" s="584">
        <v>903</v>
      </c>
      <c r="AB206" s="582">
        <v>55804</v>
      </c>
      <c r="AC206" s="584">
        <v>8471</v>
      </c>
      <c r="AD206" s="582">
        <v>20637</v>
      </c>
      <c r="AE206" s="680">
        <v>15</v>
      </c>
      <c r="AF206" s="678">
        <v>0</v>
      </c>
      <c r="AG206" s="676">
        <v>0</v>
      </c>
      <c r="AH206" s="678">
        <v>9125</v>
      </c>
      <c r="AI206" s="676">
        <v>0</v>
      </c>
      <c r="AJ206" s="678">
        <v>0</v>
      </c>
      <c r="AK206" s="676">
        <v>15286</v>
      </c>
      <c r="AL206" s="678">
        <v>0</v>
      </c>
      <c r="AM206" s="676">
        <v>0</v>
      </c>
      <c r="AN206" s="678">
        <v>24411</v>
      </c>
    </row>
    <row r="207" spans="1:40" x14ac:dyDescent="0.2">
      <c r="A207" s="536">
        <v>196</v>
      </c>
      <c r="B207" s="537" t="s">
        <v>418</v>
      </c>
      <c r="C207" s="535" t="s">
        <v>419</v>
      </c>
      <c r="D207" s="330">
        <v>22221</v>
      </c>
      <c r="E207" s="333">
        <v>20484</v>
      </c>
      <c r="F207" s="567">
        <v>20841</v>
      </c>
      <c r="G207" s="565">
        <f t="shared" si="6"/>
        <v>63546</v>
      </c>
      <c r="H207" s="331">
        <v>27419</v>
      </c>
      <c r="I207" s="333">
        <v>23113</v>
      </c>
      <c r="J207" s="570">
        <v>24013</v>
      </c>
      <c r="K207" s="565">
        <f t="shared" si="7"/>
        <v>74545</v>
      </c>
      <c r="L207" s="582">
        <v>71357</v>
      </c>
      <c r="M207" s="584">
        <v>1674</v>
      </c>
      <c r="N207" s="582">
        <v>68019</v>
      </c>
      <c r="O207" s="584">
        <v>69693</v>
      </c>
      <c r="P207" s="579">
        <v>97.67</v>
      </c>
      <c r="Q207" s="584">
        <v>1380</v>
      </c>
      <c r="R207" s="582">
        <v>2013</v>
      </c>
      <c r="S207" s="584">
        <v>71412</v>
      </c>
      <c r="T207" s="582">
        <v>10224</v>
      </c>
      <c r="U207" s="584">
        <v>86669</v>
      </c>
      <c r="V207" s="582">
        <v>1343</v>
      </c>
      <c r="W207" s="584">
        <v>84285</v>
      </c>
      <c r="X207" s="582">
        <v>85628</v>
      </c>
      <c r="Y207" s="581">
        <v>98.8</v>
      </c>
      <c r="Z207" s="582">
        <v>-1169</v>
      </c>
      <c r="AA207" s="584">
        <v>1258</v>
      </c>
      <c r="AB207" s="582">
        <v>84374</v>
      </c>
      <c r="AC207" s="584">
        <v>10671</v>
      </c>
      <c r="AD207" s="582">
        <v>5392</v>
      </c>
      <c r="AE207" s="680">
        <v>40</v>
      </c>
      <c r="AF207" s="678">
        <v>3302</v>
      </c>
      <c r="AG207" s="676">
        <v>3296</v>
      </c>
      <c r="AH207" s="678">
        <v>3291</v>
      </c>
      <c r="AI207" s="676">
        <v>6154</v>
      </c>
      <c r="AJ207" s="678">
        <v>6120</v>
      </c>
      <c r="AK207" s="676">
        <v>6107</v>
      </c>
      <c r="AL207" s="678">
        <v>9456</v>
      </c>
      <c r="AM207" s="676">
        <v>9416</v>
      </c>
      <c r="AN207" s="678">
        <v>9398</v>
      </c>
    </row>
    <row r="208" spans="1:40" x14ac:dyDescent="0.2">
      <c r="A208" s="536">
        <v>197</v>
      </c>
      <c r="B208" s="537" t="s">
        <v>420</v>
      </c>
      <c r="C208" s="535" t="s">
        <v>421</v>
      </c>
      <c r="D208" s="330">
        <v>11058</v>
      </c>
      <c r="E208" s="333">
        <v>10867</v>
      </c>
      <c r="F208" s="567">
        <v>10913</v>
      </c>
      <c r="G208" s="565">
        <f t="shared" si="6"/>
        <v>32838</v>
      </c>
      <c r="H208" s="331">
        <v>5359</v>
      </c>
      <c r="I208" s="333">
        <v>4839</v>
      </c>
      <c r="J208" s="570">
        <v>5392</v>
      </c>
      <c r="K208" s="565">
        <f t="shared" si="7"/>
        <v>15590</v>
      </c>
      <c r="L208" s="582">
        <v>37764</v>
      </c>
      <c r="M208" s="584">
        <v>475</v>
      </c>
      <c r="N208" s="582">
        <v>35770</v>
      </c>
      <c r="O208" s="584">
        <v>36245</v>
      </c>
      <c r="P208" s="579">
        <v>95.98</v>
      </c>
      <c r="Q208" s="584">
        <v>782</v>
      </c>
      <c r="R208" s="582">
        <v>589</v>
      </c>
      <c r="S208" s="584">
        <v>37141</v>
      </c>
      <c r="T208" s="582">
        <v>5750</v>
      </c>
      <c r="U208" s="584">
        <v>19732</v>
      </c>
      <c r="V208" s="582">
        <v>76</v>
      </c>
      <c r="W208" s="584">
        <v>19376</v>
      </c>
      <c r="X208" s="582">
        <v>19452</v>
      </c>
      <c r="Y208" s="581">
        <v>98.58</v>
      </c>
      <c r="Z208" s="582">
        <v>-97</v>
      </c>
      <c r="AA208" s="584">
        <v>137</v>
      </c>
      <c r="AB208" s="582">
        <v>19416</v>
      </c>
      <c r="AC208" s="584">
        <v>2317</v>
      </c>
      <c r="AD208" s="582">
        <v>4942</v>
      </c>
      <c r="AE208" s="680">
        <v>2</v>
      </c>
      <c r="AF208" s="678">
        <v>3745</v>
      </c>
      <c r="AG208" s="676">
        <v>3722</v>
      </c>
      <c r="AH208" s="678">
        <v>3679</v>
      </c>
      <c r="AI208" s="676">
        <v>5258</v>
      </c>
      <c r="AJ208" s="678">
        <v>5253</v>
      </c>
      <c r="AK208" s="676">
        <v>5100</v>
      </c>
      <c r="AL208" s="678">
        <v>9003</v>
      </c>
      <c r="AM208" s="676">
        <v>8975</v>
      </c>
      <c r="AN208" s="678">
        <v>8779</v>
      </c>
    </row>
    <row r="209" spans="1:40" x14ac:dyDescent="0.2">
      <c r="A209" s="536">
        <v>198</v>
      </c>
      <c r="B209" s="537" t="s">
        <v>422</v>
      </c>
      <c r="C209" s="535" t="s">
        <v>423</v>
      </c>
      <c r="D209" s="330">
        <v>21594</v>
      </c>
      <c r="E209" s="333">
        <v>20581</v>
      </c>
      <c r="F209" s="567">
        <v>20615</v>
      </c>
      <c r="G209" s="565">
        <f t="shared" si="6"/>
        <v>62790</v>
      </c>
      <c r="H209" s="331">
        <v>34221</v>
      </c>
      <c r="I209" s="333">
        <v>26955</v>
      </c>
      <c r="J209" s="570">
        <v>25114</v>
      </c>
      <c r="K209" s="565">
        <f t="shared" si="7"/>
        <v>86290</v>
      </c>
      <c r="L209" s="582">
        <v>72564</v>
      </c>
      <c r="M209" s="584">
        <v>890</v>
      </c>
      <c r="N209" s="582">
        <v>67889</v>
      </c>
      <c r="O209" s="584">
        <v>68779</v>
      </c>
      <c r="P209" s="579">
        <v>94.78</v>
      </c>
      <c r="Q209" s="584">
        <v>1629</v>
      </c>
      <c r="R209" s="582">
        <v>1166</v>
      </c>
      <c r="S209" s="584">
        <v>70684</v>
      </c>
      <c r="T209" s="582">
        <v>9567</v>
      </c>
      <c r="U209" s="584">
        <v>96008</v>
      </c>
      <c r="V209" s="582">
        <v>1246</v>
      </c>
      <c r="W209" s="584">
        <v>92630</v>
      </c>
      <c r="X209" s="582">
        <v>93876</v>
      </c>
      <c r="Y209" s="581">
        <v>97.78</v>
      </c>
      <c r="Z209" s="582">
        <v>-914</v>
      </c>
      <c r="AA209" s="584">
        <v>2122</v>
      </c>
      <c r="AB209" s="582">
        <v>93838</v>
      </c>
      <c r="AC209" s="584">
        <v>15157</v>
      </c>
      <c r="AD209" s="582">
        <v>13717</v>
      </c>
      <c r="AE209" s="680">
        <v>0</v>
      </c>
      <c r="AF209" s="678">
        <v>5945</v>
      </c>
      <c r="AG209" s="676">
        <v>5876</v>
      </c>
      <c r="AH209" s="678">
        <v>5804</v>
      </c>
      <c r="AI209" s="676">
        <v>10548</v>
      </c>
      <c r="AJ209" s="678">
        <v>10455</v>
      </c>
      <c r="AK209" s="676">
        <v>10318</v>
      </c>
      <c r="AL209" s="678">
        <v>16493</v>
      </c>
      <c r="AM209" s="676">
        <v>16331</v>
      </c>
      <c r="AN209" s="678">
        <v>16122</v>
      </c>
    </row>
    <row r="210" spans="1:40" x14ac:dyDescent="0.2">
      <c r="A210" s="536">
        <v>199</v>
      </c>
      <c r="B210" s="537" t="s">
        <v>424</v>
      </c>
      <c r="C210" s="535" t="s">
        <v>425</v>
      </c>
      <c r="D210" s="330">
        <v>30858</v>
      </c>
      <c r="E210" s="333">
        <v>30631</v>
      </c>
      <c r="F210" s="567">
        <v>30431</v>
      </c>
      <c r="G210" s="565">
        <f t="shared" si="6"/>
        <v>91920</v>
      </c>
      <c r="H210" s="331">
        <v>29769</v>
      </c>
      <c r="I210" s="333">
        <v>23026</v>
      </c>
      <c r="J210" s="570">
        <v>20114</v>
      </c>
      <c r="K210" s="565">
        <f t="shared" si="7"/>
        <v>72909</v>
      </c>
      <c r="L210" s="582">
        <v>104466</v>
      </c>
      <c r="M210" s="584">
        <v>1156</v>
      </c>
      <c r="N210" s="582">
        <v>99267</v>
      </c>
      <c r="O210" s="584">
        <v>100423</v>
      </c>
      <c r="P210" s="579">
        <v>96.13</v>
      </c>
      <c r="Q210" s="584">
        <v>2449</v>
      </c>
      <c r="R210" s="582">
        <v>1730</v>
      </c>
      <c r="S210" s="584">
        <v>103446</v>
      </c>
      <c r="T210" s="582">
        <v>18085</v>
      </c>
      <c r="U210" s="584">
        <v>90908</v>
      </c>
      <c r="V210" s="582">
        <v>1596</v>
      </c>
      <c r="W210" s="584">
        <v>87403</v>
      </c>
      <c r="X210" s="582">
        <v>88999</v>
      </c>
      <c r="Y210" s="581">
        <v>97.9</v>
      </c>
      <c r="Z210" s="582">
        <v>911</v>
      </c>
      <c r="AA210" s="584">
        <v>998</v>
      </c>
      <c r="AB210" s="582">
        <v>89312</v>
      </c>
      <c r="AC210" s="584">
        <v>14521</v>
      </c>
      <c r="AD210" s="582">
        <v>9027</v>
      </c>
      <c r="AE210" s="680">
        <v>164</v>
      </c>
      <c r="AF210" s="678">
        <v>0</v>
      </c>
      <c r="AG210" s="676">
        <v>0</v>
      </c>
      <c r="AH210" s="678">
        <v>9656</v>
      </c>
      <c r="AI210" s="676">
        <v>0</v>
      </c>
      <c r="AJ210" s="678">
        <v>0</v>
      </c>
      <c r="AK210" s="676">
        <v>14537</v>
      </c>
      <c r="AL210" s="678">
        <v>0</v>
      </c>
      <c r="AM210" s="676">
        <v>0</v>
      </c>
      <c r="AN210" s="678">
        <v>24193</v>
      </c>
    </row>
    <row r="211" spans="1:40" x14ac:dyDescent="0.2">
      <c r="A211" s="536">
        <v>200</v>
      </c>
      <c r="B211" s="537" t="s">
        <v>426</v>
      </c>
      <c r="C211" s="535" t="s">
        <v>427</v>
      </c>
      <c r="D211" s="330">
        <v>23543</v>
      </c>
      <c r="E211" s="333">
        <v>22802</v>
      </c>
      <c r="F211" s="567">
        <v>23084</v>
      </c>
      <c r="G211" s="565">
        <f t="shared" si="6"/>
        <v>69429</v>
      </c>
      <c r="H211" s="331">
        <v>20260</v>
      </c>
      <c r="I211" s="333">
        <v>16001</v>
      </c>
      <c r="J211" s="570">
        <v>16288</v>
      </c>
      <c r="K211" s="565">
        <f t="shared" si="7"/>
        <v>52549</v>
      </c>
      <c r="L211" s="582">
        <v>80039</v>
      </c>
      <c r="M211" s="584">
        <v>1323</v>
      </c>
      <c r="N211" s="582">
        <v>77161</v>
      </c>
      <c r="O211" s="584">
        <v>78484</v>
      </c>
      <c r="P211" s="579">
        <v>98.06</v>
      </c>
      <c r="Q211" s="584">
        <v>841</v>
      </c>
      <c r="R211" s="582">
        <v>1498</v>
      </c>
      <c r="S211" s="584">
        <v>79500</v>
      </c>
      <c r="T211" s="582">
        <v>10624</v>
      </c>
      <c r="U211" s="584">
        <v>62690</v>
      </c>
      <c r="V211" s="582">
        <v>535</v>
      </c>
      <c r="W211" s="584">
        <v>61424</v>
      </c>
      <c r="X211" s="582">
        <v>61959</v>
      </c>
      <c r="Y211" s="581">
        <v>98.83</v>
      </c>
      <c r="Z211" s="582">
        <v>-1189</v>
      </c>
      <c r="AA211" s="584">
        <v>319</v>
      </c>
      <c r="AB211" s="582">
        <v>60554</v>
      </c>
      <c r="AC211" s="584">
        <v>9130</v>
      </c>
      <c r="AD211" s="582">
        <v>3291</v>
      </c>
      <c r="AE211" s="680">
        <v>22</v>
      </c>
      <c r="AF211" s="678">
        <v>5116</v>
      </c>
      <c r="AG211" s="676">
        <v>5055</v>
      </c>
      <c r="AH211" s="678">
        <v>5004</v>
      </c>
      <c r="AI211" s="676">
        <v>5365</v>
      </c>
      <c r="AJ211" s="678">
        <v>5282</v>
      </c>
      <c r="AK211" s="676">
        <v>5187</v>
      </c>
      <c r="AL211" s="678">
        <v>10481</v>
      </c>
      <c r="AM211" s="676">
        <v>10337</v>
      </c>
      <c r="AN211" s="678">
        <v>10191</v>
      </c>
    </row>
    <row r="212" spans="1:40" x14ac:dyDescent="0.2">
      <c r="A212" s="536">
        <v>201</v>
      </c>
      <c r="B212" s="537" t="s">
        <v>428</v>
      </c>
      <c r="C212" s="535" t="s">
        <v>429</v>
      </c>
      <c r="D212" s="330">
        <v>21399</v>
      </c>
      <c r="E212" s="333">
        <v>21327</v>
      </c>
      <c r="F212" s="567">
        <v>21223</v>
      </c>
      <c r="G212" s="565">
        <f t="shared" si="6"/>
        <v>63949</v>
      </c>
      <c r="H212" s="331">
        <v>28123</v>
      </c>
      <c r="I212" s="333">
        <v>21542</v>
      </c>
      <c r="J212" s="570">
        <v>19644</v>
      </c>
      <c r="K212" s="565">
        <f t="shared" si="7"/>
        <v>69309</v>
      </c>
      <c r="L212" s="582">
        <v>74530</v>
      </c>
      <c r="M212" s="584">
        <v>1007</v>
      </c>
      <c r="N212" s="582">
        <v>69452</v>
      </c>
      <c r="O212" s="584">
        <v>70459</v>
      </c>
      <c r="P212" s="579">
        <v>94.54</v>
      </c>
      <c r="Q212" s="584">
        <v>2861</v>
      </c>
      <c r="R212" s="582">
        <v>1052</v>
      </c>
      <c r="S212" s="584">
        <v>73365</v>
      </c>
      <c r="T212" s="582">
        <v>9162</v>
      </c>
      <c r="U212" s="584">
        <v>84080</v>
      </c>
      <c r="V212" s="582">
        <v>464</v>
      </c>
      <c r="W212" s="584">
        <v>82155</v>
      </c>
      <c r="X212" s="582">
        <v>82619</v>
      </c>
      <c r="Y212" s="581">
        <v>98.26</v>
      </c>
      <c r="Z212" s="582">
        <v>-1628</v>
      </c>
      <c r="AA212" s="584">
        <v>206</v>
      </c>
      <c r="AB212" s="582">
        <v>80733</v>
      </c>
      <c r="AC212" s="584">
        <v>10185</v>
      </c>
      <c r="AD212" s="582">
        <v>13159</v>
      </c>
      <c r="AE212" s="680">
        <v>3</v>
      </c>
      <c r="AF212" s="678">
        <v>0</v>
      </c>
      <c r="AG212" s="676">
        <v>0</v>
      </c>
      <c r="AH212" s="678">
        <v>6733</v>
      </c>
      <c r="AI212" s="676">
        <v>0</v>
      </c>
      <c r="AJ212" s="678">
        <v>0</v>
      </c>
      <c r="AK212" s="676">
        <v>10460</v>
      </c>
      <c r="AL212" s="678">
        <v>0</v>
      </c>
      <c r="AM212" s="676">
        <v>0</v>
      </c>
      <c r="AN212" s="678">
        <v>17193</v>
      </c>
    </row>
    <row r="213" spans="1:40" x14ac:dyDescent="0.2">
      <c r="A213" s="536">
        <v>202</v>
      </c>
      <c r="B213" s="537" t="s">
        <v>430</v>
      </c>
      <c r="C213" s="535" t="s">
        <v>431</v>
      </c>
      <c r="D213" s="330">
        <v>16606</v>
      </c>
      <c r="E213" s="333">
        <v>16120</v>
      </c>
      <c r="F213" s="567">
        <v>16183</v>
      </c>
      <c r="G213" s="565">
        <f t="shared" si="6"/>
        <v>48909</v>
      </c>
      <c r="H213" s="331">
        <v>19334</v>
      </c>
      <c r="I213" s="333">
        <v>19914</v>
      </c>
      <c r="J213" s="570">
        <v>16487</v>
      </c>
      <c r="K213" s="565">
        <f t="shared" si="7"/>
        <v>55735</v>
      </c>
      <c r="L213" s="582">
        <v>57442</v>
      </c>
      <c r="M213" s="584">
        <v>686</v>
      </c>
      <c r="N213" s="582">
        <v>53648</v>
      </c>
      <c r="O213" s="584">
        <v>54334</v>
      </c>
      <c r="P213" s="579">
        <v>94.59</v>
      </c>
      <c r="Q213" s="584">
        <v>1222</v>
      </c>
      <c r="R213" s="582">
        <v>743</v>
      </c>
      <c r="S213" s="584">
        <v>55613</v>
      </c>
      <c r="T213" s="582">
        <v>8384</v>
      </c>
      <c r="U213" s="584">
        <v>68565</v>
      </c>
      <c r="V213" s="582">
        <v>753</v>
      </c>
      <c r="W213" s="584">
        <v>65562</v>
      </c>
      <c r="X213" s="582">
        <v>66315</v>
      </c>
      <c r="Y213" s="581">
        <v>96.72</v>
      </c>
      <c r="Z213" s="582">
        <v>-564</v>
      </c>
      <c r="AA213" s="584">
        <v>658</v>
      </c>
      <c r="AB213" s="582">
        <v>65656</v>
      </c>
      <c r="AC213" s="584">
        <v>9219</v>
      </c>
      <c r="AD213" s="582">
        <v>9641</v>
      </c>
      <c r="AE213" s="680">
        <v>40</v>
      </c>
      <c r="AF213" s="678">
        <v>0</v>
      </c>
      <c r="AG213" s="676">
        <v>0</v>
      </c>
      <c r="AH213" s="678">
        <v>4830</v>
      </c>
      <c r="AI213" s="676">
        <v>0</v>
      </c>
      <c r="AJ213" s="678">
        <v>0</v>
      </c>
      <c r="AK213" s="676">
        <v>8373</v>
      </c>
      <c r="AL213" s="678">
        <v>0</v>
      </c>
      <c r="AM213" s="676">
        <v>0</v>
      </c>
      <c r="AN213" s="678">
        <v>13203</v>
      </c>
    </row>
    <row r="214" spans="1:40" x14ac:dyDescent="0.2">
      <c r="A214" s="536">
        <v>203</v>
      </c>
      <c r="B214" s="537" t="s">
        <v>432</v>
      </c>
      <c r="C214" s="535" t="s">
        <v>433</v>
      </c>
      <c r="D214" s="330">
        <v>9435</v>
      </c>
      <c r="E214" s="333">
        <v>9310</v>
      </c>
      <c r="F214" s="567">
        <v>9239</v>
      </c>
      <c r="G214" s="565">
        <f t="shared" si="6"/>
        <v>27984</v>
      </c>
      <c r="H214" s="331">
        <v>6832</v>
      </c>
      <c r="I214" s="333">
        <v>1821</v>
      </c>
      <c r="J214" s="570">
        <v>4686</v>
      </c>
      <c r="K214" s="565">
        <f t="shared" si="7"/>
        <v>13339</v>
      </c>
      <c r="L214" s="582">
        <v>31216</v>
      </c>
      <c r="M214" s="584">
        <v>333</v>
      </c>
      <c r="N214" s="582">
        <v>30177</v>
      </c>
      <c r="O214" s="584">
        <v>30510</v>
      </c>
      <c r="P214" s="579">
        <v>97.74</v>
      </c>
      <c r="Q214" s="584">
        <v>403</v>
      </c>
      <c r="R214" s="582">
        <v>421</v>
      </c>
      <c r="S214" s="584">
        <v>31001</v>
      </c>
      <c r="T214" s="582">
        <v>3891</v>
      </c>
      <c r="U214" s="584">
        <v>17019</v>
      </c>
      <c r="V214" s="582">
        <v>123</v>
      </c>
      <c r="W214" s="584">
        <v>16485</v>
      </c>
      <c r="X214" s="582">
        <v>16608</v>
      </c>
      <c r="Y214" s="581">
        <v>97.59</v>
      </c>
      <c r="Z214" s="582">
        <v>-4</v>
      </c>
      <c r="AA214" s="584">
        <v>92</v>
      </c>
      <c r="AB214" s="582">
        <v>16573</v>
      </c>
      <c r="AC214" s="584">
        <v>1547</v>
      </c>
      <c r="AD214" s="582">
        <v>1528</v>
      </c>
      <c r="AE214" s="680">
        <v>0</v>
      </c>
      <c r="AF214" s="678">
        <v>1668</v>
      </c>
      <c r="AG214" s="676">
        <v>1650</v>
      </c>
      <c r="AH214" s="678">
        <v>1644</v>
      </c>
      <c r="AI214" s="676">
        <v>1457</v>
      </c>
      <c r="AJ214" s="678">
        <v>1423</v>
      </c>
      <c r="AK214" s="676">
        <v>1418</v>
      </c>
      <c r="AL214" s="678">
        <v>3125</v>
      </c>
      <c r="AM214" s="676">
        <v>3073</v>
      </c>
      <c r="AN214" s="678">
        <v>3062</v>
      </c>
    </row>
    <row r="215" spans="1:40" x14ac:dyDescent="0.2">
      <c r="A215" s="536">
        <v>204</v>
      </c>
      <c r="B215" s="537" t="s">
        <v>434</v>
      </c>
      <c r="C215" s="535" t="s">
        <v>435</v>
      </c>
      <c r="D215" s="330">
        <v>22786</v>
      </c>
      <c r="E215" s="333">
        <v>22322</v>
      </c>
      <c r="F215" s="567">
        <v>22451</v>
      </c>
      <c r="G215" s="565">
        <f t="shared" si="6"/>
        <v>67559</v>
      </c>
      <c r="H215" s="331">
        <v>29853</v>
      </c>
      <c r="I215" s="333">
        <v>29423</v>
      </c>
      <c r="J215" s="570">
        <v>28966</v>
      </c>
      <c r="K215" s="565">
        <f t="shared" si="7"/>
        <v>88242</v>
      </c>
      <c r="L215" s="582">
        <v>78200</v>
      </c>
      <c r="M215" s="584">
        <v>912</v>
      </c>
      <c r="N215" s="582">
        <v>74552</v>
      </c>
      <c r="O215" s="584">
        <v>75464</v>
      </c>
      <c r="P215" s="579">
        <v>96.5</v>
      </c>
      <c r="Q215" s="584">
        <v>1287</v>
      </c>
      <c r="R215" s="582">
        <v>1841</v>
      </c>
      <c r="S215" s="584">
        <v>77680</v>
      </c>
      <c r="T215" s="582">
        <v>11873</v>
      </c>
      <c r="U215" s="584">
        <v>108481</v>
      </c>
      <c r="V215" s="582">
        <v>122</v>
      </c>
      <c r="W215" s="584">
        <v>105052</v>
      </c>
      <c r="X215" s="582">
        <v>105174</v>
      </c>
      <c r="Y215" s="581">
        <v>96.95</v>
      </c>
      <c r="Z215" s="582">
        <v>-1047</v>
      </c>
      <c r="AA215" s="584">
        <v>1333</v>
      </c>
      <c r="AB215" s="582">
        <v>105338</v>
      </c>
      <c r="AC215" s="584">
        <v>19266</v>
      </c>
      <c r="AD215" s="582">
        <v>10355</v>
      </c>
      <c r="AE215" s="680">
        <v>3</v>
      </c>
      <c r="AF215" s="678">
        <v>0</v>
      </c>
      <c r="AG215" s="676">
        <v>0</v>
      </c>
      <c r="AH215" s="678">
        <v>4082</v>
      </c>
      <c r="AI215" s="676">
        <v>0</v>
      </c>
      <c r="AJ215" s="678">
        <v>0</v>
      </c>
      <c r="AK215" s="676">
        <v>7248</v>
      </c>
      <c r="AL215" s="678">
        <v>0</v>
      </c>
      <c r="AM215" s="676">
        <v>0</v>
      </c>
      <c r="AN215" s="678">
        <v>11330</v>
      </c>
    </row>
    <row r="216" spans="1:40" x14ac:dyDescent="0.2">
      <c r="A216" s="536">
        <v>205</v>
      </c>
      <c r="B216" s="537" t="s">
        <v>436</v>
      </c>
      <c r="C216" s="535" t="s">
        <v>437</v>
      </c>
      <c r="D216" s="330">
        <v>34396</v>
      </c>
      <c r="E216" s="333">
        <v>32846</v>
      </c>
      <c r="F216" s="567">
        <v>32533</v>
      </c>
      <c r="G216" s="565">
        <f t="shared" si="6"/>
        <v>99775</v>
      </c>
      <c r="H216" s="331">
        <v>15995</v>
      </c>
      <c r="I216" s="333">
        <v>14200</v>
      </c>
      <c r="J216" s="570">
        <v>13653</v>
      </c>
      <c r="K216" s="565">
        <f t="shared" si="7"/>
        <v>43848</v>
      </c>
      <c r="L216" s="582">
        <v>116298</v>
      </c>
      <c r="M216" s="584">
        <v>1406</v>
      </c>
      <c r="N216" s="582">
        <v>111381</v>
      </c>
      <c r="O216" s="584">
        <v>112787</v>
      </c>
      <c r="P216" s="579">
        <v>96.98</v>
      </c>
      <c r="Q216" s="584">
        <v>1496</v>
      </c>
      <c r="R216" s="582">
        <v>3056</v>
      </c>
      <c r="S216" s="584">
        <v>115933</v>
      </c>
      <c r="T216" s="582">
        <v>17229</v>
      </c>
      <c r="U216" s="584">
        <v>54029</v>
      </c>
      <c r="V216" s="582">
        <v>1436</v>
      </c>
      <c r="W216" s="584">
        <v>51329</v>
      </c>
      <c r="X216" s="582">
        <v>52765</v>
      </c>
      <c r="Y216" s="581">
        <v>97.66</v>
      </c>
      <c r="Z216" s="582">
        <v>-2091</v>
      </c>
      <c r="AA216" s="584">
        <v>2442</v>
      </c>
      <c r="AB216" s="582">
        <v>51680</v>
      </c>
      <c r="AC216" s="584">
        <v>8236</v>
      </c>
      <c r="AD216" s="582">
        <v>20050</v>
      </c>
      <c r="AE216" s="680">
        <v>20</v>
      </c>
      <c r="AF216" s="678">
        <v>0</v>
      </c>
      <c r="AG216" s="676">
        <v>0</v>
      </c>
      <c r="AH216" s="678">
        <v>6400</v>
      </c>
      <c r="AI216" s="676">
        <v>0</v>
      </c>
      <c r="AJ216" s="678">
        <v>0</v>
      </c>
      <c r="AK216" s="676">
        <v>12188</v>
      </c>
      <c r="AL216" s="678">
        <v>0</v>
      </c>
      <c r="AM216" s="676">
        <v>0</v>
      </c>
      <c r="AN216" s="678">
        <v>18588</v>
      </c>
    </row>
    <row r="217" spans="1:40" x14ac:dyDescent="0.2">
      <c r="A217" s="536">
        <v>206</v>
      </c>
      <c r="B217" s="537" t="s">
        <v>438</v>
      </c>
      <c r="C217" s="535" t="s">
        <v>439</v>
      </c>
      <c r="D217" s="330">
        <v>17838</v>
      </c>
      <c r="E217" s="333">
        <v>17459</v>
      </c>
      <c r="F217" s="567">
        <v>17357</v>
      </c>
      <c r="G217" s="565">
        <f t="shared" si="6"/>
        <v>52654</v>
      </c>
      <c r="H217" s="331">
        <v>11364</v>
      </c>
      <c r="I217" s="333">
        <v>10173</v>
      </c>
      <c r="J217" s="570">
        <v>9663</v>
      </c>
      <c r="K217" s="565">
        <f t="shared" si="7"/>
        <v>31200</v>
      </c>
      <c r="L217" s="582">
        <v>63082</v>
      </c>
      <c r="M217" s="584">
        <v>522</v>
      </c>
      <c r="N217" s="582">
        <v>59687</v>
      </c>
      <c r="O217" s="584">
        <v>60209</v>
      </c>
      <c r="P217" s="579">
        <v>95.45</v>
      </c>
      <c r="Q217" s="584">
        <v>1328</v>
      </c>
      <c r="R217" s="582">
        <v>964</v>
      </c>
      <c r="S217" s="584">
        <v>61979</v>
      </c>
      <c r="T217" s="582">
        <v>9676</v>
      </c>
      <c r="U217" s="584">
        <v>61781</v>
      </c>
      <c r="V217" s="582">
        <v>87</v>
      </c>
      <c r="W217" s="584">
        <v>61100</v>
      </c>
      <c r="X217" s="582">
        <v>61187</v>
      </c>
      <c r="Y217" s="581">
        <v>99.04</v>
      </c>
      <c r="Z217" s="582">
        <v>-2703</v>
      </c>
      <c r="AA217" s="584">
        <v>936</v>
      </c>
      <c r="AB217" s="582">
        <v>59333</v>
      </c>
      <c r="AC217" s="584">
        <v>15900</v>
      </c>
      <c r="AD217" s="582">
        <v>9416</v>
      </c>
      <c r="AE217" s="680">
        <v>21</v>
      </c>
      <c r="AF217" s="678">
        <v>0</v>
      </c>
      <c r="AG217" s="676">
        <v>0</v>
      </c>
      <c r="AH217" s="678">
        <v>7080</v>
      </c>
      <c r="AI217" s="676">
        <v>0</v>
      </c>
      <c r="AJ217" s="678">
        <v>0</v>
      </c>
      <c r="AK217" s="676">
        <v>9110</v>
      </c>
      <c r="AL217" s="678">
        <v>0</v>
      </c>
      <c r="AM217" s="676">
        <v>0</v>
      </c>
      <c r="AN217" s="678">
        <v>16190</v>
      </c>
    </row>
    <row r="218" spans="1:40" x14ac:dyDescent="0.2">
      <c r="A218" s="536">
        <v>207</v>
      </c>
      <c r="B218" s="537" t="s">
        <v>440</v>
      </c>
      <c r="C218" s="535" t="s">
        <v>441</v>
      </c>
      <c r="D218" s="330">
        <v>11389</v>
      </c>
      <c r="E218" s="333">
        <v>11134</v>
      </c>
      <c r="F218" s="567">
        <v>11364</v>
      </c>
      <c r="G218" s="565">
        <f t="shared" si="6"/>
        <v>33887</v>
      </c>
      <c r="H218" s="331">
        <v>10167</v>
      </c>
      <c r="I218" s="333">
        <v>10100</v>
      </c>
      <c r="J218" s="570">
        <v>10449</v>
      </c>
      <c r="K218" s="565">
        <f t="shared" si="7"/>
        <v>30716</v>
      </c>
      <c r="L218" s="582">
        <v>38253</v>
      </c>
      <c r="M218" s="584">
        <v>381</v>
      </c>
      <c r="N218" s="582">
        <v>36485</v>
      </c>
      <c r="O218" s="584">
        <v>36866</v>
      </c>
      <c r="P218" s="579">
        <v>96.37</v>
      </c>
      <c r="Q218" s="584">
        <v>661</v>
      </c>
      <c r="R218" s="582">
        <v>478</v>
      </c>
      <c r="S218" s="584">
        <v>37624</v>
      </c>
      <c r="T218" s="582">
        <v>4717</v>
      </c>
      <c r="U218" s="584">
        <v>36343</v>
      </c>
      <c r="V218" s="582">
        <v>98</v>
      </c>
      <c r="W218" s="584">
        <v>34665</v>
      </c>
      <c r="X218" s="582">
        <v>34763</v>
      </c>
      <c r="Y218" s="581">
        <v>95.65</v>
      </c>
      <c r="Z218" s="582">
        <v>51</v>
      </c>
      <c r="AA218" s="584">
        <v>943</v>
      </c>
      <c r="AB218" s="582">
        <v>35659</v>
      </c>
      <c r="AC218" s="584">
        <v>5375</v>
      </c>
      <c r="AD218" s="582">
        <v>3475</v>
      </c>
      <c r="AE218" s="680">
        <v>2</v>
      </c>
      <c r="AF218" s="678">
        <v>0</v>
      </c>
      <c r="AG218" s="676">
        <v>0</v>
      </c>
      <c r="AH218" s="678">
        <v>3249</v>
      </c>
      <c r="AI218" s="676">
        <v>0</v>
      </c>
      <c r="AJ218" s="678">
        <v>0</v>
      </c>
      <c r="AK218" s="676">
        <v>4641</v>
      </c>
      <c r="AL218" s="678">
        <v>0</v>
      </c>
      <c r="AM218" s="676">
        <v>0</v>
      </c>
      <c r="AN218" s="678">
        <v>7890</v>
      </c>
    </row>
    <row r="219" spans="1:40" x14ac:dyDescent="0.2">
      <c r="A219" s="536">
        <v>208</v>
      </c>
      <c r="B219" s="537" t="s">
        <v>442</v>
      </c>
      <c r="C219" s="535" t="s">
        <v>443</v>
      </c>
      <c r="D219" s="330">
        <v>27901</v>
      </c>
      <c r="E219" s="333">
        <v>27486</v>
      </c>
      <c r="F219" s="567">
        <v>27575</v>
      </c>
      <c r="G219" s="565">
        <f t="shared" si="6"/>
        <v>82962</v>
      </c>
      <c r="H219" s="331">
        <v>14944</v>
      </c>
      <c r="I219" s="333">
        <v>13577</v>
      </c>
      <c r="J219" s="570">
        <v>14221</v>
      </c>
      <c r="K219" s="565">
        <f t="shared" si="7"/>
        <v>42742</v>
      </c>
      <c r="L219" s="582">
        <v>93394</v>
      </c>
      <c r="M219" s="584">
        <v>1221</v>
      </c>
      <c r="N219" s="582">
        <v>90880</v>
      </c>
      <c r="O219" s="584">
        <v>92101</v>
      </c>
      <c r="P219" s="579">
        <v>98.62</v>
      </c>
      <c r="Q219" s="584">
        <v>1611</v>
      </c>
      <c r="R219" s="582">
        <v>1231</v>
      </c>
      <c r="S219" s="584">
        <v>93722</v>
      </c>
      <c r="T219" s="582">
        <v>13642</v>
      </c>
      <c r="U219" s="584">
        <v>49608</v>
      </c>
      <c r="V219" s="582">
        <v>220</v>
      </c>
      <c r="W219" s="584">
        <v>49068</v>
      </c>
      <c r="X219" s="582">
        <v>49288</v>
      </c>
      <c r="Y219" s="581">
        <v>99.35</v>
      </c>
      <c r="Z219" s="582">
        <v>83</v>
      </c>
      <c r="AA219" s="584">
        <v>372</v>
      </c>
      <c r="AB219" s="582">
        <v>49523</v>
      </c>
      <c r="AC219" s="584">
        <v>6671</v>
      </c>
      <c r="AD219" s="582">
        <v>5832</v>
      </c>
      <c r="AE219" s="680">
        <v>18</v>
      </c>
      <c r="AF219" s="678">
        <v>0</v>
      </c>
      <c r="AG219" s="676">
        <v>0</v>
      </c>
      <c r="AH219" s="678">
        <v>2451</v>
      </c>
      <c r="AI219" s="676">
        <v>0</v>
      </c>
      <c r="AJ219" s="678">
        <v>0</v>
      </c>
      <c r="AK219" s="676">
        <v>3524</v>
      </c>
      <c r="AL219" s="678">
        <v>0</v>
      </c>
      <c r="AM219" s="676">
        <v>0</v>
      </c>
      <c r="AN219" s="678">
        <v>5975</v>
      </c>
    </row>
    <row r="220" spans="1:40" x14ac:dyDescent="0.2">
      <c r="A220" s="536">
        <v>209</v>
      </c>
      <c r="B220" s="537" t="s">
        <v>444</v>
      </c>
      <c r="C220" s="535" t="s">
        <v>445</v>
      </c>
      <c r="D220" s="330">
        <v>9918</v>
      </c>
      <c r="E220" s="333">
        <v>9658</v>
      </c>
      <c r="F220" s="567">
        <v>9694</v>
      </c>
      <c r="G220" s="565">
        <f t="shared" si="6"/>
        <v>29270</v>
      </c>
      <c r="H220" s="331">
        <v>4334</v>
      </c>
      <c r="I220" s="333">
        <v>4438</v>
      </c>
      <c r="J220" s="570">
        <v>3952</v>
      </c>
      <c r="K220" s="565">
        <f t="shared" si="7"/>
        <v>12724</v>
      </c>
      <c r="L220" s="582">
        <v>32337</v>
      </c>
      <c r="M220" s="584">
        <v>191</v>
      </c>
      <c r="N220" s="582">
        <v>31768</v>
      </c>
      <c r="O220" s="584">
        <v>31959</v>
      </c>
      <c r="P220" s="579">
        <v>98.83</v>
      </c>
      <c r="Q220" s="584">
        <v>97</v>
      </c>
      <c r="R220" s="582">
        <v>206</v>
      </c>
      <c r="S220" s="584">
        <v>32071</v>
      </c>
      <c r="T220" s="582">
        <v>3780</v>
      </c>
      <c r="U220" s="584">
        <v>14426</v>
      </c>
      <c r="V220" s="582">
        <v>30</v>
      </c>
      <c r="W220" s="584">
        <v>14140</v>
      </c>
      <c r="X220" s="582">
        <v>14170</v>
      </c>
      <c r="Y220" s="581">
        <v>98.23</v>
      </c>
      <c r="Z220" s="582">
        <v>64</v>
      </c>
      <c r="AA220" s="584">
        <v>46</v>
      </c>
      <c r="AB220" s="582">
        <v>14250</v>
      </c>
      <c r="AC220" s="584">
        <v>1818</v>
      </c>
      <c r="AD220" s="582">
        <v>947</v>
      </c>
      <c r="AE220" s="680">
        <v>2</v>
      </c>
      <c r="AF220" s="678">
        <v>1354</v>
      </c>
      <c r="AG220" s="676">
        <v>1324</v>
      </c>
      <c r="AH220" s="678">
        <v>1309</v>
      </c>
      <c r="AI220" s="676">
        <v>1012</v>
      </c>
      <c r="AJ220" s="678">
        <v>1020</v>
      </c>
      <c r="AK220" s="676">
        <v>981</v>
      </c>
      <c r="AL220" s="678">
        <v>2366</v>
      </c>
      <c r="AM220" s="676">
        <v>2344</v>
      </c>
      <c r="AN220" s="678">
        <v>2290</v>
      </c>
    </row>
    <row r="221" spans="1:40" x14ac:dyDescent="0.2">
      <c r="A221" s="536">
        <v>210</v>
      </c>
      <c r="B221" s="537" t="s">
        <v>446</v>
      </c>
      <c r="C221" s="535" t="s">
        <v>447</v>
      </c>
      <c r="D221" s="330">
        <v>46396</v>
      </c>
      <c r="E221" s="333">
        <v>38106</v>
      </c>
      <c r="F221" s="567">
        <v>40872</v>
      </c>
      <c r="G221" s="565">
        <f t="shared" si="6"/>
        <v>125374</v>
      </c>
      <c r="H221" s="331">
        <v>25024</v>
      </c>
      <c r="I221" s="333">
        <v>22251</v>
      </c>
      <c r="J221" s="570">
        <v>22437</v>
      </c>
      <c r="K221" s="565">
        <f t="shared" si="7"/>
        <v>69712</v>
      </c>
      <c r="L221" s="582">
        <v>137654</v>
      </c>
      <c r="M221" s="584">
        <v>2061</v>
      </c>
      <c r="N221" s="582">
        <v>133929</v>
      </c>
      <c r="O221" s="584">
        <v>135990</v>
      </c>
      <c r="P221" s="579">
        <v>98.79</v>
      </c>
      <c r="Q221" s="584">
        <v>715</v>
      </c>
      <c r="R221" s="582">
        <v>2274</v>
      </c>
      <c r="S221" s="584">
        <v>136918</v>
      </c>
      <c r="T221" s="582">
        <v>14242</v>
      </c>
      <c r="U221" s="584">
        <v>83289</v>
      </c>
      <c r="V221" s="582">
        <v>853</v>
      </c>
      <c r="W221" s="584">
        <v>79819</v>
      </c>
      <c r="X221" s="582">
        <v>80672</v>
      </c>
      <c r="Y221" s="581">
        <v>96.86</v>
      </c>
      <c r="Z221" s="582">
        <v>-678</v>
      </c>
      <c r="AA221" s="584">
        <v>875</v>
      </c>
      <c r="AB221" s="582">
        <v>80016</v>
      </c>
      <c r="AC221" s="584">
        <v>11989</v>
      </c>
      <c r="AD221" s="582">
        <v>11825</v>
      </c>
      <c r="AE221" s="680">
        <v>20</v>
      </c>
      <c r="AF221" s="678">
        <v>0</v>
      </c>
      <c r="AG221" s="676">
        <v>0</v>
      </c>
      <c r="AH221" s="678">
        <v>3760</v>
      </c>
      <c r="AI221" s="676">
        <v>0</v>
      </c>
      <c r="AJ221" s="678">
        <v>0</v>
      </c>
      <c r="AK221" s="676">
        <v>5364</v>
      </c>
      <c r="AL221" s="678">
        <v>0</v>
      </c>
      <c r="AM221" s="676">
        <v>0</v>
      </c>
      <c r="AN221" s="678">
        <v>9124</v>
      </c>
    </row>
    <row r="222" spans="1:40" x14ac:dyDescent="0.2">
      <c r="A222" s="536">
        <v>211</v>
      </c>
      <c r="B222" s="537" t="s">
        <v>448</v>
      </c>
      <c r="C222" s="535" t="s">
        <v>449</v>
      </c>
      <c r="D222" s="330">
        <v>8793</v>
      </c>
      <c r="E222" s="333">
        <v>9016</v>
      </c>
      <c r="F222" s="567">
        <v>8602</v>
      </c>
      <c r="G222" s="565">
        <f t="shared" si="6"/>
        <v>26411</v>
      </c>
      <c r="H222" s="331">
        <v>1511</v>
      </c>
      <c r="I222" s="333">
        <v>2406</v>
      </c>
      <c r="J222" s="570">
        <v>2673</v>
      </c>
      <c r="K222" s="565">
        <f t="shared" si="7"/>
        <v>6590</v>
      </c>
      <c r="L222" s="582">
        <v>29414</v>
      </c>
      <c r="M222" s="584">
        <v>567</v>
      </c>
      <c r="N222" s="582">
        <v>28522</v>
      </c>
      <c r="O222" s="584">
        <v>29089</v>
      </c>
      <c r="P222" s="579">
        <v>98.9</v>
      </c>
      <c r="Q222" s="584">
        <v>240</v>
      </c>
      <c r="R222" s="582">
        <v>502</v>
      </c>
      <c r="S222" s="584">
        <v>29264</v>
      </c>
      <c r="T222" s="582">
        <v>3946</v>
      </c>
      <c r="U222" s="584">
        <v>12570</v>
      </c>
      <c r="V222" s="582">
        <v>146</v>
      </c>
      <c r="W222" s="584">
        <v>12206</v>
      </c>
      <c r="X222" s="582">
        <v>12352</v>
      </c>
      <c r="Y222" s="581">
        <v>98.27</v>
      </c>
      <c r="Z222" s="582">
        <v>175</v>
      </c>
      <c r="AA222" s="584">
        <v>149</v>
      </c>
      <c r="AB222" s="582">
        <v>12530</v>
      </c>
      <c r="AC222" s="584">
        <v>1334</v>
      </c>
      <c r="AD222" s="582">
        <v>993</v>
      </c>
      <c r="AE222" s="680">
        <v>-6</v>
      </c>
      <c r="AF222" s="678">
        <v>0</v>
      </c>
      <c r="AG222" s="676">
        <v>0</v>
      </c>
      <c r="AH222" s="678">
        <v>1208</v>
      </c>
      <c r="AI222" s="676">
        <v>0</v>
      </c>
      <c r="AJ222" s="678">
        <v>0</v>
      </c>
      <c r="AK222" s="676">
        <v>1183</v>
      </c>
      <c r="AL222" s="678">
        <v>0</v>
      </c>
      <c r="AM222" s="676">
        <v>0</v>
      </c>
      <c r="AN222" s="678">
        <v>2391</v>
      </c>
    </row>
    <row r="223" spans="1:40" x14ac:dyDescent="0.2">
      <c r="A223" s="536">
        <v>212</v>
      </c>
      <c r="B223" s="537" t="s">
        <v>450</v>
      </c>
      <c r="C223" s="535" t="s">
        <v>451</v>
      </c>
      <c r="D223" s="330">
        <v>21785</v>
      </c>
      <c r="E223" s="333">
        <v>22768</v>
      </c>
      <c r="F223" s="567">
        <v>22781</v>
      </c>
      <c r="G223" s="565">
        <f t="shared" si="6"/>
        <v>67334</v>
      </c>
      <c r="H223" s="331">
        <v>18222</v>
      </c>
      <c r="I223" s="333">
        <v>17732</v>
      </c>
      <c r="J223" s="570">
        <v>17441</v>
      </c>
      <c r="K223" s="565">
        <f t="shared" si="7"/>
        <v>53395</v>
      </c>
      <c r="L223" s="582">
        <v>82900</v>
      </c>
      <c r="M223" s="584">
        <v>1030</v>
      </c>
      <c r="N223" s="582">
        <v>76452</v>
      </c>
      <c r="O223" s="584">
        <v>77482</v>
      </c>
      <c r="P223" s="579">
        <v>93.46</v>
      </c>
      <c r="Q223" s="584">
        <v>2456</v>
      </c>
      <c r="R223" s="582">
        <v>1220</v>
      </c>
      <c r="S223" s="584">
        <v>80128</v>
      </c>
      <c r="T223" s="582">
        <v>13890</v>
      </c>
      <c r="U223" s="584">
        <v>65184</v>
      </c>
      <c r="V223" s="582">
        <v>450</v>
      </c>
      <c r="W223" s="584">
        <v>63510</v>
      </c>
      <c r="X223" s="582">
        <v>63960</v>
      </c>
      <c r="Y223" s="581">
        <v>98.12</v>
      </c>
      <c r="Z223" s="582">
        <v>-1910</v>
      </c>
      <c r="AA223" s="584">
        <v>386</v>
      </c>
      <c r="AB223" s="582">
        <v>61986</v>
      </c>
      <c r="AC223" s="584">
        <v>10913</v>
      </c>
      <c r="AD223" s="582">
        <v>13787</v>
      </c>
      <c r="AE223" s="680">
        <v>252</v>
      </c>
      <c r="AF223" s="678">
        <v>9292</v>
      </c>
      <c r="AG223" s="676">
        <v>9189</v>
      </c>
      <c r="AH223" s="678">
        <v>9140</v>
      </c>
      <c r="AI223" s="676">
        <v>14014</v>
      </c>
      <c r="AJ223" s="678">
        <v>14094</v>
      </c>
      <c r="AK223" s="676">
        <v>14133</v>
      </c>
      <c r="AL223" s="678">
        <v>23306</v>
      </c>
      <c r="AM223" s="676">
        <v>23283</v>
      </c>
      <c r="AN223" s="678">
        <v>23273</v>
      </c>
    </row>
    <row r="224" spans="1:40" x14ac:dyDescent="0.2">
      <c r="A224" s="536">
        <v>213</v>
      </c>
      <c r="B224" s="537" t="s">
        <v>452</v>
      </c>
      <c r="C224" s="535" t="s">
        <v>453</v>
      </c>
      <c r="D224" s="330">
        <v>12468</v>
      </c>
      <c r="E224" s="333">
        <v>12299</v>
      </c>
      <c r="F224" s="567">
        <v>12292</v>
      </c>
      <c r="G224" s="565">
        <f t="shared" si="6"/>
        <v>37059</v>
      </c>
      <c r="H224" s="331">
        <v>4288</v>
      </c>
      <c r="I224" s="333">
        <v>3891</v>
      </c>
      <c r="J224" s="570">
        <v>3898</v>
      </c>
      <c r="K224" s="565">
        <f t="shared" si="7"/>
        <v>12077</v>
      </c>
      <c r="L224" s="582">
        <v>46255</v>
      </c>
      <c r="M224" s="584">
        <v>423</v>
      </c>
      <c r="N224" s="582">
        <v>45112</v>
      </c>
      <c r="O224" s="584">
        <v>45535</v>
      </c>
      <c r="P224" s="579">
        <v>98.44</v>
      </c>
      <c r="Q224" s="584">
        <v>437</v>
      </c>
      <c r="R224" s="582">
        <v>474</v>
      </c>
      <c r="S224" s="584">
        <v>46023</v>
      </c>
      <c r="T224" s="582">
        <v>9935</v>
      </c>
      <c r="U224" s="584">
        <v>16082</v>
      </c>
      <c r="V224" s="582">
        <v>172</v>
      </c>
      <c r="W224" s="584">
        <v>15627</v>
      </c>
      <c r="X224" s="582">
        <v>15799</v>
      </c>
      <c r="Y224" s="581">
        <v>98.24</v>
      </c>
      <c r="Z224" s="582">
        <v>443</v>
      </c>
      <c r="AA224" s="584">
        <v>104</v>
      </c>
      <c r="AB224" s="582">
        <v>16174</v>
      </c>
      <c r="AC224" s="584">
        <v>3567</v>
      </c>
      <c r="AD224" s="582">
        <v>1693</v>
      </c>
      <c r="AE224" s="680">
        <v>9</v>
      </c>
      <c r="AF224" s="678">
        <v>2692</v>
      </c>
      <c r="AG224" s="676">
        <v>2624</v>
      </c>
      <c r="AH224" s="678">
        <v>2606</v>
      </c>
      <c r="AI224" s="676">
        <v>1862</v>
      </c>
      <c r="AJ224" s="678">
        <v>1770</v>
      </c>
      <c r="AK224" s="676">
        <v>1774</v>
      </c>
      <c r="AL224" s="678">
        <v>4554</v>
      </c>
      <c r="AM224" s="676">
        <v>4394</v>
      </c>
      <c r="AN224" s="678">
        <v>4380</v>
      </c>
    </row>
    <row r="225" spans="1:40" x14ac:dyDescent="0.2">
      <c r="A225" s="536">
        <v>214</v>
      </c>
      <c r="B225" s="537" t="s">
        <v>454</v>
      </c>
      <c r="C225" s="535" t="s">
        <v>455</v>
      </c>
      <c r="D225" s="330">
        <v>8938</v>
      </c>
      <c r="E225" s="333">
        <v>9029</v>
      </c>
      <c r="F225" s="567">
        <v>8944</v>
      </c>
      <c r="G225" s="565">
        <f t="shared" si="6"/>
        <v>26911</v>
      </c>
      <c r="H225" s="331">
        <v>3983</v>
      </c>
      <c r="I225" s="333">
        <v>4142</v>
      </c>
      <c r="J225" s="570">
        <v>3344</v>
      </c>
      <c r="K225" s="565">
        <f t="shared" si="7"/>
        <v>11469</v>
      </c>
      <c r="L225" s="582">
        <v>31093</v>
      </c>
      <c r="M225" s="584">
        <v>332</v>
      </c>
      <c r="N225" s="582">
        <v>29798</v>
      </c>
      <c r="O225" s="584">
        <v>30130</v>
      </c>
      <c r="P225" s="579">
        <v>96.9</v>
      </c>
      <c r="Q225" s="584">
        <v>-109</v>
      </c>
      <c r="R225" s="582">
        <v>365</v>
      </c>
      <c r="S225" s="584">
        <v>30054</v>
      </c>
      <c r="T225" s="582">
        <v>3940</v>
      </c>
      <c r="U225" s="584">
        <v>13861</v>
      </c>
      <c r="V225" s="582">
        <v>50</v>
      </c>
      <c r="W225" s="584">
        <v>13473</v>
      </c>
      <c r="X225" s="582">
        <v>13523</v>
      </c>
      <c r="Y225" s="581">
        <v>97.56</v>
      </c>
      <c r="Z225" s="582">
        <v>-31</v>
      </c>
      <c r="AA225" s="584">
        <v>159</v>
      </c>
      <c r="AB225" s="582">
        <v>13601</v>
      </c>
      <c r="AC225" s="584">
        <v>2036</v>
      </c>
      <c r="AD225" s="582">
        <v>3958</v>
      </c>
      <c r="AE225" s="680">
        <v>18</v>
      </c>
      <c r="AF225" s="678">
        <v>2707</v>
      </c>
      <c r="AG225" s="676">
        <v>2660</v>
      </c>
      <c r="AH225" s="678">
        <v>2614</v>
      </c>
      <c r="AI225" s="676">
        <v>3760</v>
      </c>
      <c r="AJ225" s="678">
        <v>3709</v>
      </c>
      <c r="AK225" s="676">
        <v>3688</v>
      </c>
      <c r="AL225" s="678">
        <v>6467</v>
      </c>
      <c r="AM225" s="676">
        <v>6369</v>
      </c>
      <c r="AN225" s="678">
        <v>6302</v>
      </c>
    </row>
    <row r="226" spans="1:40" x14ac:dyDescent="0.2">
      <c r="A226" s="536">
        <v>215</v>
      </c>
      <c r="B226" s="537" t="s">
        <v>456</v>
      </c>
      <c r="C226" s="535" t="s">
        <v>457</v>
      </c>
      <c r="D226" s="330">
        <v>18009</v>
      </c>
      <c r="E226" s="333">
        <v>16916</v>
      </c>
      <c r="F226" s="567">
        <v>16906</v>
      </c>
      <c r="G226" s="565">
        <f t="shared" si="6"/>
        <v>51831</v>
      </c>
      <c r="H226" s="331">
        <v>5229</v>
      </c>
      <c r="I226" s="333">
        <v>4278</v>
      </c>
      <c r="J226" s="570">
        <v>4781</v>
      </c>
      <c r="K226" s="565">
        <f t="shared" si="7"/>
        <v>14288</v>
      </c>
      <c r="L226" s="582">
        <v>58324</v>
      </c>
      <c r="M226" s="584">
        <v>418</v>
      </c>
      <c r="N226" s="582">
        <v>57028</v>
      </c>
      <c r="O226" s="584">
        <v>57446</v>
      </c>
      <c r="P226" s="579">
        <v>98.49</v>
      </c>
      <c r="Q226" s="584">
        <v>443</v>
      </c>
      <c r="R226" s="582">
        <v>555</v>
      </c>
      <c r="S226" s="584">
        <v>58026</v>
      </c>
      <c r="T226" s="582">
        <v>7643</v>
      </c>
      <c r="U226" s="584">
        <v>16852</v>
      </c>
      <c r="V226" s="582">
        <v>61</v>
      </c>
      <c r="W226" s="584">
        <v>16555</v>
      </c>
      <c r="X226" s="582">
        <v>16616</v>
      </c>
      <c r="Y226" s="581">
        <v>98.6</v>
      </c>
      <c r="Z226" s="582">
        <v>-247</v>
      </c>
      <c r="AA226" s="584">
        <v>196</v>
      </c>
      <c r="AB226" s="582">
        <v>16504</v>
      </c>
      <c r="AC226" s="584">
        <v>2636</v>
      </c>
      <c r="AD226" s="582">
        <v>2000</v>
      </c>
      <c r="AE226" s="680">
        <v>8</v>
      </c>
      <c r="AF226" s="678">
        <v>3842</v>
      </c>
      <c r="AG226" s="676">
        <v>3812</v>
      </c>
      <c r="AH226" s="678">
        <v>3787</v>
      </c>
      <c r="AI226" s="676">
        <v>3303</v>
      </c>
      <c r="AJ226" s="678">
        <v>3269</v>
      </c>
      <c r="AK226" s="676">
        <v>3275</v>
      </c>
      <c r="AL226" s="678">
        <v>7145</v>
      </c>
      <c r="AM226" s="676">
        <v>7081</v>
      </c>
      <c r="AN226" s="678">
        <v>7062</v>
      </c>
    </row>
    <row r="227" spans="1:40" x14ac:dyDescent="0.2">
      <c r="A227" s="536">
        <v>216</v>
      </c>
      <c r="B227" s="537" t="s">
        <v>458</v>
      </c>
      <c r="C227" s="535" t="s">
        <v>459</v>
      </c>
      <c r="D227" s="330">
        <v>28625</v>
      </c>
      <c r="E227" s="333">
        <v>28451</v>
      </c>
      <c r="F227" s="567">
        <v>28395</v>
      </c>
      <c r="G227" s="565">
        <f t="shared" si="6"/>
        <v>85471</v>
      </c>
      <c r="H227" s="331">
        <v>20984</v>
      </c>
      <c r="I227" s="333">
        <v>19254</v>
      </c>
      <c r="J227" s="570">
        <v>20724</v>
      </c>
      <c r="K227" s="565">
        <f t="shared" si="7"/>
        <v>60962</v>
      </c>
      <c r="L227" s="582">
        <v>100352</v>
      </c>
      <c r="M227" s="584">
        <v>533</v>
      </c>
      <c r="N227" s="582">
        <v>97002</v>
      </c>
      <c r="O227" s="584">
        <v>97535</v>
      </c>
      <c r="P227" s="579">
        <v>97.19</v>
      </c>
      <c r="Q227" s="584">
        <v>1705</v>
      </c>
      <c r="R227" s="582">
        <v>749</v>
      </c>
      <c r="S227" s="584">
        <v>99456</v>
      </c>
      <c r="T227" s="582">
        <v>15281</v>
      </c>
      <c r="U227" s="584">
        <v>75852</v>
      </c>
      <c r="V227" s="582">
        <v>777</v>
      </c>
      <c r="W227" s="584">
        <v>73769</v>
      </c>
      <c r="X227" s="582">
        <v>74546</v>
      </c>
      <c r="Y227" s="581">
        <v>98.28</v>
      </c>
      <c r="Z227" s="582">
        <v>-867</v>
      </c>
      <c r="AA227" s="584">
        <v>920</v>
      </c>
      <c r="AB227" s="582">
        <v>73822</v>
      </c>
      <c r="AC227" s="584">
        <v>10210</v>
      </c>
      <c r="AD227" s="582">
        <v>8074</v>
      </c>
      <c r="AE227" s="680">
        <v>26</v>
      </c>
      <c r="AF227" s="678">
        <v>0</v>
      </c>
      <c r="AG227" s="676">
        <v>0</v>
      </c>
      <c r="AH227" s="678">
        <v>11730</v>
      </c>
      <c r="AI227" s="676">
        <v>0</v>
      </c>
      <c r="AJ227" s="678">
        <v>0</v>
      </c>
      <c r="AK227" s="676">
        <v>15393</v>
      </c>
      <c r="AL227" s="678">
        <v>0</v>
      </c>
      <c r="AM227" s="676">
        <v>0</v>
      </c>
      <c r="AN227" s="678">
        <v>27123</v>
      </c>
    </row>
    <row r="228" spans="1:40" x14ac:dyDescent="0.2">
      <c r="A228" s="536">
        <v>217</v>
      </c>
      <c r="B228" s="537" t="s">
        <v>460</v>
      </c>
      <c r="C228" s="535" t="s">
        <v>461</v>
      </c>
      <c r="D228" s="330">
        <v>17632</v>
      </c>
      <c r="E228" s="333">
        <v>14257</v>
      </c>
      <c r="F228" s="567">
        <v>15646</v>
      </c>
      <c r="G228" s="565">
        <f t="shared" si="6"/>
        <v>47535</v>
      </c>
      <c r="H228" s="331">
        <v>13704</v>
      </c>
      <c r="I228" s="333">
        <v>12014</v>
      </c>
      <c r="J228" s="570">
        <v>12437</v>
      </c>
      <c r="K228" s="565">
        <f t="shared" si="7"/>
        <v>38155</v>
      </c>
      <c r="L228" s="582">
        <v>52713</v>
      </c>
      <c r="M228" s="584">
        <v>569</v>
      </c>
      <c r="N228" s="582">
        <v>51004</v>
      </c>
      <c r="O228" s="584">
        <v>51573</v>
      </c>
      <c r="P228" s="579">
        <v>97.84</v>
      </c>
      <c r="Q228" s="584">
        <v>728</v>
      </c>
      <c r="R228" s="582">
        <v>672</v>
      </c>
      <c r="S228" s="584">
        <v>52404</v>
      </c>
      <c r="T228" s="582">
        <v>5512</v>
      </c>
      <c r="U228" s="584">
        <v>43076</v>
      </c>
      <c r="V228" s="582">
        <v>423</v>
      </c>
      <c r="W228" s="584">
        <v>42034</v>
      </c>
      <c r="X228" s="582">
        <v>42457</v>
      </c>
      <c r="Y228" s="581">
        <v>98.56</v>
      </c>
      <c r="Z228" s="582">
        <v>-658</v>
      </c>
      <c r="AA228" s="584">
        <v>371</v>
      </c>
      <c r="AB228" s="582">
        <v>41747</v>
      </c>
      <c r="AC228" s="584">
        <v>5525</v>
      </c>
      <c r="AD228" s="582">
        <v>1778</v>
      </c>
      <c r="AE228" s="680">
        <v>-20</v>
      </c>
      <c r="AF228" s="678">
        <v>0</v>
      </c>
      <c r="AG228" s="676">
        <v>0</v>
      </c>
      <c r="AH228" s="678">
        <v>2776</v>
      </c>
      <c r="AI228" s="676">
        <v>0</v>
      </c>
      <c r="AJ228" s="678">
        <v>0</v>
      </c>
      <c r="AK228" s="676">
        <v>3067</v>
      </c>
      <c r="AL228" s="678">
        <v>0</v>
      </c>
      <c r="AM228" s="676">
        <v>0</v>
      </c>
      <c r="AN228" s="678">
        <v>5843</v>
      </c>
    </row>
    <row r="229" spans="1:40" x14ac:dyDescent="0.2">
      <c r="A229" s="536">
        <v>218</v>
      </c>
      <c r="B229" s="537" t="s">
        <v>462</v>
      </c>
      <c r="C229" s="535" t="s">
        <v>463</v>
      </c>
      <c r="D229" s="330">
        <v>15154</v>
      </c>
      <c r="E229" s="333">
        <v>14603</v>
      </c>
      <c r="F229" s="567">
        <v>14365</v>
      </c>
      <c r="G229" s="565">
        <f t="shared" si="6"/>
        <v>44122</v>
      </c>
      <c r="H229" s="331">
        <v>13530</v>
      </c>
      <c r="I229" s="333">
        <v>12268</v>
      </c>
      <c r="J229" s="570">
        <v>11684</v>
      </c>
      <c r="K229" s="565">
        <f t="shared" si="7"/>
        <v>37482</v>
      </c>
      <c r="L229" s="582">
        <v>49727</v>
      </c>
      <c r="M229" s="584">
        <v>812</v>
      </c>
      <c r="N229" s="582">
        <v>48139</v>
      </c>
      <c r="O229" s="584">
        <v>48951</v>
      </c>
      <c r="P229" s="579">
        <v>98.44</v>
      </c>
      <c r="Q229" s="584">
        <v>-30</v>
      </c>
      <c r="R229" s="582">
        <v>920</v>
      </c>
      <c r="S229" s="584">
        <v>49029</v>
      </c>
      <c r="T229" s="582">
        <v>6838</v>
      </c>
      <c r="U229" s="584">
        <v>43786</v>
      </c>
      <c r="V229" s="582">
        <v>2</v>
      </c>
      <c r="W229" s="584">
        <v>43057</v>
      </c>
      <c r="X229" s="582">
        <v>43059</v>
      </c>
      <c r="Y229" s="581">
        <v>98.34</v>
      </c>
      <c r="Z229" s="582">
        <v>-990</v>
      </c>
      <c r="AA229" s="584">
        <v>51</v>
      </c>
      <c r="AB229" s="582">
        <v>42118</v>
      </c>
      <c r="AC229" s="584">
        <v>7323</v>
      </c>
      <c r="AD229" s="582">
        <v>1597</v>
      </c>
      <c r="AE229" s="680">
        <v>19</v>
      </c>
      <c r="AF229" s="678">
        <v>2034</v>
      </c>
      <c r="AG229" s="676">
        <v>2021</v>
      </c>
      <c r="AH229" s="678">
        <v>2008</v>
      </c>
      <c r="AI229" s="676">
        <v>1791</v>
      </c>
      <c r="AJ229" s="678">
        <v>1794</v>
      </c>
      <c r="AK229" s="676">
        <v>1826</v>
      </c>
      <c r="AL229" s="678">
        <v>3825</v>
      </c>
      <c r="AM229" s="676">
        <v>3815</v>
      </c>
      <c r="AN229" s="678">
        <v>3834</v>
      </c>
    </row>
    <row r="230" spans="1:40" x14ac:dyDescent="0.2">
      <c r="A230" s="536">
        <v>219</v>
      </c>
      <c r="B230" s="537" t="s">
        <v>464</v>
      </c>
      <c r="C230" s="535" t="s">
        <v>465</v>
      </c>
      <c r="D230" s="330">
        <v>19987</v>
      </c>
      <c r="E230" s="333">
        <v>19729</v>
      </c>
      <c r="F230" s="567">
        <v>19122</v>
      </c>
      <c r="G230" s="565">
        <f t="shared" si="6"/>
        <v>58838</v>
      </c>
      <c r="H230" s="331">
        <v>7586</v>
      </c>
      <c r="I230" s="333">
        <v>7414</v>
      </c>
      <c r="J230" s="570">
        <v>7272</v>
      </c>
      <c r="K230" s="565">
        <f t="shared" si="7"/>
        <v>22272</v>
      </c>
      <c r="L230" s="582">
        <v>65752</v>
      </c>
      <c r="M230" s="584">
        <v>677</v>
      </c>
      <c r="N230" s="582">
        <v>64473</v>
      </c>
      <c r="O230" s="584">
        <v>65150</v>
      </c>
      <c r="P230" s="579">
        <v>99.08</v>
      </c>
      <c r="Q230" s="584">
        <v>154</v>
      </c>
      <c r="R230" s="582">
        <v>640</v>
      </c>
      <c r="S230" s="584">
        <v>65267</v>
      </c>
      <c r="T230" s="582">
        <v>8320</v>
      </c>
      <c r="U230" s="584">
        <v>26922</v>
      </c>
      <c r="V230" s="582">
        <v>353</v>
      </c>
      <c r="W230" s="584">
        <v>26247</v>
      </c>
      <c r="X230" s="582">
        <v>26600</v>
      </c>
      <c r="Y230" s="581">
        <v>98.8</v>
      </c>
      <c r="Z230" s="582">
        <v>-582</v>
      </c>
      <c r="AA230" s="584">
        <v>412</v>
      </c>
      <c r="AB230" s="582">
        <v>26077</v>
      </c>
      <c r="AC230" s="584">
        <v>4127</v>
      </c>
      <c r="AD230" s="582">
        <v>1435</v>
      </c>
      <c r="AE230" s="680">
        <v>19</v>
      </c>
      <c r="AF230" s="678">
        <v>0</v>
      </c>
      <c r="AG230" s="676">
        <v>0</v>
      </c>
      <c r="AH230" s="678">
        <v>2593</v>
      </c>
      <c r="AI230" s="676">
        <v>0</v>
      </c>
      <c r="AJ230" s="678">
        <v>0</v>
      </c>
      <c r="AK230" s="676">
        <v>2486</v>
      </c>
      <c r="AL230" s="678">
        <v>0</v>
      </c>
      <c r="AM230" s="676">
        <v>0</v>
      </c>
      <c r="AN230" s="678">
        <v>5079</v>
      </c>
    </row>
    <row r="231" spans="1:40" x14ac:dyDescent="0.2">
      <c r="A231" s="536">
        <v>220</v>
      </c>
      <c r="B231" s="537" t="s">
        <v>466</v>
      </c>
      <c r="C231" s="535" t="s">
        <v>467</v>
      </c>
      <c r="D231" s="330">
        <v>12472</v>
      </c>
      <c r="E231" s="333">
        <v>12567</v>
      </c>
      <c r="F231" s="567">
        <v>12495</v>
      </c>
      <c r="G231" s="565">
        <f t="shared" si="6"/>
        <v>37534</v>
      </c>
      <c r="H231" s="331">
        <v>13479</v>
      </c>
      <c r="I231" s="333">
        <v>11462</v>
      </c>
      <c r="J231" s="570">
        <v>11747</v>
      </c>
      <c r="K231" s="565">
        <f t="shared" si="7"/>
        <v>36688</v>
      </c>
      <c r="L231" s="582">
        <v>43308</v>
      </c>
      <c r="M231" s="584">
        <v>291</v>
      </c>
      <c r="N231" s="582">
        <v>42242</v>
      </c>
      <c r="O231" s="584">
        <v>42533</v>
      </c>
      <c r="P231" s="579">
        <v>98.21</v>
      </c>
      <c r="Q231" s="584">
        <v>248</v>
      </c>
      <c r="R231" s="582">
        <v>297</v>
      </c>
      <c r="S231" s="584">
        <v>42787</v>
      </c>
      <c r="T231" s="582">
        <v>5215</v>
      </c>
      <c r="U231" s="584">
        <v>45892</v>
      </c>
      <c r="V231" s="582">
        <v>457</v>
      </c>
      <c r="W231" s="584">
        <v>44895</v>
      </c>
      <c r="X231" s="582">
        <v>45352</v>
      </c>
      <c r="Y231" s="581">
        <v>98.82</v>
      </c>
      <c r="Z231" s="582">
        <v>-2095</v>
      </c>
      <c r="AA231" s="584">
        <v>1291</v>
      </c>
      <c r="AB231" s="582">
        <v>44091</v>
      </c>
      <c r="AC231" s="584">
        <v>8341</v>
      </c>
      <c r="AD231" s="582">
        <v>2371</v>
      </c>
      <c r="AE231" s="680">
        <v>10</v>
      </c>
      <c r="AF231" s="678">
        <v>0</v>
      </c>
      <c r="AG231" s="676">
        <v>0</v>
      </c>
      <c r="AH231" s="678">
        <v>2364</v>
      </c>
      <c r="AI231" s="676">
        <v>0</v>
      </c>
      <c r="AJ231" s="678">
        <v>0</v>
      </c>
      <c r="AK231" s="676">
        <v>2687</v>
      </c>
      <c r="AL231" s="678">
        <v>0</v>
      </c>
      <c r="AM231" s="676">
        <v>0</v>
      </c>
      <c r="AN231" s="678">
        <v>5051</v>
      </c>
    </row>
    <row r="232" spans="1:40" x14ac:dyDescent="0.2">
      <c r="A232" s="536">
        <v>221</v>
      </c>
      <c r="B232" s="537" t="s">
        <v>468</v>
      </c>
      <c r="C232" s="535" t="s">
        <v>469</v>
      </c>
      <c r="D232" s="330">
        <v>7423</v>
      </c>
      <c r="E232" s="333">
        <v>7471</v>
      </c>
      <c r="F232" s="567">
        <v>7148</v>
      </c>
      <c r="G232" s="565">
        <f t="shared" si="6"/>
        <v>22042</v>
      </c>
      <c r="H232" s="331">
        <v>3913</v>
      </c>
      <c r="I232" s="333">
        <v>2845</v>
      </c>
      <c r="J232" s="570">
        <v>2669</v>
      </c>
      <c r="K232" s="565">
        <f t="shared" si="7"/>
        <v>9427</v>
      </c>
      <c r="L232" s="582">
        <v>24505</v>
      </c>
      <c r="M232" s="584">
        <v>177</v>
      </c>
      <c r="N232" s="582">
        <v>24138</v>
      </c>
      <c r="O232" s="584">
        <v>24315</v>
      </c>
      <c r="P232" s="579">
        <v>99.22</v>
      </c>
      <c r="Q232" s="584">
        <v>125</v>
      </c>
      <c r="R232" s="582">
        <v>220</v>
      </c>
      <c r="S232" s="584">
        <v>24483</v>
      </c>
      <c r="T232" s="582">
        <v>2837</v>
      </c>
      <c r="U232" s="584">
        <v>10164</v>
      </c>
      <c r="V232" s="582">
        <v>96</v>
      </c>
      <c r="W232" s="584">
        <v>9913</v>
      </c>
      <c r="X232" s="582">
        <v>10009</v>
      </c>
      <c r="Y232" s="581">
        <v>98.48</v>
      </c>
      <c r="Z232" s="582">
        <v>30</v>
      </c>
      <c r="AA232" s="584">
        <v>80</v>
      </c>
      <c r="AB232" s="582">
        <v>10023</v>
      </c>
      <c r="AC232" s="584">
        <v>1040</v>
      </c>
      <c r="AD232" s="582">
        <v>578</v>
      </c>
      <c r="AE232" s="680">
        <v>7</v>
      </c>
      <c r="AF232" s="678">
        <v>0</v>
      </c>
      <c r="AG232" s="676">
        <v>0</v>
      </c>
      <c r="AH232" s="678">
        <v>924</v>
      </c>
      <c r="AI232" s="676">
        <v>0</v>
      </c>
      <c r="AJ232" s="678">
        <v>0</v>
      </c>
      <c r="AK232" s="676">
        <v>644</v>
      </c>
      <c r="AL232" s="678">
        <v>0</v>
      </c>
      <c r="AM232" s="676">
        <v>0</v>
      </c>
      <c r="AN232" s="678">
        <v>1568</v>
      </c>
    </row>
    <row r="233" spans="1:40" x14ac:dyDescent="0.2">
      <c r="A233" s="536">
        <v>222</v>
      </c>
      <c r="B233" s="537" t="s">
        <v>470</v>
      </c>
      <c r="C233" s="535" t="s">
        <v>471</v>
      </c>
      <c r="D233" s="330">
        <v>9648</v>
      </c>
      <c r="E233" s="333">
        <v>9461</v>
      </c>
      <c r="F233" s="567">
        <v>9332</v>
      </c>
      <c r="G233" s="565">
        <f t="shared" si="6"/>
        <v>28441</v>
      </c>
      <c r="H233" s="331">
        <v>5816</v>
      </c>
      <c r="I233" s="333">
        <v>4286</v>
      </c>
      <c r="J233" s="570">
        <v>4292</v>
      </c>
      <c r="K233" s="565">
        <f t="shared" si="7"/>
        <v>14394</v>
      </c>
      <c r="L233" s="582">
        <v>32274</v>
      </c>
      <c r="M233" s="584">
        <v>433</v>
      </c>
      <c r="N233" s="582">
        <v>31363</v>
      </c>
      <c r="O233" s="584">
        <v>31796</v>
      </c>
      <c r="P233" s="579">
        <v>98.52</v>
      </c>
      <c r="Q233" s="584">
        <v>395</v>
      </c>
      <c r="R233" s="582">
        <v>514</v>
      </c>
      <c r="S233" s="584">
        <v>32272</v>
      </c>
      <c r="T233" s="582">
        <v>4612</v>
      </c>
      <c r="U233" s="584">
        <v>16694</v>
      </c>
      <c r="V233" s="582">
        <v>91</v>
      </c>
      <c r="W233" s="584">
        <v>16413</v>
      </c>
      <c r="X233" s="582">
        <v>16504</v>
      </c>
      <c r="Y233" s="581">
        <v>98.86</v>
      </c>
      <c r="Z233" s="582">
        <v>-244</v>
      </c>
      <c r="AA233" s="584">
        <v>72</v>
      </c>
      <c r="AB233" s="582">
        <v>16241</v>
      </c>
      <c r="AC233" s="584">
        <v>2710</v>
      </c>
      <c r="AD233" s="582">
        <v>750</v>
      </c>
      <c r="AE233" s="680">
        <v>22</v>
      </c>
      <c r="AF233" s="678">
        <v>0</v>
      </c>
      <c r="AG233" s="676">
        <v>0</v>
      </c>
      <c r="AH233" s="678">
        <v>1857</v>
      </c>
      <c r="AI233" s="676">
        <v>0</v>
      </c>
      <c r="AJ233" s="678">
        <v>0</v>
      </c>
      <c r="AK233" s="676">
        <v>1422</v>
      </c>
      <c r="AL233" s="678">
        <v>0</v>
      </c>
      <c r="AM233" s="676">
        <v>0</v>
      </c>
      <c r="AN233" s="678">
        <v>3279</v>
      </c>
    </row>
    <row r="234" spans="1:40" x14ac:dyDescent="0.2">
      <c r="A234" s="536">
        <v>223</v>
      </c>
      <c r="B234" s="537" t="s">
        <v>472</v>
      </c>
      <c r="C234" s="535" t="s">
        <v>473</v>
      </c>
      <c r="D234" s="330">
        <v>26234</v>
      </c>
      <c r="E234" s="333">
        <v>26194</v>
      </c>
      <c r="F234" s="567">
        <v>24551</v>
      </c>
      <c r="G234" s="565">
        <f t="shared" si="6"/>
        <v>76979</v>
      </c>
      <c r="H234" s="331">
        <v>28723</v>
      </c>
      <c r="I234" s="333">
        <v>26364</v>
      </c>
      <c r="J234" s="570">
        <v>24016</v>
      </c>
      <c r="K234" s="565">
        <f t="shared" si="7"/>
        <v>79103</v>
      </c>
      <c r="L234" s="582">
        <v>93673</v>
      </c>
      <c r="M234" s="584">
        <v>895</v>
      </c>
      <c r="N234" s="582">
        <v>84918</v>
      </c>
      <c r="O234" s="584">
        <v>85813</v>
      </c>
      <c r="P234" s="579">
        <v>91.61</v>
      </c>
      <c r="Q234" s="584">
        <v>3061</v>
      </c>
      <c r="R234" s="582">
        <v>1373</v>
      </c>
      <c r="S234" s="584">
        <v>89352</v>
      </c>
      <c r="T234" s="582">
        <v>14290</v>
      </c>
      <c r="U234" s="584">
        <v>98683</v>
      </c>
      <c r="V234" s="582">
        <v>349</v>
      </c>
      <c r="W234" s="584">
        <v>91210</v>
      </c>
      <c r="X234" s="582">
        <v>91559</v>
      </c>
      <c r="Y234" s="581">
        <v>92.78</v>
      </c>
      <c r="Z234" s="582">
        <v>-2004</v>
      </c>
      <c r="AA234" s="584">
        <v>1547</v>
      </c>
      <c r="AB234" s="582">
        <v>90753</v>
      </c>
      <c r="AC234" s="584">
        <v>13603</v>
      </c>
      <c r="AD234" s="582">
        <v>35074</v>
      </c>
      <c r="AE234" s="680">
        <v>36</v>
      </c>
      <c r="AF234" s="678">
        <v>0</v>
      </c>
      <c r="AG234" s="676">
        <v>0</v>
      </c>
      <c r="AH234" s="678">
        <v>10962</v>
      </c>
      <c r="AI234" s="676">
        <v>0</v>
      </c>
      <c r="AJ234" s="678">
        <v>0</v>
      </c>
      <c r="AK234" s="676">
        <v>16425</v>
      </c>
      <c r="AL234" s="678">
        <v>0</v>
      </c>
      <c r="AM234" s="676">
        <v>0</v>
      </c>
      <c r="AN234" s="678">
        <v>27387</v>
      </c>
    </row>
    <row r="235" spans="1:40" x14ac:dyDescent="0.2">
      <c r="A235" s="536">
        <v>224</v>
      </c>
      <c r="B235" s="537" t="s">
        <v>474</v>
      </c>
      <c r="C235" s="535" t="s">
        <v>475</v>
      </c>
      <c r="D235" s="330">
        <v>26474</v>
      </c>
      <c r="E235" s="333">
        <v>25872</v>
      </c>
      <c r="F235" s="567">
        <v>25789</v>
      </c>
      <c r="G235" s="565">
        <f t="shared" si="6"/>
        <v>78135</v>
      </c>
      <c r="H235" s="331">
        <v>31754</v>
      </c>
      <c r="I235" s="333">
        <v>27836</v>
      </c>
      <c r="J235" s="570">
        <v>26115</v>
      </c>
      <c r="K235" s="565">
        <f t="shared" si="7"/>
        <v>85705</v>
      </c>
      <c r="L235" s="582">
        <v>92004</v>
      </c>
      <c r="M235" s="584">
        <v>4521</v>
      </c>
      <c r="N235" s="582">
        <v>85943</v>
      </c>
      <c r="O235" s="584">
        <v>90464</v>
      </c>
      <c r="P235" s="579">
        <v>98.33</v>
      </c>
      <c r="Q235" s="584">
        <v>2628</v>
      </c>
      <c r="R235" s="582">
        <v>3344</v>
      </c>
      <c r="S235" s="584">
        <v>91915</v>
      </c>
      <c r="T235" s="582">
        <v>14410</v>
      </c>
      <c r="U235" s="584">
        <v>101135</v>
      </c>
      <c r="V235" s="582">
        <v>1235</v>
      </c>
      <c r="W235" s="584">
        <v>97296</v>
      </c>
      <c r="X235" s="582">
        <v>98531</v>
      </c>
      <c r="Y235" s="581">
        <v>97.43</v>
      </c>
      <c r="Z235" s="582">
        <v>-361</v>
      </c>
      <c r="AA235" s="584">
        <v>572</v>
      </c>
      <c r="AB235" s="582">
        <v>97507</v>
      </c>
      <c r="AC235" s="584">
        <v>12847</v>
      </c>
      <c r="AD235" s="582">
        <v>21721</v>
      </c>
      <c r="AE235" s="680">
        <v>20</v>
      </c>
      <c r="AF235" s="678">
        <v>16315</v>
      </c>
      <c r="AG235" s="676">
        <v>16060</v>
      </c>
      <c r="AH235" s="678">
        <v>15773</v>
      </c>
      <c r="AI235" s="676">
        <v>21785</v>
      </c>
      <c r="AJ235" s="678">
        <v>21827</v>
      </c>
      <c r="AK235" s="676">
        <v>21713</v>
      </c>
      <c r="AL235" s="678">
        <v>38100</v>
      </c>
      <c r="AM235" s="676">
        <v>37887</v>
      </c>
      <c r="AN235" s="678">
        <v>37486</v>
      </c>
    </row>
    <row r="236" spans="1:40" x14ac:dyDescent="0.2">
      <c r="A236" s="536">
        <v>225</v>
      </c>
      <c r="B236" s="537" t="s">
        <v>476</v>
      </c>
      <c r="C236" s="535" t="s">
        <v>477</v>
      </c>
      <c r="D236" s="330">
        <v>17650</v>
      </c>
      <c r="E236" s="333">
        <v>17228</v>
      </c>
      <c r="F236" s="567">
        <v>16410</v>
      </c>
      <c r="G236" s="565">
        <f t="shared" si="6"/>
        <v>51288</v>
      </c>
      <c r="H236" s="331">
        <v>10130</v>
      </c>
      <c r="I236" s="333">
        <v>9023</v>
      </c>
      <c r="J236" s="570">
        <v>8156</v>
      </c>
      <c r="K236" s="565">
        <f t="shared" si="7"/>
        <v>27309</v>
      </c>
      <c r="L236" s="582">
        <v>58805</v>
      </c>
      <c r="M236" s="584">
        <v>1133</v>
      </c>
      <c r="N236" s="582">
        <v>56235</v>
      </c>
      <c r="O236" s="584">
        <v>57368</v>
      </c>
      <c r="P236" s="579">
        <v>97.56</v>
      </c>
      <c r="Q236" s="584">
        <v>2108</v>
      </c>
      <c r="R236" s="582">
        <v>1199</v>
      </c>
      <c r="S236" s="584">
        <v>59542</v>
      </c>
      <c r="T236" s="582">
        <v>9649</v>
      </c>
      <c r="U236" s="584">
        <v>33501</v>
      </c>
      <c r="V236" s="582">
        <v>583</v>
      </c>
      <c r="W236" s="584">
        <v>32094</v>
      </c>
      <c r="X236" s="582">
        <v>32677</v>
      </c>
      <c r="Y236" s="581">
        <v>97.54</v>
      </c>
      <c r="Z236" s="582">
        <v>203</v>
      </c>
      <c r="AA236" s="584">
        <v>563</v>
      </c>
      <c r="AB236" s="582">
        <v>32860</v>
      </c>
      <c r="AC236" s="584">
        <v>6204</v>
      </c>
      <c r="AD236" s="582">
        <v>4120</v>
      </c>
      <c r="AE236" s="680">
        <v>46</v>
      </c>
      <c r="AF236" s="678">
        <v>5387</v>
      </c>
      <c r="AG236" s="676">
        <v>5342</v>
      </c>
      <c r="AH236" s="678">
        <v>5293</v>
      </c>
      <c r="AI236" s="676">
        <v>5978</v>
      </c>
      <c r="AJ236" s="678">
        <v>5913</v>
      </c>
      <c r="AK236" s="676">
        <v>5987</v>
      </c>
      <c r="AL236" s="678">
        <v>11365</v>
      </c>
      <c r="AM236" s="676">
        <v>11255</v>
      </c>
      <c r="AN236" s="678">
        <v>11280</v>
      </c>
    </row>
    <row r="237" spans="1:40" x14ac:dyDescent="0.2">
      <c r="A237" s="536">
        <v>226</v>
      </c>
      <c r="B237" s="537" t="s">
        <v>478</v>
      </c>
      <c r="C237" s="535" t="s">
        <v>479</v>
      </c>
      <c r="D237" s="330">
        <v>16832</v>
      </c>
      <c r="E237" s="333">
        <v>16574</v>
      </c>
      <c r="F237" s="567">
        <v>16405</v>
      </c>
      <c r="G237" s="565">
        <f t="shared" si="6"/>
        <v>49811</v>
      </c>
      <c r="H237" s="331">
        <v>11281</v>
      </c>
      <c r="I237" s="333">
        <v>9604</v>
      </c>
      <c r="J237" s="570">
        <v>10200</v>
      </c>
      <c r="K237" s="565">
        <f t="shared" si="7"/>
        <v>31085</v>
      </c>
      <c r="L237" s="582">
        <v>56267</v>
      </c>
      <c r="M237" s="584">
        <v>872</v>
      </c>
      <c r="N237" s="582">
        <v>54042</v>
      </c>
      <c r="O237" s="584">
        <v>54914</v>
      </c>
      <c r="P237" s="579">
        <v>97.6</v>
      </c>
      <c r="Q237" s="584">
        <v>957</v>
      </c>
      <c r="R237" s="582">
        <v>911</v>
      </c>
      <c r="S237" s="584">
        <v>55910</v>
      </c>
      <c r="T237" s="582">
        <v>7532</v>
      </c>
      <c r="U237" s="584">
        <v>37786</v>
      </c>
      <c r="V237" s="582">
        <v>242</v>
      </c>
      <c r="W237" s="584">
        <v>36940</v>
      </c>
      <c r="X237" s="582">
        <v>37182</v>
      </c>
      <c r="Y237" s="581">
        <v>98.4</v>
      </c>
      <c r="Z237" s="582">
        <v>130</v>
      </c>
      <c r="AA237" s="584">
        <v>220</v>
      </c>
      <c r="AB237" s="582">
        <v>37290</v>
      </c>
      <c r="AC237" s="584">
        <v>6018</v>
      </c>
      <c r="AD237" s="582">
        <v>3009</v>
      </c>
      <c r="AE237" s="680">
        <v>11</v>
      </c>
      <c r="AF237" s="678">
        <v>0</v>
      </c>
      <c r="AG237" s="676">
        <v>0</v>
      </c>
      <c r="AH237" s="678">
        <v>4575</v>
      </c>
      <c r="AI237" s="676">
        <v>0</v>
      </c>
      <c r="AJ237" s="678">
        <v>0</v>
      </c>
      <c r="AK237" s="676">
        <v>6237</v>
      </c>
      <c r="AL237" s="678">
        <v>0</v>
      </c>
      <c r="AM237" s="676">
        <v>0</v>
      </c>
      <c r="AN237" s="678">
        <v>10812</v>
      </c>
    </row>
    <row r="238" spans="1:40" x14ac:dyDescent="0.2">
      <c r="A238" s="536">
        <v>227</v>
      </c>
      <c r="B238" s="537" t="s">
        <v>480</v>
      </c>
      <c r="C238" s="535" t="s">
        <v>481</v>
      </c>
      <c r="D238" s="330">
        <v>36542</v>
      </c>
      <c r="E238" s="333">
        <v>35900</v>
      </c>
      <c r="F238" s="567">
        <v>36057</v>
      </c>
      <c r="G238" s="565">
        <f t="shared" si="6"/>
        <v>108499</v>
      </c>
      <c r="H238" s="331">
        <v>22286</v>
      </c>
      <c r="I238" s="333">
        <v>17882</v>
      </c>
      <c r="J238" s="570">
        <v>18868</v>
      </c>
      <c r="K238" s="565">
        <f t="shared" si="7"/>
        <v>59036</v>
      </c>
      <c r="L238" s="582">
        <v>124747</v>
      </c>
      <c r="M238" s="584">
        <v>897</v>
      </c>
      <c r="N238" s="582">
        <v>119217</v>
      </c>
      <c r="O238" s="584">
        <v>120114</v>
      </c>
      <c r="P238" s="579">
        <v>96.29</v>
      </c>
      <c r="Q238" s="584">
        <v>2173</v>
      </c>
      <c r="R238" s="582">
        <v>965</v>
      </c>
      <c r="S238" s="584">
        <v>122355</v>
      </c>
      <c r="T238" s="582">
        <v>16951</v>
      </c>
      <c r="U238" s="584">
        <v>71491</v>
      </c>
      <c r="V238" s="582">
        <v>195</v>
      </c>
      <c r="W238" s="584">
        <v>70130</v>
      </c>
      <c r="X238" s="582">
        <v>70325</v>
      </c>
      <c r="Y238" s="581">
        <v>98.37</v>
      </c>
      <c r="Z238" s="582">
        <v>-1383</v>
      </c>
      <c r="AA238" s="584">
        <v>267</v>
      </c>
      <c r="AB238" s="582">
        <v>69014</v>
      </c>
      <c r="AC238" s="584">
        <v>11446</v>
      </c>
      <c r="AD238" s="582">
        <v>11446</v>
      </c>
      <c r="AE238" s="680">
        <v>109</v>
      </c>
      <c r="AF238" s="678">
        <v>13723</v>
      </c>
      <c r="AG238" s="676">
        <v>13602</v>
      </c>
      <c r="AH238" s="678">
        <v>13466</v>
      </c>
      <c r="AI238" s="676">
        <v>15185</v>
      </c>
      <c r="AJ238" s="678">
        <v>15052</v>
      </c>
      <c r="AK238" s="676">
        <v>14828</v>
      </c>
      <c r="AL238" s="678">
        <v>28908</v>
      </c>
      <c r="AM238" s="676">
        <v>28654</v>
      </c>
      <c r="AN238" s="678">
        <v>28294</v>
      </c>
    </row>
    <row r="239" spans="1:40" x14ac:dyDescent="0.2">
      <c r="A239" s="536">
        <v>228</v>
      </c>
      <c r="B239" s="537" t="s">
        <v>482</v>
      </c>
      <c r="C239" s="535" t="s">
        <v>483</v>
      </c>
      <c r="D239" s="330">
        <v>13546</v>
      </c>
      <c r="E239" s="333">
        <v>13104</v>
      </c>
      <c r="F239" s="567">
        <v>13256</v>
      </c>
      <c r="G239" s="565">
        <f t="shared" si="6"/>
        <v>39906</v>
      </c>
      <c r="H239" s="331">
        <v>12241</v>
      </c>
      <c r="I239" s="333">
        <v>12647</v>
      </c>
      <c r="J239" s="570">
        <v>12192</v>
      </c>
      <c r="K239" s="565">
        <f t="shared" si="7"/>
        <v>37080</v>
      </c>
      <c r="L239" s="582">
        <v>45333</v>
      </c>
      <c r="M239" s="584">
        <v>495</v>
      </c>
      <c r="N239" s="582">
        <v>43852</v>
      </c>
      <c r="O239" s="584">
        <v>44347</v>
      </c>
      <c r="P239" s="579">
        <v>97.82</v>
      </c>
      <c r="Q239" s="584">
        <v>673</v>
      </c>
      <c r="R239" s="582">
        <v>688</v>
      </c>
      <c r="S239" s="584">
        <v>45213</v>
      </c>
      <c r="T239" s="582">
        <v>6658</v>
      </c>
      <c r="U239" s="584">
        <v>43587</v>
      </c>
      <c r="V239" s="582">
        <v>255</v>
      </c>
      <c r="W239" s="584">
        <v>42875</v>
      </c>
      <c r="X239" s="582">
        <v>43130</v>
      </c>
      <c r="Y239" s="581">
        <v>98.95</v>
      </c>
      <c r="Z239" s="582">
        <v>-204</v>
      </c>
      <c r="AA239" s="584">
        <v>149</v>
      </c>
      <c r="AB239" s="582">
        <v>42820</v>
      </c>
      <c r="AC239" s="584">
        <v>7044</v>
      </c>
      <c r="AD239" s="582">
        <v>2484</v>
      </c>
      <c r="AE239" s="680">
        <v>3</v>
      </c>
      <c r="AF239" s="678">
        <v>2433</v>
      </c>
      <c r="AG239" s="676">
        <v>2387</v>
      </c>
      <c r="AH239" s="678">
        <v>2333</v>
      </c>
      <c r="AI239" s="676">
        <v>2334</v>
      </c>
      <c r="AJ239" s="678">
        <v>2311</v>
      </c>
      <c r="AK239" s="676">
        <v>2282</v>
      </c>
      <c r="AL239" s="678">
        <v>4767</v>
      </c>
      <c r="AM239" s="676">
        <v>4698</v>
      </c>
      <c r="AN239" s="678">
        <v>4615</v>
      </c>
    </row>
    <row r="240" spans="1:40" x14ac:dyDescent="0.2">
      <c r="A240" s="536">
        <v>229</v>
      </c>
      <c r="B240" s="537" t="s">
        <v>484</v>
      </c>
      <c r="C240" s="535" t="s">
        <v>485</v>
      </c>
      <c r="D240" s="330">
        <v>22644</v>
      </c>
      <c r="E240" s="333">
        <v>21753</v>
      </c>
      <c r="F240" s="567">
        <v>22063</v>
      </c>
      <c r="G240" s="565">
        <f t="shared" si="6"/>
        <v>66460</v>
      </c>
      <c r="H240" s="331">
        <v>11017</v>
      </c>
      <c r="I240" s="333">
        <v>9973</v>
      </c>
      <c r="J240" s="570">
        <v>9782</v>
      </c>
      <c r="K240" s="565">
        <f t="shared" si="7"/>
        <v>30772</v>
      </c>
      <c r="L240" s="582">
        <v>74791</v>
      </c>
      <c r="M240" s="584">
        <v>1194</v>
      </c>
      <c r="N240" s="582">
        <v>72377</v>
      </c>
      <c r="O240" s="584">
        <v>73571</v>
      </c>
      <c r="P240" s="579">
        <v>98.37</v>
      </c>
      <c r="Q240" s="584">
        <v>717</v>
      </c>
      <c r="R240" s="582">
        <v>1538</v>
      </c>
      <c r="S240" s="584">
        <v>74632</v>
      </c>
      <c r="T240" s="582">
        <v>10015</v>
      </c>
      <c r="U240" s="584">
        <v>36161</v>
      </c>
      <c r="V240" s="582">
        <v>494</v>
      </c>
      <c r="W240" s="584">
        <v>34430</v>
      </c>
      <c r="X240" s="582">
        <v>34924</v>
      </c>
      <c r="Y240" s="581">
        <v>96.58</v>
      </c>
      <c r="Z240" s="582">
        <v>-375</v>
      </c>
      <c r="AA240" s="584">
        <v>763</v>
      </c>
      <c r="AB240" s="582">
        <v>34818</v>
      </c>
      <c r="AC240" s="584">
        <v>5381</v>
      </c>
      <c r="AD240" s="582">
        <v>3722</v>
      </c>
      <c r="AE240" s="680">
        <v>16</v>
      </c>
      <c r="AF240" s="678">
        <v>2940</v>
      </c>
      <c r="AG240" s="676">
        <v>2897</v>
      </c>
      <c r="AH240" s="678">
        <v>2834</v>
      </c>
      <c r="AI240" s="676">
        <v>3136</v>
      </c>
      <c r="AJ240" s="678">
        <v>3080</v>
      </c>
      <c r="AK240" s="676">
        <v>3082</v>
      </c>
      <c r="AL240" s="678">
        <v>6076</v>
      </c>
      <c r="AM240" s="676">
        <v>5977</v>
      </c>
      <c r="AN240" s="678">
        <v>5916</v>
      </c>
    </row>
    <row r="241" spans="1:40" x14ac:dyDescent="0.2">
      <c r="A241" s="536">
        <v>230</v>
      </c>
      <c r="B241" s="537" t="s">
        <v>486</v>
      </c>
      <c r="C241" s="535" t="s">
        <v>487</v>
      </c>
      <c r="D241" s="330">
        <v>56622</v>
      </c>
      <c r="E241" s="333">
        <v>55809</v>
      </c>
      <c r="F241" s="567">
        <v>56389</v>
      </c>
      <c r="G241" s="565">
        <f t="shared" si="6"/>
        <v>168820</v>
      </c>
      <c r="H241" s="331">
        <v>66738</v>
      </c>
      <c r="I241" s="333">
        <v>57474</v>
      </c>
      <c r="J241" s="570">
        <v>56741</v>
      </c>
      <c r="K241" s="565">
        <f t="shared" si="7"/>
        <v>180953</v>
      </c>
      <c r="L241" s="582">
        <v>203201</v>
      </c>
      <c r="M241" s="584">
        <v>2376</v>
      </c>
      <c r="N241" s="582">
        <v>188724</v>
      </c>
      <c r="O241" s="584">
        <v>191100</v>
      </c>
      <c r="P241" s="579">
        <v>94.04</v>
      </c>
      <c r="Q241" s="584">
        <v>6516</v>
      </c>
      <c r="R241" s="582">
        <v>2757</v>
      </c>
      <c r="S241" s="584">
        <v>197997</v>
      </c>
      <c r="T241" s="582">
        <v>35171</v>
      </c>
      <c r="U241" s="584">
        <v>215949</v>
      </c>
      <c r="V241" s="582">
        <v>926</v>
      </c>
      <c r="W241" s="584">
        <v>209630</v>
      </c>
      <c r="X241" s="582">
        <v>210556</v>
      </c>
      <c r="Y241" s="581">
        <v>97.5</v>
      </c>
      <c r="Z241" s="582">
        <v>3686</v>
      </c>
      <c r="AA241" s="584">
        <v>921</v>
      </c>
      <c r="AB241" s="582">
        <v>214237</v>
      </c>
      <c r="AC241" s="584">
        <v>32351</v>
      </c>
      <c r="AD241" s="582">
        <v>40421</v>
      </c>
      <c r="AE241" s="680">
        <v>232</v>
      </c>
      <c r="AF241" s="678">
        <v>0</v>
      </c>
      <c r="AG241" s="676">
        <v>0</v>
      </c>
      <c r="AH241" s="678">
        <v>23183</v>
      </c>
      <c r="AI241" s="676">
        <v>0</v>
      </c>
      <c r="AJ241" s="678">
        <v>0</v>
      </c>
      <c r="AK241" s="676">
        <v>30628</v>
      </c>
      <c r="AL241" s="678">
        <v>0</v>
      </c>
      <c r="AM241" s="676">
        <v>0</v>
      </c>
      <c r="AN241" s="678">
        <v>53811</v>
      </c>
    </row>
    <row r="242" spans="1:40" x14ac:dyDescent="0.2">
      <c r="A242" s="536">
        <v>231</v>
      </c>
      <c r="B242" s="537" t="s">
        <v>488</v>
      </c>
      <c r="C242" s="535" t="s">
        <v>489</v>
      </c>
      <c r="D242" s="330">
        <v>16108</v>
      </c>
      <c r="E242" s="333">
        <v>16892</v>
      </c>
      <c r="F242" s="567">
        <v>17689</v>
      </c>
      <c r="G242" s="565">
        <f t="shared" si="6"/>
        <v>50689</v>
      </c>
      <c r="H242" s="331">
        <v>9812</v>
      </c>
      <c r="I242" s="333">
        <v>5167</v>
      </c>
      <c r="J242" s="570">
        <v>7462</v>
      </c>
      <c r="K242" s="565">
        <f t="shared" si="7"/>
        <v>22441</v>
      </c>
      <c r="L242" s="582">
        <v>57127</v>
      </c>
      <c r="M242" s="584">
        <v>834</v>
      </c>
      <c r="N242" s="582">
        <v>54630</v>
      </c>
      <c r="O242" s="584">
        <v>55464</v>
      </c>
      <c r="P242" s="579">
        <v>97.09</v>
      </c>
      <c r="Q242" s="584">
        <v>1234</v>
      </c>
      <c r="R242" s="582">
        <v>894</v>
      </c>
      <c r="S242" s="584">
        <v>56758</v>
      </c>
      <c r="T242" s="582">
        <v>7663</v>
      </c>
      <c r="U242" s="584">
        <v>28734</v>
      </c>
      <c r="V242" s="582">
        <v>269</v>
      </c>
      <c r="W242" s="584">
        <v>27968</v>
      </c>
      <c r="X242" s="582">
        <v>28237</v>
      </c>
      <c r="Y242" s="581">
        <v>98.27</v>
      </c>
      <c r="Z242" s="582">
        <v>81</v>
      </c>
      <c r="AA242" s="584">
        <v>140</v>
      </c>
      <c r="AB242" s="582">
        <v>28189</v>
      </c>
      <c r="AC242" s="584">
        <v>4370</v>
      </c>
      <c r="AD242" s="582">
        <v>5633</v>
      </c>
      <c r="AE242" s="680">
        <v>29</v>
      </c>
      <c r="AF242" s="678">
        <v>4599</v>
      </c>
      <c r="AG242" s="676">
        <v>4535</v>
      </c>
      <c r="AH242" s="678">
        <v>4531</v>
      </c>
      <c r="AI242" s="676">
        <v>5618</v>
      </c>
      <c r="AJ242" s="678">
        <v>5480</v>
      </c>
      <c r="AK242" s="676">
        <v>5504</v>
      </c>
      <c r="AL242" s="678">
        <v>10217</v>
      </c>
      <c r="AM242" s="676">
        <v>10015</v>
      </c>
      <c r="AN242" s="678">
        <v>10035</v>
      </c>
    </row>
    <row r="243" spans="1:40" x14ac:dyDescent="0.2">
      <c r="A243" s="536">
        <v>232</v>
      </c>
      <c r="B243" s="537" t="s">
        <v>721</v>
      </c>
      <c r="C243" s="535" t="s">
        <v>730</v>
      </c>
      <c r="D243" s="330">
        <v>45851</v>
      </c>
      <c r="E243" s="333">
        <v>44791</v>
      </c>
      <c r="F243" s="567">
        <v>44836</v>
      </c>
      <c r="G243" s="565">
        <f t="shared" si="6"/>
        <v>135478</v>
      </c>
      <c r="H243" s="331">
        <v>25473</v>
      </c>
      <c r="I243" s="333">
        <v>20694</v>
      </c>
      <c r="J243" s="570">
        <v>17503</v>
      </c>
      <c r="K243" s="565">
        <f t="shared" si="7"/>
        <v>63670</v>
      </c>
      <c r="L243" s="582">
        <v>155105</v>
      </c>
      <c r="M243" s="584">
        <v>2036</v>
      </c>
      <c r="N243" s="582">
        <v>150365</v>
      </c>
      <c r="O243" s="584">
        <v>152401</v>
      </c>
      <c r="P243" s="579">
        <v>98.26</v>
      </c>
      <c r="Q243" s="584">
        <v>2026</v>
      </c>
      <c r="R243" s="582">
        <v>2270</v>
      </c>
      <c r="S243" s="584">
        <v>154661</v>
      </c>
      <c r="T243" s="582">
        <v>21898</v>
      </c>
      <c r="U243" s="584">
        <v>78419</v>
      </c>
      <c r="V243" s="582">
        <v>830</v>
      </c>
      <c r="W243" s="584">
        <v>76555</v>
      </c>
      <c r="X243" s="582">
        <v>77385</v>
      </c>
      <c r="Y243" s="581">
        <v>98.68</v>
      </c>
      <c r="Z243" s="582">
        <v>-690</v>
      </c>
      <c r="AA243" s="584">
        <v>1043</v>
      </c>
      <c r="AB243" s="582">
        <v>76908</v>
      </c>
      <c r="AC243" s="584">
        <v>11652</v>
      </c>
      <c r="AD243" s="582">
        <v>8614</v>
      </c>
      <c r="AE243" s="680">
        <v>6</v>
      </c>
      <c r="AF243" s="678">
        <v>11011</v>
      </c>
      <c r="AG243" s="676">
        <v>10852</v>
      </c>
      <c r="AH243" s="678">
        <v>10693</v>
      </c>
      <c r="AI243" s="676">
        <v>8207</v>
      </c>
      <c r="AJ243" s="678">
        <v>8075</v>
      </c>
      <c r="AK243" s="676">
        <v>7911</v>
      </c>
      <c r="AL243" s="678">
        <v>19218</v>
      </c>
      <c r="AM243" s="676">
        <v>18927</v>
      </c>
      <c r="AN243" s="678">
        <v>18604</v>
      </c>
    </row>
    <row r="244" spans="1:40" x14ac:dyDescent="0.2">
      <c r="A244" s="536">
        <v>233</v>
      </c>
      <c r="B244" s="537" t="s">
        <v>490</v>
      </c>
      <c r="C244" s="535" t="s">
        <v>491</v>
      </c>
      <c r="D244" s="330">
        <v>15595</v>
      </c>
      <c r="E244" s="333">
        <v>15209</v>
      </c>
      <c r="F244" s="567">
        <v>15472</v>
      </c>
      <c r="G244" s="565">
        <f t="shared" si="6"/>
        <v>46276</v>
      </c>
      <c r="H244" s="331">
        <v>36226</v>
      </c>
      <c r="I244" s="333">
        <v>25757</v>
      </c>
      <c r="J244" s="570">
        <v>25522</v>
      </c>
      <c r="K244" s="565">
        <f t="shared" si="7"/>
        <v>87505</v>
      </c>
      <c r="L244" s="582">
        <v>53849</v>
      </c>
      <c r="M244" s="584">
        <v>1640</v>
      </c>
      <c r="N244" s="582">
        <v>50034</v>
      </c>
      <c r="O244" s="584">
        <v>51674</v>
      </c>
      <c r="P244" s="579">
        <v>95.96</v>
      </c>
      <c r="Q244" s="584">
        <v>1212</v>
      </c>
      <c r="R244" s="582">
        <v>2124</v>
      </c>
      <c r="S244" s="584">
        <v>53370</v>
      </c>
      <c r="T244" s="582">
        <v>8476</v>
      </c>
      <c r="U244" s="584">
        <v>97524</v>
      </c>
      <c r="V244" s="582">
        <v>1851</v>
      </c>
      <c r="W244" s="584">
        <v>92523</v>
      </c>
      <c r="X244" s="582">
        <v>94374</v>
      </c>
      <c r="Y244" s="581">
        <v>96.77</v>
      </c>
      <c r="Z244" s="582">
        <v>102</v>
      </c>
      <c r="AA244" s="584">
        <v>1260</v>
      </c>
      <c r="AB244" s="582">
        <v>93885</v>
      </c>
      <c r="AC244" s="584">
        <v>8772</v>
      </c>
      <c r="AD244" s="582">
        <v>12835</v>
      </c>
      <c r="AE244" s="680">
        <v>2</v>
      </c>
      <c r="AF244" s="678">
        <v>3696</v>
      </c>
      <c r="AG244" s="676">
        <v>3658</v>
      </c>
      <c r="AH244" s="678">
        <v>3627</v>
      </c>
      <c r="AI244" s="676">
        <v>6507</v>
      </c>
      <c r="AJ244" s="678">
        <v>6286</v>
      </c>
      <c r="AK244" s="676">
        <v>6170</v>
      </c>
      <c r="AL244" s="678">
        <v>10203</v>
      </c>
      <c r="AM244" s="676">
        <v>9944</v>
      </c>
      <c r="AN244" s="678">
        <v>9797</v>
      </c>
    </row>
    <row r="245" spans="1:40" x14ac:dyDescent="0.2">
      <c r="A245" s="536">
        <v>234</v>
      </c>
      <c r="B245" s="537" t="s">
        <v>492</v>
      </c>
      <c r="C245" s="535" t="s">
        <v>493</v>
      </c>
      <c r="D245" s="330">
        <v>27880</v>
      </c>
      <c r="E245" s="333">
        <v>28021</v>
      </c>
      <c r="F245" s="567">
        <v>27802</v>
      </c>
      <c r="G245" s="565">
        <f t="shared" si="6"/>
        <v>83703</v>
      </c>
      <c r="H245" s="331">
        <v>35384</v>
      </c>
      <c r="I245" s="333">
        <v>30793</v>
      </c>
      <c r="J245" s="570">
        <v>29664</v>
      </c>
      <c r="K245" s="565">
        <f t="shared" si="7"/>
        <v>95841</v>
      </c>
      <c r="L245" s="582">
        <v>98045</v>
      </c>
      <c r="M245" s="584">
        <v>2793</v>
      </c>
      <c r="N245" s="582">
        <v>93863</v>
      </c>
      <c r="O245" s="584">
        <v>96656</v>
      </c>
      <c r="P245" s="579">
        <v>98.58</v>
      </c>
      <c r="Q245" s="584">
        <v>-236</v>
      </c>
      <c r="R245" s="582">
        <v>3613</v>
      </c>
      <c r="S245" s="584">
        <v>97240</v>
      </c>
      <c r="T245" s="582">
        <v>13601</v>
      </c>
      <c r="U245" s="584">
        <v>113435</v>
      </c>
      <c r="V245" s="582">
        <v>817</v>
      </c>
      <c r="W245" s="584">
        <v>111292</v>
      </c>
      <c r="X245" s="582">
        <v>112109</v>
      </c>
      <c r="Y245" s="581">
        <v>98.83</v>
      </c>
      <c r="Z245" s="582">
        <v>-1580</v>
      </c>
      <c r="AA245" s="584">
        <v>1452</v>
      </c>
      <c r="AB245" s="582">
        <v>111164</v>
      </c>
      <c r="AC245" s="584">
        <v>18042</v>
      </c>
      <c r="AD245" s="582">
        <v>4211</v>
      </c>
      <c r="AE245" s="680">
        <v>8</v>
      </c>
      <c r="AF245" s="678">
        <v>0</v>
      </c>
      <c r="AG245" s="676">
        <v>0</v>
      </c>
      <c r="AH245" s="678">
        <v>6830</v>
      </c>
      <c r="AI245" s="676">
        <v>0</v>
      </c>
      <c r="AJ245" s="678">
        <v>0</v>
      </c>
      <c r="AK245" s="676">
        <v>8793</v>
      </c>
      <c r="AL245" s="678">
        <v>0</v>
      </c>
      <c r="AM245" s="676">
        <v>0</v>
      </c>
      <c r="AN245" s="678">
        <v>15623</v>
      </c>
    </row>
    <row r="246" spans="1:40" x14ac:dyDescent="0.2">
      <c r="A246" s="536">
        <v>235</v>
      </c>
      <c r="B246" s="537" t="s">
        <v>494</v>
      </c>
      <c r="C246" s="535" t="s">
        <v>495</v>
      </c>
      <c r="D246" s="330">
        <v>14370</v>
      </c>
      <c r="E246" s="333">
        <v>13771</v>
      </c>
      <c r="F246" s="567">
        <v>13816</v>
      </c>
      <c r="G246" s="565">
        <f t="shared" si="6"/>
        <v>41957</v>
      </c>
      <c r="H246" s="331">
        <v>9315</v>
      </c>
      <c r="I246" s="333">
        <v>8173</v>
      </c>
      <c r="J246" s="570">
        <v>8364</v>
      </c>
      <c r="K246" s="565">
        <f t="shared" si="7"/>
        <v>25852</v>
      </c>
      <c r="L246" s="582">
        <v>48096</v>
      </c>
      <c r="M246" s="584">
        <v>727</v>
      </c>
      <c r="N246" s="582">
        <v>46370</v>
      </c>
      <c r="O246" s="584">
        <v>47097</v>
      </c>
      <c r="P246" s="579">
        <v>97.92</v>
      </c>
      <c r="Q246" s="584">
        <v>655</v>
      </c>
      <c r="R246" s="582">
        <v>887</v>
      </c>
      <c r="S246" s="584">
        <v>47912</v>
      </c>
      <c r="T246" s="582">
        <v>6670</v>
      </c>
      <c r="U246" s="584">
        <v>30688</v>
      </c>
      <c r="V246" s="582">
        <v>340</v>
      </c>
      <c r="W246" s="584">
        <v>29980</v>
      </c>
      <c r="X246" s="582">
        <v>30320</v>
      </c>
      <c r="Y246" s="581">
        <v>98.8</v>
      </c>
      <c r="Z246" s="582">
        <v>577</v>
      </c>
      <c r="AA246" s="584">
        <v>310</v>
      </c>
      <c r="AB246" s="582">
        <v>30867</v>
      </c>
      <c r="AC246" s="584">
        <v>4798</v>
      </c>
      <c r="AD246" s="582">
        <v>3641</v>
      </c>
      <c r="AE246" s="680">
        <v>9</v>
      </c>
      <c r="AF246" s="678">
        <v>0</v>
      </c>
      <c r="AG246" s="676">
        <v>0</v>
      </c>
      <c r="AH246" s="678">
        <v>1340</v>
      </c>
      <c r="AI246" s="676">
        <v>0</v>
      </c>
      <c r="AJ246" s="678">
        <v>0</v>
      </c>
      <c r="AK246" s="676">
        <v>1255</v>
      </c>
      <c r="AL246" s="678">
        <v>0</v>
      </c>
      <c r="AM246" s="676">
        <v>0</v>
      </c>
      <c r="AN246" s="678">
        <v>2595</v>
      </c>
    </row>
    <row r="247" spans="1:40" x14ac:dyDescent="0.2">
      <c r="A247" s="536">
        <v>236</v>
      </c>
      <c r="B247" s="537" t="s">
        <v>496</v>
      </c>
      <c r="C247" s="535" t="s">
        <v>497</v>
      </c>
      <c r="D247" s="330">
        <v>34135</v>
      </c>
      <c r="E247" s="333">
        <v>27727</v>
      </c>
      <c r="F247" s="567">
        <v>27652.93</v>
      </c>
      <c r="G247" s="565">
        <f t="shared" si="6"/>
        <v>89514.93</v>
      </c>
      <c r="H247" s="331">
        <v>22096</v>
      </c>
      <c r="I247" s="333">
        <v>19369</v>
      </c>
      <c r="J247" s="570">
        <v>18904</v>
      </c>
      <c r="K247" s="565">
        <f t="shared" si="7"/>
        <v>60369</v>
      </c>
      <c r="L247" s="582">
        <v>98444</v>
      </c>
      <c r="M247" s="584">
        <v>638</v>
      </c>
      <c r="N247" s="582">
        <v>97064</v>
      </c>
      <c r="O247" s="584">
        <v>97702</v>
      </c>
      <c r="P247" s="579">
        <v>99.25</v>
      </c>
      <c r="Q247" s="584">
        <v>468</v>
      </c>
      <c r="R247" s="582">
        <v>740</v>
      </c>
      <c r="S247" s="584">
        <v>98272</v>
      </c>
      <c r="T247" s="582">
        <v>11262</v>
      </c>
      <c r="U247" s="584">
        <v>70424</v>
      </c>
      <c r="V247" s="582">
        <v>421</v>
      </c>
      <c r="W247" s="584">
        <v>69566</v>
      </c>
      <c r="X247" s="582">
        <v>69987</v>
      </c>
      <c r="Y247" s="581">
        <v>99.38</v>
      </c>
      <c r="Z247" s="582">
        <v>-1589</v>
      </c>
      <c r="AA247" s="584">
        <v>837</v>
      </c>
      <c r="AB247" s="582">
        <v>68814</v>
      </c>
      <c r="AC247" s="584">
        <v>9556</v>
      </c>
      <c r="AD247" s="582">
        <v>1306</v>
      </c>
      <c r="AE247" s="680">
        <v>26</v>
      </c>
      <c r="AF247" s="678">
        <v>3116</v>
      </c>
      <c r="AG247" s="676">
        <v>3091</v>
      </c>
      <c r="AH247" s="678">
        <v>2956</v>
      </c>
      <c r="AI247" s="676">
        <v>3078</v>
      </c>
      <c r="AJ247" s="678">
        <v>3028</v>
      </c>
      <c r="AK247" s="676">
        <v>3052</v>
      </c>
      <c r="AL247" s="678">
        <v>6194</v>
      </c>
      <c r="AM247" s="676">
        <v>6119</v>
      </c>
      <c r="AN247" s="678">
        <v>6008</v>
      </c>
    </row>
    <row r="248" spans="1:40" x14ac:dyDescent="0.2">
      <c r="A248" s="536">
        <v>237</v>
      </c>
      <c r="B248" s="537" t="s">
        <v>498</v>
      </c>
      <c r="C248" s="535" t="s">
        <v>499</v>
      </c>
      <c r="D248" s="330">
        <v>13793</v>
      </c>
      <c r="E248" s="333">
        <v>13592</v>
      </c>
      <c r="F248" s="567">
        <v>13495</v>
      </c>
      <c r="G248" s="565">
        <f t="shared" si="6"/>
        <v>40880</v>
      </c>
      <c r="H248" s="331">
        <v>6459</v>
      </c>
      <c r="I248" s="333">
        <v>6876</v>
      </c>
      <c r="J248" s="570">
        <v>5850</v>
      </c>
      <c r="K248" s="565">
        <f t="shared" si="7"/>
        <v>19185</v>
      </c>
      <c r="L248" s="582">
        <v>45773</v>
      </c>
      <c r="M248" s="584">
        <v>868</v>
      </c>
      <c r="N248" s="582">
        <v>44021</v>
      </c>
      <c r="O248" s="584">
        <v>44889</v>
      </c>
      <c r="P248" s="579">
        <v>98.07</v>
      </c>
      <c r="Q248" s="584">
        <v>622</v>
      </c>
      <c r="R248" s="582">
        <v>1017</v>
      </c>
      <c r="S248" s="584">
        <v>45660</v>
      </c>
      <c r="T248" s="582">
        <v>6424</v>
      </c>
      <c r="U248" s="584">
        <v>22931</v>
      </c>
      <c r="V248" s="582">
        <v>149</v>
      </c>
      <c r="W248" s="584">
        <v>22342</v>
      </c>
      <c r="X248" s="582">
        <v>22491</v>
      </c>
      <c r="Y248" s="581">
        <v>98.08</v>
      </c>
      <c r="Z248" s="582">
        <v>196</v>
      </c>
      <c r="AA248" s="584">
        <v>309</v>
      </c>
      <c r="AB248" s="582">
        <v>22847</v>
      </c>
      <c r="AC248" s="584">
        <v>3962</v>
      </c>
      <c r="AD248" s="582">
        <v>4333</v>
      </c>
      <c r="AE248" s="680">
        <v>12</v>
      </c>
      <c r="AF248" s="678">
        <v>2609</v>
      </c>
      <c r="AG248" s="676">
        <v>2562</v>
      </c>
      <c r="AH248" s="678">
        <v>2526</v>
      </c>
      <c r="AI248" s="676">
        <v>2942</v>
      </c>
      <c r="AJ248" s="678">
        <v>2941</v>
      </c>
      <c r="AK248" s="676">
        <v>2907</v>
      </c>
      <c r="AL248" s="678">
        <v>5551</v>
      </c>
      <c r="AM248" s="676">
        <v>5503</v>
      </c>
      <c r="AN248" s="678">
        <v>5433</v>
      </c>
    </row>
    <row r="249" spans="1:40" x14ac:dyDescent="0.2">
      <c r="A249" s="536">
        <v>238</v>
      </c>
      <c r="B249" s="537" t="s">
        <v>500</v>
      </c>
      <c r="C249" s="535" t="s">
        <v>501</v>
      </c>
      <c r="D249" s="330">
        <v>40479</v>
      </c>
      <c r="E249" s="333">
        <v>40182</v>
      </c>
      <c r="F249" s="567">
        <v>40289</v>
      </c>
      <c r="G249" s="565">
        <f t="shared" si="6"/>
        <v>120950</v>
      </c>
      <c r="H249" s="331">
        <v>45503</v>
      </c>
      <c r="I249" s="333">
        <v>35502</v>
      </c>
      <c r="J249" s="570">
        <v>35330</v>
      </c>
      <c r="K249" s="565">
        <f t="shared" si="7"/>
        <v>116335</v>
      </c>
      <c r="L249" s="582">
        <v>137421</v>
      </c>
      <c r="M249" s="584">
        <v>1828</v>
      </c>
      <c r="N249" s="582">
        <v>132903</v>
      </c>
      <c r="O249" s="584">
        <v>134731</v>
      </c>
      <c r="P249" s="579">
        <v>98.04</v>
      </c>
      <c r="Q249" s="584">
        <v>1716</v>
      </c>
      <c r="R249" s="582">
        <v>1881</v>
      </c>
      <c r="S249" s="584">
        <v>136500</v>
      </c>
      <c r="T249" s="582">
        <v>18168</v>
      </c>
      <c r="U249" s="584">
        <v>137758</v>
      </c>
      <c r="V249" s="582">
        <v>1849</v>
      </c>
      <c r="W249" s="584">
        <v>134764</v>
      </c>
      <c r="X249" s="582">
        <v>136613</v>
      </c>
      <c r="Y249" s="581">
        <v>99.17</v>
      </c>
      <c r="Z249" s="582">
        <v>-3676</v>
      </c>
      <c r="AA249" s="584">
        <v>2550</v>
      </c>
      <c r="AB249" s="582">
        <v>133638</v>
      </c>
      <c r="AC249" s="584">
        <v>20072</v>
      </c>
      <c r="AD249" s="582">
        <v>5191</v>
      </c>
      <c r="AE249" s="680">
        <v>26</v>
      </c>
      <c r="AF249" s="678">
        <v>6576</v>
      </c>
      <c r="AG249" s="676">
        <v>6493</v>
      </c>
      <c r="AH249" s="678">
        <v>6391</v>
      </c>
      <c r="AI249" s="676">
        <v>6093</v>
      </c>
      <c r="AJ249" s="678">
        <v>5968</v>
      </c>
      <c r="AK249" s="676">
        <v>5869</v>
      </c>
      <c r="AL249" s="678">
        <v>12669</v>
      </c>
      <c r="AM249" s="676">
        <v>12461</v>
      </c>
      <c r="AN249" s="678">
        <v>12260</v>
      </c>
    </row>
    <row r="250" spans="1:40" x14ac:dyDescent="0.2">
      <c r="A250" s="536">
        <v>239</v>
      </c>
      <c r="B250" s="537" t="s">
        <v>502</v>
      </c>
      <c r="C250" s="535" t="s">
        <v>503</v>
      </c>
      <c r="D250" s="330">
        <v>18091</v>
      </c>
      <c r="E250" s="333">
        <v>16349</v>
      </c>
      <c r="F250" s="567">
        <v>17121</v>
      </c>
      <c r="G250" s="565">
        <f t="shared" si="6"/>
        <v>51561</v>
      </c>
      <c r="H250" s="331">
        <v>9666</v>
      </c>
      <c r="I250" s="333">
        <v>8601</v>
      </c>
      <c r="J250" s="570">
        <v>8675</v>
      </c>
      <c r="K250" s="565">
        <f t="shared" si="7"/>
        <v>26942</v>
      </c>
      <c r="L250" s="582">
        <v>58325</v>
      </c>
      <c r="M250" s="584">
        <v>464</v>
      </c>
      <c r="N250" s="582">
        <v>56888</v>
      </c>
      <c r="O250" s="584">
        <v>57352</v>
      </c>
      <c r="P250" s="579">
        <v>98.33</v>
      </c>
      <c r="Q250" s="584">
        <v>242</v>
      </c>
      <c r="R250" s="582">
        <v>508</v>
      </c>
      <c r="S250" s="584">
        <v>57638</v>
      </c>
      <c r="T250" s="582">
        <v>7310</v>
      </c>
      <c r="U250" s="584">
        <v>29491</v>
      </c>
      <c r="V250" s="582">
        <v>269</v>
      </c>
      <c r="W250" s="584">
        <v>28813</v>
      </c>
      <c r="X250" s="582">
        <v>29082</v>
      </c>
      <c r="Y250" s="581">
        <v>98.61</v>
      </c>
      <c r="Z250" s="582">
        <v>-835</v>
      </c>
      <c r="AA250" s="584">
        <v>649</v>
      </c>
      <c r="AB250" s="582">
        <v>28627</v>
      </c>
      <c r="AC250" s="584">
        <v>3797</v>
      </c>
      <c r="AD250" s="582">
        <v>2339</v>
      </c>
      <c r="AE250" s="680">
        <v>24</v>
      </c>
      <c r="AF250" s="678">
        <v>3033</v>
      </c>
      <c r="AG250" s="676">
        <v>3014</v>
      </c>
      <c r="AH250" s="678">
        <v>2972</v>
      </c>
      <c r="AI250" s="676">
        <v>2394</v>
      </c>
      <c r="AJ250" s="678">
        <v>2373</v>
      </c>
      <c r="AK250" s="676">
        <v>2328</v>
      </c>
      <c r="AL250" s="678">
        <v>5427</v>
      </c>
      <c r="AM250" s="676">
        <v>5387</v>
      </c>
      <c r="AN250" s="678">
        <v>5300</v>
      </c>
    </row>
    <row r="251" spans="1:40" x14ac:dyDescent="0.2">
      <c r="A251" s="536">
        <v>240</v>
      </c>
      <c r="B251" s="537" t="s">
        <v>504</v>
      </c>
      <c r="C251" s="535" t="s">
        <v>505</v>
      </c>
      <c r="D251" s="330">
        <v>11366</v>
      </c>
      <c r="E251" s="333">
        <v>11153</v>
      </c>
      <c r="F251" s="567">
        <v>10960</v>
      </c>
      <c r="G251" s="565">
        <f t="shared" si="6"/>
        <v>33479</v>
      </c>
      <c r="H251" s="331">
        <v>8528</v>
      </c>
      <c r="I251" s="333">
        <v>7098</v>
      </c>
      <c r="J251" s="570">
        <v>7594</v>
      </c>
      <c r="K251" s="565">
        <f t="shared" si="7"/>
        <v>23220</v>
      </c>
      <c r="L251" s="582">
        <v>37814</v>
      </c>
      <c r="M251" s="584">
        <v>723</v>
      </c>
      <c r="N251" s="582">
        <v>36283</v>
      </c>
      <c r="O251" s="584">
        <v>37006</v>
      </c>
      <c r="P251" s="579">
        <v>97.86</v>
      </c>
      <c r="Q251" s="584">
        <v>523</v>
      </c>
      <c r="R251" s="582">
        <v>784</v>
      </c>
      <c r="S251" s="584">
        <v>37590</v>
      </c>
      <c r="T251" s="582">
        <v>5154</v>
      </c>
      <c r="U251" s="584">
        <v>26403</v>
      </c>
      <c r="V251" s="582">
        <v>170</v>
      </c>
      <c r="W251" s="584">
        <v>25801</v>
      </c>
      <c r="X251" s="582">
        <v>25971</v>
      </c>
      <c r="Y251" s="581">
        <v>98.36</v>
      </c>
      <c r="Z251" s="582">
        <v>0</v>
      </c>
      <c r="AA251" s="584">
        <v>354</v>
      </c>
      <c r="AB251" s="582">
        <v>26155</v>
      </c>
      <c r="AC251" s="584">
        <v>3713</v>
      </c>
      <c r="AD251" s="582">
        <v>1909</v>
      </c>
      <c r="AE251" s="680">
        <v>3</v>
      </c>
      <c r="AF251" s="678">
        <v>0</v>
      </c>
      <c r="AG251" s="676">
        <v>0</v>
      </c>
      <c r="AH251" s="678">
        <v>3528</v>
      </c>
      <c r="AI251" s="676">
        <v>0</v>
      </c>
      <c r="AJ251" s="678">
        <v>0</v>
      </c>
      <c r="AK251" s="676">
        <v>2875</v>
      </c>
      <c r="AL251" s="678">
        <v>0</v>
      </c>
      <c r="AM251" s="676">
        <v>0</v>
      </c>
      <c r="AN251" s="678">
        <v>6403</v>
      </c>
    </row>
    <row r="252" spans="1:40" x14ac:dyDescent="0.2">
      <c r="A252" s="536">
        <v>241</v>
      </c>
      <c r="B252" s="537" t="s">
        <v>506</v>
      </c>
      <c r="C252" s="535" t="s">
        <v>507</v>
      </c>
      <c r="D252" s="330">
        <v>19022</v>
      </c>
      <c r="E252" s="333">
        <v>18923</v>
      </c>
      <c r="F252" s="567">
        <v>18868</v>
      </c>
      <c r="G252" s="565">
        <f t="shared" si="6"/>
        <v>56813</v>
      </c>
      <c r="H252" s="331">
        <v>10954</v>
      </c>
      <c r="I252" s="333">
        <v>10681</v>
      </c>
      <c r="J252" s="570">
        <v>12725</v>
      </c>
      <c r="K252" s="565">
        <f t="shared" si="7"/>
        <v>34360</v>
      </c>
      <c r="L252" s="582">
        <v>63978</v>
      </c>
      <c r="M252" s="584">
        <v>626</v>
      </c>
      <c r="N252" s="582">
        <v>62524</v>
      </c>
      <c r="O252" s="584">
        <v>63150</v>
      </c>
      <c r="P252" s="579">
        <v>98.71</v>
      </c>
      <c r="Q252" s="584">
        <v>563</v>
      </c>
      <c r="R252" s="582">
        <v>667</v>
      </c>
      <c r="S252" s="584">
        <v>63754</v>
      </c>
      <c r="T252" s="582">
        <v>8571</v>
      </c>
      <c r="U252" s="584">
        <v>39851</v>
      </c>
      <c r="V252" s="582">
        <v>360</v>
      </c>
      <c r="W252" s="584">
        <v>38840</v>
      </c>
      <c r="X252" s="582">
        <v>39200</v>
      </c>
      <c r="Y252" s="581">
        <v>98.37</v>
      </c>
      <c r="Z252" s="582">
        <v>-707</v>
      </c>
      <c r="AA252" s="584">
        <v>682</v>
      </c>
      <c r="AB252" s="582">
        <v>38815</v>
      </c>
      <c r="AC252" s="584">
        <v>4532</v>
      </c>
      <c r="AD252" s="582">
        <v>2044</v>
      </c>
      <c r="AE252" s="680">
        <v>111</v>
      </c>
      <c r="AF252" s="678">
        <v>4264</v>
      </c>
      <c r="AG252" s="676">
        <v>4209</v>
      </c>
      <c r="AH252" s="678">
        <v>4150</v>
      </c>
      <c r="AI252" s="676">
        <v>4415</v>
      </c>
      <c r="AJ252" s="678">
        <v>4342</v>
      </c>
      <c r="AK252" s="676">
        <v>4409</v>
      </c>
      <c r="AL252" s="678">
        <v>8679</v>
      </c>
      <c r="AM252" s="676">
        <v>8551</v>
      </c>
      <c r="AN252" s="678">
        <v>8559</v>
      </c>
    </row>
    <row r="253" spans="1:40" x14ac:dyDescent="0.2">
      <c r="A253" s="536">
        <v>242</v>
      </c>
      <c r="B253" s="537" t="s">
        <v>508</v>
      </c>
      <c r="C253" s="535" t="s">
        <v>509</v>
      </c>
      <c r="D253" s="330">
        <v>21055</v>
      </c>
      <c r="E253" s="333">
        <v>20274</v>
      </c>
      <c r="F253" s="567">
        <v>20158</v>
      </c>
      <c r="G253" s="565">
        <f t="shared" si="6"/>
        <v>61487</v>
      </c>
      <c r="H253" s="331">
        <v>12353</v>
      </c>
      <c r="I253" s="333">
        <v>10904</v>
      </c>
      <c r="J253" s="570">
        <v>10931</v>
      </c>
      <c r="K253" s="565">
        <f t="shared" si="7"/>
        <v>34188</v>
      </c>
      <c r="L253" s="582">
        <v>69933</v>
      </c>
      <c r="M253" s="584">
        <v>967</v>
      </c>
      <c r="N253" s="582">
        <v>67849</v>
      </c>
      <c r="O253" s="584">
        <v>68816</v>
      </c>
      <c r="P253" s="579">
        <v>98.4</v>
      </c>
      <c r="Q253" s="584">
        <v>547</v>
      </c>
      <c r="R253" s="582">
        <v>1156</v>
      </c>
      <c r="S253" s="584">
        <v>69552</v>
      </c>
      <c r="T253" s="582">
        <v>9241</v>
      </c>
      <c r="U253" s="584">
        <v>40598</v>
      </c>
      <c r="V253" s="582">
        <v>436</v>
      </c>
      <c r="W253" s="584">
        <v>39422</v>
      </c>
      <c r="X253" s="582">
        <v>39858</v>
      </c>
      <c r="Y253" s="581">
        <v>98.18</v>
      </c>
      <c r="Z253" s="582">
        <v>167</v>
      </c>
      <c r="AA253" s="584">
        <v>612</v>
      </c>
      <c r="AB253" s="582">
        <v>40201</v>
      </c>
      <c r="AC253" s="584">
        <v>5981</v>
      </c>
      <c r="AD253" s="582">
        <v>2553</v>
      </c>
      <c r="AE253" s="680">
        <v>17</v>
      </c>
      <c r="AF253" s="678">
        <v>2907</v>
      </c>
      <c r="AG253" s="676">
        <v>2875</v>
      </c>
      <c r="AH253" s="678">
        <v>2814</v>
      </c>
      <c r="AI253" s="676">
        <v>2446</v>
      </c>
      <c r="AJ253" s="678">
        <v>2473</v>
      </c>
      <c r="AK253" s="676">
        <v>2448</v>
      </c>
      <c r="AL253" s="678">
        <v>5353</v>
      </c>
      <c r="AM253" s="676">
        <v>5348</v>
      </c>
      <c r="AN253" s="678">
        <v>5262</v>
      </c>
    </row>
    <row r="254" spans="1:40" x14ac:dyDescent="0.2">
      <c r="A254" s="536">
        <v>243</v>
      </c>
      <c r="B254" s="537" t="s">
        <v>510</v>
      </c>
      <c r="C254" s="535" t="s">
        <v>511</v>
      </c>
      <c r="D254" s="330">
        <v>20213</v>
      </c>
      <c r="E254" s="333">
        <v>19179</v>
      </c>
      <c r="F254" s="567">
        <v>20060</v>
      </c>
      <c r="G254" s="565">
        <f t="shared" si="6"/>
        <v>59452</v>
      </c>
      <c r="H254" s="331">
        <v>7840</v>
      </c>
      <c r="I254" s="333">
        <v>8519</v>
      </c>
      <c r="J254" s="570">
        <v>8078</v>
      </c>
      <c r="K254" s="565">
        <f t="shared" si="7"/>
        <v>24437</v>
      </c>
      <c r="L254" s="582">
        <v>68910</v>
      </c>
      <c r="M254" s="584">
        <v>653</v>
      </c>
      <c r="N254" s="582">
        <v>67226</v>
      </c>
      <c r="O254" s="584">
        <v>67879</v>
      </c>
      <c r="P254" s="579">
        <v>98.5</v>
      </c>
      <c r="Q254" s="584">
        <v>810</v>
      </c>
      <c r="R254" s="582">
        <v>681</v>
      </c>
      <c r="S254" s="584">
        <v>68717</v>
      </c>
      <c r="T254" s="582">
        <v>9715</v>
      </c>
      <c r="U254" s="584">
        <v>29027</v>
      </c>
      <c r="V254" s="582">
        <v>65</v>
      </c>
      <c r="W254" s="584">
        <v>28334</v>
      </c>
      <c r="X254" s="582">
        <v>28399</v>
      </c>
      <c r="Y254" s="581">
        <v>97.84</v>
      </c>
      <c r="Z254" s="582">
        <v>-791</v>
      </c>
      <c r="AA254" s="584">
        <v>314</v>
      </c>
      <c r="AB254" s="582">
        <v>27857</v>
      </c>
      <c r="AC254" s="584">
        <v>3840</v>
      </c>
      <c r="AD254" s="582">
        <v>2170</v>
      </c>
      <c r="AE254" s="680">
        <v>11</v>
      </c>
      <c r="AF254" s="678">
        <v>0</v>
      </c>
      <c r="AG254" s="676">
        <v>0</v>
      </c>
      <c r="AH254" s="678">
        <v>4155</v>
      </c>
      <c r="AI254" s="676">
        <v>0</v>
      </c>
      <c r="AJ254" s="678">
        <v>0</v>
      </c>
      <c r="AK254" s="676">
        <v>3600</v>
      </c>
      <c r="AL254" s="678">
        <v>0</v>
      </c>
      <c r="AM254" s="676">
        <v>0</v>
      </c>
      <c r="AN254" s="678">
        <v>7755</v>
      </c>
    </row>
    <row r="255" spans="1:40" x14ac:dyDescent="0.2">
      <c r="A255" s="536">
        <v>244</v>
      </c>
      <c r="B255" s="537" t="s">
        <v>512</v>
      </c>
      <c r="C255" s="535" t="s">
        <v>513</v>
      </c>
      <c r="D255" s="330">
        <v>14968</v>
      </c>
      <c r="E255" s="333">
        <v>14561</v>
      </c>
      <c r="F255" s="567">
        <v>14675</v>
      </c>
      <c r="G255" s="565">
        <f t="shared" si="6"/>
        <v>44204</v>
      </c>
      <c r="H255" s="331">
        <v>6408</v>
      </c>
      <c r="I255" s="333">
        <v>5541</v>
      </c>
      <c r="J255" s="570">
        <v>5849</v>
      </c>
      <c r="K255" s="565">
        <f t="shared" si="7"/>
        <v>17798</v>
      </c>
      <c r="L255" s="582">
        <v>49241</v>
      </c>
      <c r="M255" s="584">
        <v>936</v>
      </c>
      <c r="N255" s="582">
        <v>47878</v>
      </c>
      <c r="O255" s="584">
        <v>48814</v>
      </c>
      <c r="P255" s="579">
        <v>99.13</v>
      </c>
      <c r="Q255" s="584">
        <v>250</v>
      </c>
      <c r="R255" s="582">
        <v>1001</v>
      </c>
      <c r="S255" s="584">
        <v>49129</v>
      </c>
      <c r="T255" s="582">
        <v>6254</v>
      </c>
      <c r="U255" s="584">
        <v>21018</v>
      </c>
      <c r="V255" s="582">
        <v>198</v>
      </c>
      <c r="W255" s="584">
        <v>20231</v>
      </c>
      <c r="X255" s="582">
        <v>20429</v>
      </c>
      <c r="Y255" s="581">
        <v>97.2</v>
      </c>
      <c r="Z255" s="582">
        <v>-215</v>
      </c>
      <c r="AA255" s="584">
        <v>171</v>
      </c>
      <c r="AB255" s="582">
        <v>20187</v>
      </c>
      <c r="AC255" s="584">
        <v>2571</v>
      </c>
      <c r="AD255" s="582">
        <v>997</v>
      </c>
      <c r="AE255" s="680">
        <v>13</v>
      </c>
      <c r="AF255" s="678">
        <v>1910</v>
      </c>
      <c r="AG255" s="676">
        <v>1904</v>
      </c>
      <c r="AH255" s="678">
        <v>1882</v>
      </c>
      <c r="AI255" s="676">
        <v>1411</v>
      </c>
      <c r="AJ255" s="678">
        <v>1432</v>
      </c>
      <c r="AK255" s="676">
        <v>1429</v>
      </c>
      <c r="AL255" s="678">
        <v>3321</v>
      </c>
      <c r="AM255" s="676">
        <v>3336</v>
      </c>
      <c r="AN255" s="678">
        <v>3311</v>
      </c>
    </row>
    <row r="256" spans="1:40" x14ac:dyDescent="0.2">
      <c r="A256" s="536">
        <v>245</v>
      </c>
      <c r="B256" s="537" t="s">
        <v>514</v>
      </c>
      <c r="C256" s="535" t="s">
        <v>515</v>
      </c>
      <c r="D256" s="330">
        <v>25799</v>
      </c>
      <c r="E256" s="333">
        <v>25216</v>
      </c>
      <c r="F256" s="567">
        <v>25151</v>
      </c>
      <c r="G256" s="565">
        <f t="shared" si="6"/>
        <v>76166</v>
      </c>
      <c r="H256" s="331">
        <v>13368</v>
      </c>
      <c r="I256" s="333">
        <v>11736</v>
      </c>
      <c r="J256" s="570">
        <v>11600</v>
      </c>
      <c r="K256" s="565">
        <f t="shared" si="7"/>
        <v>36704</v>
      </c>
      <c r="L256" s="582">
        <v>85963</v>
      </c>
      <c r="M256" s="584">
        <v>1356</v>
      </c>
      <c r="N256" s="582">
        <v>83513</v>
      </c>
      <c r="O256" s="584">
        <v>84869</v>
      </c>
      <c r="P256" s="579">
        <v>98.73</v>
      </c>
      <c r="Q256" s="584">
        <v>557</v>
      </c>
      <c r="R256" s="582">
        <v>1901</v>
      </c>
      <c r="S256" s="584">
        <v>85971</v>
      </c>
      <c r="T256" s="582">
        <v>11496</v>
      </c>
      <c r="U256" s="584">
        <v>42638</v>
      </c>
      <c r="V256" s="582">
        <v>141</v>
      </c>
      <c r="W256" s="584">
        <v>42066</v>
      </c>
      <c r="X256" s="582">
        <v>42207</v>
      </c>
      <c r="Y256" s="581">
        <v>98.99</v>
      </c>
      <c r="Z256" s="582">
        <v>-8</v>
      </c>
      <c r="AA256" s="584">
        <v>525</v>
      </c>
      <c r="AB256" s="582">
        <v>42583</v>
      </c>
      <c r="AC256" s="584">
        <v>5733</v>
      </c>
      <c r="AD256" s="582">
        <v>4577</v>
      </c>
      <c r="AE256" s="680">
        <v>-1</v>
      </c>
      <c r="AF256" s="678">
        <v>0</v>
      </c>
      <c r="AG256" s="676">
        <v>0</v>
      </c>
      <c r="AH256" s="678">
        <v>2558</v>
      </c>
      <c r="AI256" s="676">
        <v>0</v>
      </c>
      <c r="AJ256" s="678">
        <v>0</v>
      </c>
      <c r="AK256" s="676">
        <v>2858</v>
      </c>
      <c r="AL256" s="678">
        <v>0</v>
      </c>
      <c r="AM256" s="676">
        <v>0</v>
      </c>
      <c r="AN256" s="678">
        <v>5416</v>
      </c>
    </row>
    <row r="257" spans="1:40" x14ac:dyDescent="0.2">
      <c r="A257" s="536">
        <v>246</v>
      </c>
      <c r="B257" s="537" t="s">
        <v>516</v>
      </c>
      <c r="C257" s="535" t="s">
        <v>517</v>
      </c>
      <c r="D257" s="330">
        <v>16027</v>
      </c>
      <c r="E257" s="333">
        <v>15856</v>
      </c>
      <c r="F257" s="567">
        <v>15673</v>
      </c>
      <c r="G257" s="565">
        <f t="shared" si="6"/>
        <v>47556</v>
      </c>
      <c r="H257" s="331">
        <v>11310</v>
      </c>
      <c r="I257" s="333">
        <v>10671</v>
      </c>
      <c r="J257" s="570">
        <v>9887</v>
      </c>
      <c r="K257" s="565">
        <f t="shared" si="7"/>
        <v>31868</v>
      </c>
      <c r="L257" s="582">
        <v>53872</v>
      </c>
      <c r="M257" s="584">
        <v>545</v>
      </c>
      <c r="N257" s="582">
        <v>51949</v>
      </c>
      <c r="O257" s="584">
        <v>52494</v>
      </c>
      <c r="P257" s="579">
        <v>97.44</v>
      </c>
      <c r="Q257" s="584">
        <v>547</v>
      </c>
      <c r="R257" s="582">
        <v>613</v>
      </c>
      <c r="S257" s="584">
        <v>53109</v>
      </c>
      <c r="T257" s="582">
        <v>7050</v>
      </c>
      <c r="U257" s="584">
        <v>38142</v>
      </c>
      <c r="V257" s="582">
        <v>502</v>
      </c>
      <c r="W257" s="584">
        <v>36870</v>
      </c>
      <c r="X257" s="582">
        <v>37372</v>
      </c>
      <c r="Y257" s="581">
        <v>97.98</v>
      </c>
      <c r="Z257" s="582">
        <v>154</v>
      </c>
      <c r="AA257" s="584">
        <v>1025</v>
      </c>
      <c r="AB257" s="582">
        <v>38049</v>
      </c>
      <c r="AC257" s="584">
        <v>5310</v>
      </c>
      <c r="AD257" s="582">
        <v>3413</v>
      </c>
      <c r="AE257" s="680">
        <v>26</v>
      </c>
      <c r="AF257" s="678">
        <v>3199</v>
      </c>
      <c r="AG257" s="676">
        <v>3190</v>
      </c>
      <c r="AH257" s="678">
        <v>3197</v>
      </c>
      <c r="AI257" s="676">
        <v>3254</v>
      </c>
      <c r="AJ257" s="678">
        <v>3225</v>
      </c>
      <c r="AK257" s="676">
        <v>3131</v>
      </c>
      <c r="AL257" s="678">
        <v>6453</v>
      </c>
      <c r="AM257" s="676">
        <v>6415</v>
      </c>
      <c r="AN257" s="678">
        <v>6328</v>
      </c>
    </row>
    <row r="258" spans="1:40" x14ac:dyDescent="0.2">
      <c r="A258" s="536">
        <v>247</v>
      </c>
      <c r="B258" s="537" t="s">
        <v>518</v>
      </c>
      <c r="C258" s="535" t="s">
        <v>519</v>
      </c>
      <c r="D258" s="330">
        <v>25415</v>
      </c>
      <c r="E258" s="333">
        <v>24471</v>
      </c>
      <c r="F258" s="567">
        <v>24418</v>
      </c>
      <c r="G258" s="565">
        <f t="shared" si="6"/>
        <v>74304</v>
      </c>
      <c r="H258" s="331">
        <v>13528</v>
      </c>
      <c r="I258" s="333">
        <v>11822</v>
      </c>
      <c r="J258" s="570">
        <v>11856</v>
      </c>
      <c r="K258" s="565">
        <f t="shared" si="7"/>
        <v>37206</v>
      </c>
      <c r="L258" s="582">
        <v>86101</v>
      </c>
      <c r="M258" s="584">
        <v>747</v>
      </c>
      <c r="N258" s="582">
        <v>82667</v>
      </c>
      <c r="O258" s="584">
        <v>83414</v>
      </c>
      <c r="P258" s="579">
        <v>96.88</v>
      </c>
      <c r="Q258" s="584">
        <v>1115</v>
      </c>
      <c r="R258" s="582">
        <v>819</v>
      </c>
      <c r="S258" s="584">
        <v>84601</v>
      </c>
      <c r="T258" s="582">
        <v>19606</v>
      </c>
      <c r="U258" s="584">
        <v>44203</v>
      </c>
      <c r="V258" s="582">
        <v>510</v>
      </c>
      <c r="W258" s="584">
        <v>41676</v>
      </c>
      <c r="X258" s="582">
        <v>42186</v>
      </c>
      <c r="Y258" s="581">
        <v>95.44</v>
      </c>
      <c r="Z258" s="582">
        <v>722</v>
      </c>
      <c r="AA258" s="584">
        <v>687</v>
      </c>
      <c r="AB258" s="582">
        <v>43085</v>
      </c>
      <c r="AC258" s="584">
        <v>6840</v>
      </c>
      <c r="AD258" s="582">
        <v>6177</v>
      </c>
      <c r="AE258" s="680">
        <v>-1</v>
      </c>
      <c r="AF258" s="678">
        <v>0</v>
      </c>
      <c r="AG258" s="676">
        <v>0</v>
      </c>
      <c r="AH258" s="678">
        <v>5272</v>
      </c>
      <c r="AI258" s="676">
        <v>0</v>
      </c>
      <c r="AJ258" s="678">
        <v>0</v>
      </c>
      <c r="AK258" s="676">
        <v>5191</v>
      </c>
      <c r="AL258" s="678">
        <v>0</v>
      </c>
      <c r="AM258" s="676">
        <v>0</v>
      </c>
      <c r="AN258" s="678">
        <v>10463</v>
      </c>
    </row>
    <row r="259" spans="1:40" x14ac:dyDescent="0.2">
      <c r="A259" s="536">
        <v>248</v>
      </c>
      <c r="B259" s="537" t="s">
        <v>520</v>
      </c>
      <c r="C259" s="535" t="s">
        <v>521</v>
      </c>
      <c r="D259" s="330">
        <v>15834</v>
      </c>
      <c r="E259" s="333">
        <v>15595</v>
      </c>
      <c r="F259" s="567">
        <v>15331</v>
      </c>
      <c r="G259" s="565">
        <f t="shared" si="6"/>
        <v>46760</v>
      </c>
      <c r="H259" s="331">
        <v>7115</v>
      </c>
      <c r="I259" s="333">
        <v>7576</v>
      </c>
      <c r="J259" s="570">
        <v>5697</v>
      </c>
      <c r="K259" s="565">
        <f t="shared" si="7"/>
        <v>20388</v>
      </c>
      <c r="L259" s="582">
        <v>52411</v>
      </c>
      <c r="M259" s="584">
        <v>692</v>
      </c>
      <c r="N259" s="582">
        <v>50812</v>
      </c>
      <c r="O259" s="584">
        <v>51504</v>
      </c>
      <c r="P259" s="579">
        <v>98.27</v>
      </c>
      <c r="Q259" s="584">
        <v>702</v>
      </c>
      <c r="R259" s="582">
        <v>785</v>
      </c>
      <c r="S259" s="584">
        <v>52299</v>
      </c>
      <c r="T259" s="582">
        <v>6773</v>
      </c>
      <c r="U259" s="584">
        <v>23545</v>
      </c>
      <c r="V259" s="582">
        <v>140</v>
      </c>
      <c r="W259" s="584">
        <v>22953</v>
      </c>
      <c r="X259" s="582">
        <v>23093</v>
      </c>
      <c r="Y259" s="581">
        <v>98.08</v>
      </c>
      <c r="Z259" s="582">
        <v>-2399</v>
      </c>
      <c r="AA259" s="584">
        <v>209</v>
      </c>
      <c r="AB259" s="582">
        <v>20763</v>
      </c>
      <c r="AC259" s="584">
        <v>3528</v>
      </c>
      <c r="AD259" s="582">
        <v>2209</v>
      </c>
      <c r="AE259" s="680">
        <v>18</v>
      </c>
      <c r="AF259" s="678">
        <v>0</v>
      </c>
      <c r="AG259" s="676">
        <v>0</v>
      </c>
      <c r="AH259" s="678">
        <v>4002</v>
      </c>
      <c r="AI259" s="676">
        <v>0</v>
      </c>
      <c r="AJ259" s="678">
        <v>0</v>
      </c>
      <c r="AK259" s="676">
        <v>2551</v>
      </c>
      <c r="AL259" s="678">
        <v>0</v>
      </c>
      <c r="AM259" s="676">
        <v>0</v>
      </c>
      <c r="AN259" s="678">
        <v>6553</v>
      </c>
    </row>
    <row r="260" spans="1:40" x14ac:dyDescent="0.2">
      <c r="A260" s="536">
        <v>249</v>
      </c>
      <c r="B260" s="537" t="s">
        <v>522</v>
      </c>
      <c r="C260" s="535" t="s">
        <v>523</v>
      </c>
      <c r="D260" s="330">
        <v>15579</v>
      </c>
      <c r="E260" s="333">
        <v>15708</v>
      </c>
      <c r="F260" s="567">
        <v>15621</v>
      </c>
      <c r="G260" s="565">
        <f t="shared" si="6"/>
        <v>46908</v>
      </c>
      <c r="H260" s="331">
        <v>13981</v>
      </c>
      <c r="I260" s="333">
        <v>8207</v>
      </c>
      <c r="J260" s="570">
        <v>6130</v>
      </c>
      <c r="K260" s="565">
        <f t="shared" si="7"/>
        <v>28318</v>
      </c>
      <c r="L260" s="582">
        <v>53045</v>
      </c>
      <c r="M260" s="584">
        <v>674</v>
      </c>
      <c r="N260" s="582">
        <v>50259</v>
      </c>
      <c r="O260" s="584">
        <v>50933</v>
      </c>
      <c r="P260" s="579">
        <v>96.02</v>
      </c>
      <c r="Q260" s="584">
        <v>1259</v>
      </c>
      <c r="R260" s="582">
        <v>981</v>
      </c>
      <c r="S260" s="584">
        <v>52499</v>
      </c>
      <c r="T260" s="582">
        <v>7578</v>
      </c>
      <c r="U260" s="584">
        <v>31617</v>
      </c>
      <c r="V260" s="582">
        <v>117</v>
      </c>
      <c r="W260" s="584">
        <v>30865</v>
      </c>
      <c r="X260" s="582">
        <v>30982</v>
      </c>
      <c r="Y260" s="581">
        <v>97.99</v>
      </c>
      <c r="Z260" s="582">
        <v>137</v>
      </c>
      <c r="AA260" s="584">
        <v>120</v>
      </c>
      <c r="AB260" s="582">
        <v>31122</v>
      </c>
      <c r="AC260" s="584">
        <v>3571</v>
      </c>
      <c r="AD260" s="582">
        <v>9132</v>
      </c>
      <c r="AE260" s="680">
        <v>8</v>
      </c>
      <c r="AF260" s="678">
        <v>9701</v>
      </c>
      <c r="AG260" s="676">
        <v>9629</v>
      </c>
      <c r="AH260" s="678">
        <v>9499</v>
      </c>
      <c r="AI260" s="676">
        <v>12110</v>
      </c>
      <c r="AJ260" s="678">
        <v>12126</v>
      </c>
      <c r="AK260" s="676">
        <v>12043</v>
      </c>
      <c r="AL260" s="678">
        <v>21811</v>
      </c>
      <c r="AM260" s="676">
        <v>21755</v>
      </c>
      <c r="AN260" s="678">
        <v>21542</v>
      </c>
    </row>
    <row r="261" spans="1:40" x14ac:dyDescent="0.2">
      <c r="A261" s="536">
        <v>250</v>
      </c>
      <c r="B261" s="537" t="s">
        <v>524</v>
      </c>
      <c r="C261" s="535" t="s">
        <v>525</v>
      </c>
      <c r="D261" s="330">
        <v>26409</v>
      </c>
      <c r="E261" s="333">
        <v>25700</v>
      </c>
      <c r="F261" s="567">
        <v>25748</v>
      </c>
      <c r="G261" s="565">
        <f t="shared" si="6"/>
        <v>77857</v>
      </c>
      <c r="H261" s="331">
        <v>37122</v>
      </c>
      <c r="I261" s="333">
        <v>26731</v>
      </c>
      <c r="J261" s="570">
        <v>24822</v>
      </c>
      <c r="K261" s="565">
        <f t="shared" si="7"/>
        <v>88675</v>
      </c>
      <c r="L261" s="582">
        <v>91045</v>
      </c>
      <c r="M261" s="584">
        <v>849</v>
      </c>
      <c r="N261" s="582">
        <v>85564</v>
      </c>
      <c r="O261" s="584">
        <v>86413</v>
      </c>
      <c r="P261" s="579">
        <v>94.91</v>
      </c>
      <c r="Q261" s="584">
        <v>1826</v>
      </c>
      <c r="R261" s="582">
        <v>1564</v>
      </c>
      <c r="S261" s="584">
        <v>88954</v>
      </c>
      <c r="T261" s="582">
        <v>14222</v>
      </c>
      <c r="U261" s="584">
        <v>105347</v>
      </c>
      <c r="V261" s="582">
        <v>890</v>
      </c>
      <c r="W261" s="584">
        <v>103248</v>
      </c>
      <c r="X261" s="582">
        <v>104138</v>
      </c>
      <c r="Y261" s="581">
        <v>98.85</v>
      </c>
      <c r="Z261" s="582">
        <v>-1674</v>
      </c>
      <c r="AA261" s="584">
        <v>1671</v>
      </c>
      <c r="AB261" s="582">
        <v>103245</v>
      </c>
      <c r="AC261" s="584">
        <v>15105</v>
      </c>
      <c r="AD261" s="582">
        <v>11469</v>
      </c>
      <c r="AE261" s="680">
        <v>103</v>
      </c>
      <c r="AF261" s="678">
        <v>8154</v>
      </c>
      <c r="AG261" s="676">
        <v>8049</v>
      </c>
      <c r="AH261" s="678">
        <v>7984</v>
      </c>
      <c r="AI261" s="676">
        <v>13852</v>
      </c>
      <c r="AJ261" s="678">
        <v>13644</v>
      </c>
      <c r="AK261" s="676">
        <v>13632</v>
      </c>
      <c r="AL261" s="678">
        <v>22006</v>
      </c>
      <c r="AM261" s="676">
        <v>21693</v>
      </c>
      <c r="AN261" s="678">
        <v>21616</v>
      </c>
    </row>
    <row r="262" spans="1:40" x14ac:dyDescent="0.2">
      <c r="A262" s="536">
        <v>251</v>
      </c>
      <c r="B262" s="537" t="s">
        <v>526</v>
      </c>
      <c r="C262" s="535" t="s">
        <v>527</v>
      </c>
      <c r="D262" s="330">
        <v>21606</v>
      </c>
      <c r="E262" s="333">
        <v>20234</v>
      </c>
      <c r="F262" s="567">
        <v>20192</v>
      </c>
      <c r="G262" s="565">
        <f t="shared" si="6"/>
        <v>62032</v>
      </c>
      <c r="H262" s="331">
        <v>14037</v>
      </c>
      <c r="I262" s="333">
        <v>11680</v>
      </c>
      <c r="J262" s="570">
        <v>10075</v>
      </c>
      <c r="K262" s="565">
        <f t="shared" si="7"/>
        <v>35792</v>
      </c>
      <c r="L262" s="582">
        <v>75671</v>
      </c>
      <c r="M262" s="584">
        <v>724</v>
      </c>
      <c r="N262" s="582">
        <v>72534</v>
      </c>
      <c r="O262" s="584">
        <v>73258</v>
      </c>
      <c r="P262" s="579">
        <v>96.81</v>
      </c>
      <c r="Q262" s="584">
        <v>1133</v>
      </c>
      <c r="R262" s="582">
        <v>837</v>
      </c>
      <c r="S262" s="584">
        <v>74504</v>
      </c>
      <c r="T262" s="582">
        <v>15083</v>
      </c>
      <c r="U262" s="584">
        <v>46497</v>
      </c>
      <c r="V262" s="582">
        <v>155</v>
      </c>
      <c r="W262" s="584">
        <v>45567</v>
      </c>
      <c r="X262" s="582">
        <v>45722</v>
      </c>
      <c r="Y262" s="581">
        <v>98.33</v>
      </c>
      <c r="Z262" s="582">
        <v>-447</v>
      </c>
      <c r="AA262" s="584">
        <v>603</v>
      </c>
      <c r="AB262" s="582">
        <v>45723</v>
      </c>
      <c r="AC262" s="584">
        <v>9208</v>
      </c>
      <c r="AD262" s="582">
        <v>5613</v>
      </c>
      <c r="AE262" s="680">
        <v>30</v>
      </c>
      <c r="AF262" s="678">
        <v>0</v>
      </c>
      <c r="AG262" s="676">
        <v>0</v>
      </c>
      <c r="AH262" s="678">
        <v>6519</v>
      </c>
      <c r="AI262" s="676">
        <v>0</v>
      </c>
      <c r="AJ262" s="678">
        <v>0</v>
      </c>
      <c r="AK262" s="676">
        <v>9524</v>
      </c>
      <c r="AL262" s="678">
        <v>0</v>
      </c>
      <c r="AM262" s="676">
        <v>0</v>
      </c>
      <c r="AN262" s="678">
        <v>16043</v>
      </c>
    </row>
    <row r="263" spans="1:40" x14ac:dyDescent="0.2">
      <c r="A263" s="536">
        <v>252</v>
      </c>
      <c r="B263" s="537" t="s">
        <v>528</v>
      </c>
      <c r="C263" s="535" t="s">
        <v>529</v>
      </c>
      <c r="D263" s="330">
        <v>33098</v>
      </c>
      <c r="E263" s="333">
        <v>30263</v>
      </c>
      <c r="F263" s="567">
        <v>30396</v>
      </c>
      <c r="G263" s="565">
        <f t="shared" si="6"/>
        <v>93757</v>
      </c>
      <c r="H263" s="331">
        <v>65594</v>
      </c>
      <c r="I263" s="333">
        <v>62088</v>
      </c>
      <c r="J263" s="570">
        <v>69426</v>
      </c>
      <c r="K263" s="565">
        <f t="shared" si="7"/>
        <v>197108</v>
      </c>
      <c r="L263" s="582">
        <v>108411</v>
      </c>
      <c r="M263" s="584">
        <v>3924</v>
      </c>
      <c r="N263" s="582">
        <v>99065</v>
      </c>
      <c r="O263" s="584">
        <v>102989</v>
      </c>
      <c r="P263" s="579">
        <v>95</v>
      </c>
      <c r="Q263" s="584">
        <v>2768</v>
      </c>
      <c r="R263" s="582">
        <v>4676</v>
      </c>
      <c r="S263" s="584">
        <v>106509</v>
      </c>
      <c r="T263" s="582">
        <v>15874</v>
      </c>
      <c r="U263" s="584">
        <v>216517</v>
      </c>
      <c r="V263" s="582">
        <v>4124</v>
      </c>
      <c r="W263" s="584">
        <v>209635</v>
      </c>
      <c r="X263" s="582">
        <v>213759</v>
      </c>
      <c r="Y263" s="581">
        <v>98.73</v>
      </c>
      <c r="Z263" s="582">
        <v>5167</v>
      </c>
      <c r="AA263" s="584">
        <v>5583</v>
      </c>
      <c r="AB263" s="582">
        <v>220385</v>
      </c>
      <c r="AC263" s="584">
        <v>39417</v>
      </c>
      <c r="AD263" s="582">
        <v>24675</v>
      </c>
      <c r="AE263" s="680">
        <v>2</v>
      </c>
      <c r="AF263" s="678">
        <v>0</v>
      </c>
      <c r="AG263" s="676">
        <v>0</v>
      </c>
      <c r="AH263" s="678">
        <v>9939</v>
      </c>
      <c r="AI263" s="676">
        <v>0</v>
      </c>
      <c r="AJ263" s="678">
        <v>0</v>
      </c>
      <c r="AK263" s="676">
        <v>19960</v>
      </c>
      <c r="AL263" s="678">
        <v>0</v>
      </c>
      <c r="AM263" s="676">
        <v>0</v>
      </c>
      <c r="AN263" s="678">
        <v>29899</v>
      </c>
    </row>
    <row r="264" spans="1:40" x14ac:dyDescent="0.2">
      <c r="A264" s="536">
        <v>253</v>
      </c>
      <c r="B264" s="537" t="s">
        <v>530</v>
      </c>
      <c r="C264" s="535" t="s">
        <v>531</v>
      </c>
      <c r="D264" s="330">
        <v>18410</v>
      </c>
      <c r="E264" s="333">
        <v>18124</v>
      </c>
      <c r="F264" s="567">
        <v>18051</v>
      </c>
      <c r="G264" s="565">
        <f t="shared" si="6"/>
        <v>54585</v>
      </c>
      <c r="H264" s="331">
        <v>14141</v>
      </c>
      <c r="I264" s="333">
        <v>10754</v>
      </c>
      <c r="J264" s="570">
        <v>11626</v>
      </c>
      <c r="K264" s="565">
        <f t="shared" si="7"/>
        <v>36521</v>
      </c>
      <c r="L264" s="582">
        <v>60978</v>
      </c>
      <c r="M264" s="584">
        <v>743</v>
      </c>
      <c r="N264" s="582">
        <v>59310</v>
      </c>
      <c r="O264" s="584">
        <v>60053</v>
      </c>
      <c r="P264" s="579">
        <v>98.48</v>
      </c>
      <c r="Q264" s="584">
        <v>395</v>
      </c>
      <c r="R264" s="582">
        <v>935</v>
      </c>
      <c r="S264" s="584">
        <v>60640</v>
      </c>
      <c r="T264" s="582">
        <v>7918</v>
      </c>
      <c r="U264" s="584">
        <v>43349</v>
      </c>
      <c r="V264" s="582">
        <v>468</v>
      </c>
      <c r="W264" s="584">
        <v>42452</v>
      </c>
      <c r="X264" s="582">
        <v>42920</v>
      </c>
      <c r="Y264" s="581">
        <v>99.01</v>
      </c>
      <c r="Z264" s="582">
        <v>-386</v>
      </c>
      <c r="AA264" s="584">
        <v>279</v>
      </c>
      <c r="AB264" s="582">
        <v>42345</v>
      </c>
      <c r="AC264" s="584">
        <v>6084</v>
      </c>
      <c r="AD264" s="582">
        <v>1795</v>
      </c>
      <c r="AE264" s="680">
        <v>16</v>
      </c>
      <c r="AF264" s="678">
        <v>0</v>
      </c>
      <c r="AG264" s="676">
        <v>0</v>
      </c>
      <c r="AH264" s="678">
        <v>2053</v>
      </c>
      <c r="AI264" s="676">
        <v>0</v>
      </c>
      <c r="AJ264" s="678">
        <v>0</v>
      </c>
      <c r="AK264" s="676">
        <v>2773</v>
      </c>
      <c r="AL264" s="678">
        <v>0</v>
      </c>
      <c r="AM264" s="676">
        <v>0</v>
      </c>
      <c r="AN264" s="678">
        <v>4826</v>
      </c>
    </row>
    <row r="265" spans="1:40" x14ac:dyDescent="0.2">
      <c r="A265" s="536">
        <v>254</v>
      </c>
      <c r="B265" s="537" t="s">
        <v>532</v>
      </c>
      <c r="C265" s="535" t="s">
        <v>533</v>
      </c>
      <c r="D265" s="330">
        <v>27328</v>
      </c>
      <c r="E265" s="333">
        <v>25147</v>
      </c>
      <c r="F265" s="567">
        <v>26276</v>
      </c>
      <c r="G265" s="565">
        <f t="shared" si="6"/>
        <v>78751</v>
      </c>
      <c r="H265" s="331">
        <v>20248</v>
      </c>
      <c r="I265" s="333">
        <v>15750</v>
      </c>
      <c r="J265" s="570">
        <v>16767</v>
      </c>
      <c r="K265" s="565">
        <f t="shared" si="7"/>
        <v>52765</v>
      </c>
      <c r="L265" s="582">
        <v>89360</v>
      </c>
      <c r="M265" s="584">
        <v>1258</v>
      </c>
      <c r="N265" s="582">
        <v>87182</v>
      </c>
      <c r="O265" s="584">
        <v>88440</v>
      </c>
      <c r="P265" s="579">
        <v>98.97</v>
      </c>
      <c r="Q265" s="584">
        <v>252</v>
      </c>
      <c r="R265" s="582">
        <v>1190</v>
      </c>
      <c r="S265" s="584">
        <v>88624</v>
      </c>
      <c r="T265" s="582">
        <v>9391</v>
      </c>
      <c r="U265" s="584">
        <v>62942</v>
      </c>
      <c r="V265" s="582">
        <v>100</v>
      </c>
      <c r="W265" s="584">
        <v>62573</v>
      </c>
      <c r="X265" s="582">
        <v>62673</v>
      </c>
      <c r="Y265" s="581">
        <v>99.57</v>
      </c>
      <c r="Z265" s="582">
        <v>-730</v>
      </c>
      <c r="AA265" s="584">
        <v>286</v>
      </c>
      <c r="AB265" s="582">
        <v>62129</v>
      </c>
      <c r="AC265" s="584">
        <v>9278</v>
      </c>
      <c r="AD265" s="582">
        <v>5150</v>
      </c>
      <c r="AE265" s="680">
        <v>0</v>
      </c>
      <c r="AF265" s="678">
        <v>0</v>
      </c>
      <c r="AG265" s="676">
        <v>0</v>
      </c>
      <c r="AH265" s="678">
        <v>2430</v>
      </c>
      <c r="AI265" s="676">
        <v>0</v>
      </c>
      <c r="AJ265" s="678">
        <v>0</v>
      </c>
      <c r="AK265" s="676">
        <v>4210</v>
      </c>
      <c r="AL265" s="678">
        <v>0</v>
      </c>
      <c r="AM265" s="676">
        <v>0</v>
      </c>
      <c r="AN265" s="678">
        <v>6640</v>
      </c>
    </row>
    <row r="266" spans="1:40" x14ac:dyDescent="0.2">
      <c r="A266" s="536">
        <v>255</v>
      </c>
      <c r="B266" s="537" t="s">
        <v>534</v>
      </c>
      <c r="C266" s="535" t="s">
        <v>535</v>
      </c>
      <c r="D266" s="330">
        <v>16127</v>
      </c>
      <c r="E266" s="333">
        <v>15657</v>
      </c>
      <c r="F266" s="567">
        <v>15777</v>
      </c>
      <c r="G266" s="565">
        <f t="shared" si="6"/>
        <v>47561</v>
      </c>
      <c r="H266" s="331">
        <v>14609</v>
      </c>
      <c r="I266" s="333">
        <v>13085</v>
      </c>
      <c r="J266" s="570">
        <v>11963</v>
      </c>
      <c r="K266" s="565">
        <f t="shared" si="7"/>
        <v>39657</v>
      </c>
      <c r="L266" s="582">
        <v>53805</v>
      </c>
      <c r="M266" s="584">
        <v>617</v>
      </c>
      <c r="N266" s="582">
        <v>52274</v>
      </c>
      <c r="O266" s="584">
        <v>52891</v>
      </c>
      <c r="P266" s="579">
        <v>98.3</v>
      </c>
      <c r="Q266" s="584">
        <v>651</v>
      </c>
      <c r="R266" s="582">
        <v>790</v>
      </c>
      <c r="S266" s="584">
        <v>53715</v>
      </c>
      <c r="T266" s="582">
        <v>7098</v>
      </c>
      <c r="U266" s="584">
        <v>47246</v>
      </c>
      <c r="V266" s="582">
        <v>295</v>
      </c>
      <c r="W266" s="584">
        <v>46238</v>
      </c>
      <c r="X266" s="582">
        <v>46533</v>
      </c>
      <c r="Y266" s="581">
        <v>98.49</v>
      </c>
      <c r="Z266" s="582">
        <v>-148</v>
      </c>
      <c r="AA266" s="584">
        <v>167</v>
      </c>
      <c r="AB266" s="582">
        <v>46257</v>
      </c>
      <c r="AC266" s="584">
        <v>6372</v>
      </c>
      <c r="AD266" s="582">
        <v>2957</v>
      </c>
      <c r="AE266" s="680">
        <v>22</v>
      </c>
      <c r="AF266" s="678">
        <v>0</v>
      </c>
      <c r="AG266" s="676">
        <v>0</v>
      </c>
      <c r="AH266" s="678">
        <v>3266</v>
      </c>
      <c r="AI266" s="676">
        <v>0</v>
      </c>
      <c r="AJ266" s="678">
        <v>0</v>
      </c>
      <c r="AK266" s="676">
        <v>3170</v>
      </c>
      <c r="AL266" s="678">
        <v>0</v>
      </c>
      <c r="AM266" s="676">
        <v>0</v>
      </c>
      <c r="AN266" s="678">
        <v>6436</v>
      </c>
    </row>
    <row r="267" spans="1:40" x14ac:dyDescent="0.2">
      <c r="A267" s="536">
        <v>256</v>
      </c>
      <c r="B267" s="537" t="s">
        <v>536</v>
      </c>
      <c r="C267" s="535" t="s">
        <v>537</v>
      </c>
      <c r="D267" s="330">
        <v>20139</v>
      </c>
      <c r="E267" s="333">
        <v>19733</v>
      </c>
      <c r="F267" s="567">
        <v>19652</v>
      </c>
      <c r="G267" s="565">
        <f t="shared" si="6"/>
        <v>59524</v>
      </c>
      <c r="H267" s="331">
        <v>17115</v>
      </c>
      <c r="I267" s="333">
        <v>13830</v>
      </c>
      <c r="J267" s="570">
        <v>12357</v>
      </c>
      <c r="K267" s="565">
        <f t="shared" si="7"/>
        <v>43302</v>
      </c>
      <c r="L267" s="582">
        <v>69304</v>
      </c>
      <c r="M267" s="584">
        <v>671</v>
      </c>
      <c r="N267" s="582">
        <v>65412</v>
      </c>
      <c r="O267" s="584">
        <v>66083</v>
      </c>
      <c r="P267" s="579">
        <v>95.35</v>
      </c>
      <c r="Q267" s="584">
        <v>1457</v>
      </c>
      <c r="R267" s="582">
        <v>782</v>
      </c>
      <c r="S267" s="584">
        <v>67651</v>
      </c>
      <c r="T267" s="582">
        <v>10572</v>
      </c>
      <c r="U267" s="584">
        <v>53256</v>
      </c>
      <c r="V267" s="582">
        <v>222</v>
      </c>
      <c r="W267" s="584">
        <v>51416</v>
      </c>
      <c r="X267" s="582">
        <v>51638</v>
      </c>
      <c r="Y267" s="581">
        <v>96.96</v>
      </c>
      <c r="Z267" s="582">
        <v>-513</v>
      </c>
      <c r="AA267" s="584">
        <v>202</v>
      </c>
      <c r="AB267" s="582">
        <v>51105</v>
      </c>
      <c r="AC267" s="584">
        <v>7149</v>
      </c>
      <c r="AD267" s="582">
        <v>9326</v>
      </c>
      <c r="AE267" s="680">
        <v>31</v>
      </c>
      <c r="AF267" s="678">
        <v>8482</v>
      </c>
      <c r="AG267" s="676">
        <v>8406</v>
      </c>
      <c r="AH267" s="678">
        <v>8296</v>
      </c>
      <c r="AI267" s="676">
        <v>10355</v>
      </c>
      <c r="AJ267" s="678">
        <v>10269</v>
      </c>
      <c r="AK267" s="676">
        <v>9987</v>
      </c>
      <c r="AL267" s="678">
        <v>18837</v>
      </c>
      <c r="AM267" s="676">
        <v>18675</v>
      </c>
      <c r="AN267" s="678">
        <v>18283</v>
      </c>
    </row>
    <row r="268" spans="1:40" x14ac:dyDescent="0.2">
      <c r="A268" s="536">
        <v>257</v>
      </c>
      <c r="B268" s="537" t="s">
        <v>538</v>
      </c>
      <c r="C268" s="535" t="s">
        <v>539</v>
      </c>
      <c r="D268" s="330">
        <v>18935</v>
      </c>
      <c r="E268" s="333">
        <v>18344</v>
      </c>
      <c r="F268" s="567">
        <v>18292</v>
      </c>
      <c r="G268" s="565">
        <f t="shared" si="6"/>
        <v>55571</v>
      </c>
      <c r="H268" s="331">
        <v>12656</v>
      </c>
      <c r="I268" s="333">
        <v>14815</v>
      </c>
      <c r="J268" s="570">
        <v>11129</v>
      </c>
      <c r="K268" s="565">
        <f t="shared" si="7"/>
        <v>38600</v>
      </c>
      <c r="L268" s="582">
        <v>62779</v>
      </c>
      <c r="M268" s="584">
        <v>472</v>
      </c>
      <c r="N268" s="582">
        <v>60933</v>
      </c>
      <c r="O268" s="584">
        <v>61405</v>
      </c>
      <c r="P268" s="579">
        <v>97.81</v>
      </c>
      <c r="Q268" s="584">
        <v>1182</v>
      </c>
      <c r="R268" s="582">
        <v>495</v>
      </c>
      <c r="S268" s="584">
        <v>62610</v>
      </c>
      <c r="T268" s="582">
        <v>8297</v>
      </c>
      <c r="U268" s="584">
        <v>45482</v>
      </c>
      <c r="V268" s="582">
        <v>49</v>
      </c>
      <c r="W268" s="584">
        <v>44530</v>
      </c>
      <c r="X268" s="582">
        <v>44579</v>
      </c>
      <c r="Y268" s="581">
        <v>98.01</v>
      </c>
      <c r="Z268" s="582">
        <v>-791</v>
      </c>
      <c r="AA268" s="584">
        <v>151</v>
      </c>
      <c r="AB268" s="582">
        <v>43890</v>
      </c>
      <c r="AC268" s="584">
        <v>6028</v>
      </c>
      <c r="AD268" s="582">
        <v>4519</v>
      </c>
      <c r="AE268" s="680">
        <v>15</v>
      </c>
      <c r="AF268" s="678">
        <v>0</v>
      </c>
      <c r="AG268" s="676">
        <v>0</v>
      </c>
      <c r="AH268" s="678">
        <v>3020</v>
      </c>
      <c r="AI268" s="676">
        <v>0</v>
      </c>
      <c r="AJ268" s="678">
        <v>0</v>
      </c>
      <c r="AK268" s="676">
        <v>3340</v>
      </c>
      <c r="AL268" s="678">
        <v>0</v>
      </c>
      <c r="AM268" s="676">
        <v>0</v>
      </c>
      <c r="AN268" s="678">
        <v>6360</v>
      </c>
    </row>
    <row r="269" spans="1:40" x14ac:dyDescent="0.2">
      <c r="A269" s="536">
        <v>258</v>
      </c>
      <c r="B269" s="537" t="s">
        <v>540</v>
      </c>
      <c r="C269" s="535" t="s">
        <v>541</v>
      </c>
      <c r="D269" s="330">
        <v>15075</v>
      </c>
      <c r="E269" s="333">
        <v>13261</v>
      </c>
      <c r="F269" s="567">
        <v>13605</v>
      </c>
      <c r="G269" s="565">
        <f t="shared" ref="G269:G332" si="8">SUM(D269:F269)</f>
        <v>41941</v>
      </c>
      <c r="H269" s="331">
        <v>5375</v>
      </c>
      <c r="I269" s="333">
        <v>5266</v>
      </c>
      <c r="J269" s="570">
        <v>4774</v>
      </c>
      <c r="K269" s="565">
        <f t="shared" ref="K269:K332" si="9">SUM(H269:J269)</f>
        <v>15415</v>
      </c>
      <c r="L269" s="582">
        <v>47035</v>
      </c>
      <c r="M269" s="584">
        <v>482</v>
      </c>
      <c r="N269" s="582">
        <v>45887</v>
      </c>
      <c r="O269" s="584">
        <v>46369</v>
      </c>
      <c r="P269" s="579">
        <v>98.58</v>
      </c>
      <c r="Q269" s="584">
        <v>910</v>
      </c>
      <c r="R269" s="582">
        <v>577</v>
      </c>
      <c r="S269" s="584">
        <v>47374</v>
      </c>
      <c r="T269" s="582">
        <v>6333</v>
      </c>
      <c r="U269" s="584">
        <v>18199</v>
      </c>
      <c r="V269" s="582">
        <v>117</v>
      </c>
      <c r="W269" s="584">
        <v>17703</v>
      </c>
      <c r="X269" s="582">
        <v>17820</v>
      </c>
      <c r="Y269" s="581">
        <v>97.92</v>
      </c>
      <c r="Z269" s="582">
        <v>61</v>
      </c>
      <c r="AA269" s="584">
        <v>159</v>
      </c>
      <c r="AB269" s="582">
        <v>17923</v>
      </c>
      <c r="AC269" s="584">
        <v>2661</v>
      </c>
      <c r="AD269" s="582">
        <v>1681</v>
      </c>
      <c r="AE269" s="680">
        <v>12</v>
      </c>
      <c r="AF269" s="678">
        <v>3193</v>
      </c>
      <c r="AG269" s="676">
        <v>3121</v>
      </c>
      <c r="AH269" s="678">
        <v>3061</v>
      </c>
      <c r="AI269" s="676">
        <v>2756</v>
      </c>
      <c r="AJ269" s="678">
        <v>2559</v>
      </c>
      <c r="AK269" s="676">
        <v>2507</v>
      </c>
      <c r="AL269" s="678">
        <v>5949</v>
      </c>
      <c r="AM269" s="676">
        <v>5680</v>
      </c>
      <c r="AN269" s="678">
        <v>5568</v>
      </c>
    </row>
    <row r="270" spans="1:40" x14ac:dyDescent="0.2">
      <c r="A270" s="536">
        <v>259</v>
      </c>
      <c r="B270" s="537" t="s">
        <v>542</v>
      </c>
      <c r="C270" s="535" t="s">
        <v>543</v>
      </c>
      <c r="D270" s="330">
        <v>11078</v>
      </c>
      <c r="E270" s="333">
        <v>10940</v>
      </c>
      <c r="F270" s="567">
        <v>11189</v>
      </c>
      <c r="G270" s="565">
        <f t="shared" si="8"/>
        <v>33207</v>
      </c>
      <c r="H270" s="331">
        <v>17415</v>
      </c>
      <c r="I270" s="333">
        <v>12101</v>
      </c>
      <c r="J270" s="570">
        <v>13662</v>
      </c>
      <c r="K270" s="565">
        <f t="shared" si="9"/>
        <v>43178</v>
      </c>
      <c r="L270" s="582">
        <v>37670</v>
      </c>
      <c r="M270" s="584">
        <v>617</v>
      </c>
      <c r="N270" s="582">
        <v>35533</v>
      </c>
      <c r="O270" s="584">
        <v>36150</v>
      </c>
      <c r="P270" s="579">
        <v>95.96</v>
      </c>
      <c r="Q270" s="584">
        <v>1314</v>
      </c>
      <c r="R270" s="582">
        <v>704</v>
      </c>
      <c r="S270" s="584">
        <v>37551</v>
      </c>
      <c r="T270" s="582">
        <v>5483</v>
      </c>
      <c r="U270" s="584">
        <v>48967</v>
      </c>
      <c r="V270" s="582">
        <v>482</v>
      </c>
      <c r="W270" s="584">
        <v>47253</v>
      </c>
      <c r="X270" s="582">
        <v>47735</v>
      </c>
      <c r="Y270" s="581">
        <v>97.48</v>
      </c>
      <c r="Z270" s="582">
        <v>25</v>
      </c>
      <c r="AA270" s="584">
        <v>705</v>
      </c>
      <c r="AB270" s="582">
        <v>47983</v>
      </c>
      <c r="AC270" s="584">
        <v>4205</v>
      </c>
      <c r="AD270" s="582">
        <v>4025</v>
      </c>
      <c r="AE270" s="680">
        <v>8</v>
      </c>
      <c r="AF270" s="678">
        <v>0</v>
      </c>
      <c r="AG270" s="676">
        <v>0</v>
      </c>
      <c r="AH270" s="678">
        <v>2794</v>
      </c>
      <c r="AI270" s="676">
        <v>0</v>
      </c>
      <c r="AJ270" s="678">
        <v>0</v>
      </c>
      <c r="AK270" s="676">
        <v>4116</v>
      </c>
      <c r="AL270" s="678">
        <v>0</v>
      </c>
      <c r="AM270" s="676">
        <v>0</v>
      </c>
      <c r="AN270" s="678">
        <v>6910</v>
      </c>
    </row>
    <row r="271" spans="1:40" x14ac:dyDescent="0.2">
      <c r="A271" s="536">
        <v>260</v>
      </c>
      <c r="B271" s="537" t="s">
        <v>544</v>
      </c>
      <c r="C271" s="535" t="s">
        <v>545</v>
      </c>
      <c r="D271" s="330">
        <v>40254</v>
      </c>
      <c r="E271" s="333">
        <v>41908</v>
      </c>
      <c r="F271" s="567">
        <v>41963</v>
      </c>
      <c r="G271" s="565">
        <f t="shared" si="8"/>
        <v>124125</v>
      </c>
      <c r="H271" s="331">
        <v>30575</v>
      </c>
      <c r="I271" s="333">
        <v>24849</v>
      </c>
      <c r="J271" s="570">
        <v>24804</v>
      </c>
      <c r="K271" s="565">
        <f t="shared" si="9"/>
        <v>80228</v>
      </c>
      <c r="L271" s="582">
        <v>145806</v>
      </c>
      <c r="M271" s="584">
        <v>1252</v>
      </c>
      <c r="N271" s="582">
        <v>139698</v>
      </c>
      <c r="O271" s="584">
        <v>140950</v>
      </c>
      <c r="P271" s="579">
        <v>96.67</v>
      </c>
      <c r="Q271" s="584">
        <v>3259</v>
      </c>
      <c r="R271" s="582">
        <v>1577</v>
      </c>
      <c r="S271" s="584">
        <v>144534</v>
      </c>
      <c r="T271" s="582">
        <v>21116</v>
      </c>
      <c r="U271" s="584">
        <v>94184</v>
      </c>
      <c r="V271" s="582">
        <v>406</v>
      </c>
      <c r="W271" s="584">
        <v>90215</v>
      </c>
      <c r="X271" s="582">
        <v>90621</v>
      </c>
      <c r="Y271" s="581">
        <v>96.22</v>
      </c>
      <c r="Z271" s="582">
        <v>707</v>
      </c>
      <c r="AA271" s="584">
        <v>866</v>
      </c>
      <c r="AB271" s="582">
        <v>91788</v>
      </c>
      <c r="AC271" s="584">
        <v>13407</v>
      </c>
      <c r="AD271" s="582">
        <v>18329</v>
      </c>
      <c r="AE271" s="680">
        <v>102</v>
      </c>
      <c r="AF271" s="678">
        <v>10110</v>
      </c>
      <c r="AG271" s="676">
        <v>9961</v>
      </c>
      <c r="AH271" s="678">
        <v>9874</v>
      </c>
      <c r="AI271" s="676">
        <v>12183</v>
      </c>
      <c r="AJ271" s="678">
        <v>11965</v>
      </c>
      <c r="AK271" s="676">
        <v>11900</v>
      </c>
      <c r="AL271" s="678">
        <v>22293</v>
      </c>
      <c r="AM271" s="676">
        <v>21926</v>
      </c>
      <c r="AN271" s="678">
        <v>21774</v>
      </c>
    </row>
    <row r="272" spans="1:40" x14ac:dyDescent="0.2">
      <c r="A272" s="536">
        <v>261</v>
      </c>
      <c r="B272" s="537" t="s">
        <v>546</v>
      </c>
      <c r="C272" s="535" t="s">
        <v>547</v>
      </c>
      <c r="D272" s="330">
        <v>24909</v>
      </c>
      <c r="E272" s="333">
        <v>24471</v>
      </c>
      <c r="F272" s="567">
        <v>22762</v>
      </c>
      <c r="G272" s="565">
        <f t="shared" si="8"/>
        <v>72142</v>
      </c>
      <c r="H272" s="331">
        <v>26802</v>
      </c>
      <c r="I272" s="333">
        <v>22003</v>
      </c>
      <c r="J272" s="570">
        <v>20742</v>
      </c>
      <c r="K272" s="565">
        <f t="shared" si="9"/>
        <v>69547</v>
      </c>
      <c r="L272" s="582">
        <v>85521</v>
      </c>
      <c r="M272" s="584">
        <v>1040</v>
      </c>
      <c r="N272" s="582">
        <v>81400</v>
      </c>
      <c r="O272" s="584">
        <v>82440</v>
      </c>
      <c r="P272" s="579">
        <v>96.4</v>
      </c>
      <c r="Q272" s="584">
        <v>1604</v>
      </c>
      <c r="R272" s="582">
        <v>1125</v>
      </c>
      <c r="S272" s="584">
        <v>84129</v>
      </c>
      <c r="T272" s="582">
        <v>14042</v>
      </c>
      <c r="U272" s="584">
        <v>83208</v>
      </c>
      <c r="V272" s="582">
        <v>840</v>
      </c>
      <c r="W272" s="584">
        <v>81011</v>
      </c>
      <c r="X272" s="582">
        <v>81851</v>
      </c>
      <c r="Y272" s="581">
        <v>98.37</v>
      </c>
      <c r="Z272" s="582">
        <v>-2462</v>
      </c>
      <c r="AA272" s="584">
        <v>533</v>
      </c>
      <c r="AB272" s="582">
        <v>79082</v>
      </c>
      <c r="AC272" s="584">
        <v>13100</v>
      </c>
      <c r="AD272" s="582">
        <v>7435</v>
      </c>
      <c r="AE272" s="680">
        <v>49</v>
      </c>
      <c r="AF272" s="678">
        <v>0</v>
      </c>
      <c r="AG272" s="676">
        <v>0</v>
      </c>
      <c r="AH272" s="678">
        <v>8136</v>
      </c>
      <c r="AI272" s="676">
        <v>0</v>
      </c>
      <c r="AJ272" s="678">
        <v>0</v>
      </c>
      <c r="AK272" s="676">
        <v>11917</v>
      </c>
      <c r="AL272" s="678">
        <v>0</v>
      </c>
      <c r="AM272" s="676">
        <v>0</v>
      </c>
      <c r="AN272" s="678">
        <v>20053</v>
      </c>
    </row>
    <row r="273" spans="1:40" x14ac:dyDescent="0.2">
      <c r="A273" s="536">
        <v>262</v>
      </c>
      <c r="B273" s="537" t="s">
        <v>548</v>
      </c>
      <c r="C273" s="535" t="s">
        <v>549</v>
      </c>
      <c r="D273" s="330">
        <v>24984</v>
      </c>
      <c r="E273" s="333">
        <v>24701</v>
      </c>
      <c r="F273" s="567">
        <v>24641</v>
      </c>
      <c r="G273" s="565">
        <f t="shared" si="8"/>
        <v>74326</v>
      </c>
      <c r="H273" s="331">
        <v>32986</v>
      </c>
      <c r="I273" s="333">
        <v>23282</v>
      </c>
      <c r="J273" s="570">
        <v>22648</v>
      </c>
      <c r="K273" s="565">
        <f t="shared" si="9"/>
        <v>78916</v>
      </c>
      <c r="L273" s="582">
        <v>87243</v>
      </c>
      <c r="M273" s="584">
        <v>1292</v>
      </c>
      <c r="N273" s="582">
        <v>82022</v>
      </c>
      <c r="O273" s="584">
        <v>83314</v>
      </c>
      <c r="P273" s="579">
        <v>95.5</v>
      </c>
      <c r="Q273" s="584">
        <v>1616</v>
      </c>
      <c r="R273" s="582">
        <v>1289</v>
      </c>
      <c r="S273" s="584">
        <v>84927</v>
      </c>
      <c r="T273" s="582">
        <v>14691</v>
      </c>
      <c r="U273" s="584">
        <v>87291</v>
      </c>
      <c r="V273" s="582">
        <v>944</v>
      </c>
      <c r="W273" s="584">
        <v>83728</v>
      </c>
      <c r="X273" s="582">
        <v>84672</v>
      </c>
      <c r="Y273" s="581">
        <v>97</v>
      </c>
      <c r="Z273" s="582">
        <v>250</v>
      </c>
      <c r="AA273" s="584">
        <v>680</v>
      </c>
      <c r="AB273" s="582">
        <v>84658</v>
      </c>
      <c r="AC273" s="584">
        <v>14816</v>
      </c>
      <c r="AD273" s="582">
        <v>14365</v>
      </c>
      <c r="AE273" s="680">
        <v>15</v>
      </c>
      <c r="AF273" s="678">
        <v>11332</v>
      </c>
      <c r="AG273" s="676">
        <v>11235</v>
      </c>
      <c r="AH273" s="678">
        <v>11091</v>
      </c>
      <c r="AI273" s="676">
        <v>17322</v>
      </c>
      <c r="AJ273" s="678">
        <v>17120</v>
      </c>
      <c r="AK273" s="676">
        <v>16979</v>
      </c>
      <c r="AL273" s="678">
        <v>28654</v>
      </c>
      <c r="AM273" s="676">
        <v>28355</v>
      </c>
      <c r="AN273" s="678">
        <v>28070</v>
      </c>
    </row>
    <row r="274" spans="1:40" x14ac:dyDescent="0.2">
      <c r="A274" s="536">
        <v>263</v>
      </c>
      <c r="B274" s="537" t="s">
        <v>550</v>
      </c>
      <c r="C274" s="535" t="s">
        <v>551</v>
      </c>
      <c r="D274" s="330">
        <v>22783</v>
      </c>
      <c r="E274" s="333">
        <v>22684</v>
      </c>
      <c r="F274" s="567">
        <v>20691</v>
      </c>
      <c r="G274" s="565">
        <f t="shared" si="8"/>
        <v>66158</v>
      </c>
      <c r="H274" s="331">
        <v>16133</v>
      </c>
      <c r="I274" s="333">
        <v>14251</v>
      </c>
      <c r="J274" s="570">
        <v>14325</v>
      </c>
      <c r="K274" s="565">
        <f t="shared" si="9"/>
        <v>44709</v>
      </c>
      <c r="L274" s="582">
        <v>75730</v>
      </c>
      <c r="M274" s="584">
        <v>411</v>
      </c>
      <c r="N274" s="582">
        <v>74271</v>
      </c>
      <c r="O274" s="584">
        <v>74682</v>
      </c>
      <c r="P274" s="579">
        <v>98.62</v>
      </c>
      <c r="Q274" s="584">
        <v>1041</v>
      </c>
      <c r="R274" s="582">
        <v>477</v>
      </c>
      <c r="S274" s="584">
        <v>75789</v>
      </c>
      <c r="T274" s="582">
        <v>12002</v>
      </c>
      <c r="U274" s="584">
        <v>53146</v>
      </c>
      <c r="V274" s="582">
        <v>137</v>
      </c>
      <c r="W274" s="584">
        <v>51945</v>
      </c>
      <c r="X274" s="582">
        <v>52082</v>
      </c>
      <c r="Y274" s="581">
        <v>98</v>
      </c>
      <c r="Z274" s="582">
        <v>-362</v>
      </c>
      <c r="AA274" s="584">
        <v>237</v>
      </c>
      <c r="AB274" s="582">
        <v>51820</v>
      </c>
      <c r="AC274" s="584">
        <v>7921</v>
      </c>
      <c r="AD274" s="582">
        <v>2206</v>
      </c>
      <c r="AE274" s="680">
        <v>36</v>
      </c>
      <c r="AF274" s="678">
        <v>0</v>
      </c>
      <c r="AG274" s="676">
        <v>0</v>
      </c>
      <c r="AH274" s="678">
        <v>3741</v>
      </c>
      <c r="AI274" s="676">
        <v>0</v>
      </c>
      <c r="AJ274" s="678">
        <v>0</v>
      </c>
      <c r="AK274" s="676">
        <v>3160</v>
      </c>
      <c r="AL274" s="678">
        <v>0</v>
      </c>
      <c r="AM274" s="676">
        <v>0</v>
      </c>
      <c r="AN274" s="678">
        <v>6901</v>
      </c>
    </row>
    <row r="275" spans="1:40" x14ac:dyDescent="0.2">
      <c r="A275" s="536">
        <v>264</v>
      </c>
      <c r="B275" s="537" t="s">
        <v>552</v>
      </c>
      <c r="C275" s="535" t="s">
        <v>553</v>
      </c>
      <c r="D275" s="330">
        <v>21070</v>
      </c>
      <c r="E275" s="333">
        <v>18914</v>
      </c>
      <c r="F275" s="567">
        <v>18895</v>
      </c>
      <c r="G275" s="565">
        <f t="shared" si="8"/>
        <v>58879</v>
      </c>
      <c r="H275" s="331">
        <v>8287</v>
      </c>
      <c r="I275" s="333">
        <v>7488</v>
      </c>
      <c r="J275" s="570">
        <v>6436</v>
      </c>
      <c r="K275" s="565">
        <f t="shared" si="9"/>
        <v>22211</v>
      </c>
      <c r="L275" s="582">
        <v>64542</v>
      </c>
      <c r="M275" s="584">
        <v>459</v>
      </c>
      <c r="N275" s="582">
        <v>63463</v>
      </c>
      <c r="O275" s="584">
        <v>63922</v>
      </c>
      <c r="P275" s="579">
        <v>99.04</v>
      </c>
      <c r="Q275" s="584">
        <v>994</v>
      </c>
      <c r="R275" s="582">
        <v>593</v>
      </c>
      <c r="S275" s="584">
        <v>65050</v>
      </c>
      <c r="T275" s="582">
        <v>7251</v>
      </c>
      <c r="U275" s="584">
        <v>25404</v>
      </c>
      <c r="V275" s="582">
        <v>46</v>
      </c>
      <c r="W275" s="584">
        <v>24831</v>
      </c>
      <c r="X275" s="582">
        <v>24877</v>
      </c>
      <c r="Y275" s="581">
        <v>97.93</v>
      </c>
      <c r="Z275" s="582">
        <v>554</v>
      </c>
      <c r="AA275" s="584">
        <v>151</v>
      </c>
      <c r="AB275" s="582">
        <v>25536</v>
      </c>
      <c r="AC275" s="584">
        <v>4459</v>
      </c>
      <c r="AD275" s="582">
        <v>1309</v>
      </c>
      <c r="AE275" s="680">
        <v>20</v>
      </c>
      <c r="AF275" s="678">
        <v>3396</v>
      </c>
      <c r="AG275" s="676">
        <v>3358</v>
      </c>
      <c r="AH275" s="678">
        <v>3315</v>
      </c>
      <c r="AI275" s="676">
        <v>3347</v>
      </c>
      <c r="AJ275" s="678">
        <v>3330</v>
      </c>
      <c r="AK275" s="676">
        <v>3257</v>
      </c>
      <c r="AL275" s="678">
        <v>6743</v>
      </c>
      <c r="AM275" s="676">
        <v>6688</v>
      </c>
      <c r="AN275" s="678">
        <v>6572</v>
      </c>
    </row>
    <row r="276" spans="1:40" x14ac:dyDescent="0.2">
      <c r="A276" s="536">
        <v>265</v>
      </c>
      <c r="B276" s="537" t="s">
        <v>554</v>
      </c>
      <c r="C276" s="535" t="s">
        <v>555</v>
      </c>
      <c r="D276" s="330">
        <v>21591</v>
      </c>
      <c r="E276" s="333">
        <v>20797</v>
      </c>
      <c r="F276" s="567">
        <v>20425</v>
      </c>
      <c r="G276" s="565">
        <f t="shared" si="8"/>
        <v>62813</v>
      </c>
      <c r="H276" s="331">
        <v>17956</v>
      </c>
      <c r="I276" s="333">
        <v>19414</v>
      </c>
      <c r="J276" s="570">
        <v>17704</v>
      </c>
      <c r="K276" s="565">
        <f t="shared" si="9"/>
        <v>55074</v>
      </c>
      <c r="L276" s="582">
        <v>71705</v>
      </c>
      <c r="M276" s="584">
        <v>1332</v>
      </c>
      <c r="N276" s="582">
        <v>68831</v>
      </c>
      <c r="O276" s="584">
        <v>70163</v>
      </c>
      <c r="P276" s="579">
        <v>97.85</v>
      </c>
      <c r="Q276" s="584">
        <v>856</v>
      </c>
      <c r="R276" s="582">
        <v>1311</v>
      </c>
      <c r="S276" s="584">
        <v>70998</v>
      </c>
      <c r="T276" s="582">
        <v>9506</v>
      </c>
      <c r="U276" s="584">
        <v>51800</v>
      </c>
      <c r="V276" s="582">
        <v>345</v>
      </c>
      <c r="W276" s="584">
        <v>50991</v>
      </c>
      <c r="X276" s="582">
        <v>51336</v>
      </c>
      <c r="Y276" s="581">
        <v>99.1</v>
      </c>
      <c r="Z276" s="582">
        <v>-514</v>
      </c>
      <c r="AA276" s="584">
        <v>206</v>
      </c>
      <c r="AB276" s="582">
        <v>50683</v>
      </c>
      <c r="AC276" s="584">
        <v>7646</v>
      </c>
      <c r="AD276" s="582">
        <v>3836</v>
      </c>
      <c r="AE276" s="680">
        <v>0</v>
      </c>
      <c r="AF276" s="678">
        <v>0</v>
      </c>
      <c r="AG276" s="676">
        <v>0</v>
      </c>
      <c r="AH276" s="678">
        <v>3866</v>
      </c>
      <c r="AI276" s="676">
        <v>0</v>
      </c>
      <c r="AJ276" s="678">
        <v>0</v>
      </c>
      <c r="AK276" s="676">
        <v>3012</v>
      </c>
      <c r="AL276" s="678">
        <v>0</v>
      </c>
      <c r="AM276" s="676">
        <v>0</v>
      </c>
      <c r="AN276" s="678">
        <v>6878</v>
      </c>
    </row>
    <row r="277" spans="1:40" x14ac:dyDescent="0.2">
      <c r="A277" s="536">
        <v>266</v>
      </c>
      <c r="B277" s="537" t="s">
        <v>556</v>
      </c>
      <c r="C277" s="535" t="s">
        <v>557</v>
      </c>
      <c r="D277" s="330">
        <v>24908</v>
      </c>
      <c r="E277" s="333">
        <v>24165</v>
      </c>
      <c r="F277" s="567">
        <v>24308</v>
      </c>
      <c r="G277" s="565">
        <f t="shared" si="8"/>
        <v>73381</v>
      </c>
      <c r="H277" s="331">
        <v>33046</v>
      </c>
      <c r="I277" s="333">
        <v>19616</v>
      </c>
      <c r="J277" s="570">
        <v>24659</v>
      </c>
      <c r="K277" s="565">
        <f t="shared" si="9"/>
        <v>77321</v>
      </c>
      <c r="L277" s="582">
        <v>88618</v>
      </c>
      <c r="M277" s="584">
        <v>1818</v>
      </c>
      <c r="N277" s="582">
        <v>83749</v>
      </c>
      <c r="O277" s="584">
        <v>85567</v>
      </c>
      <c r="P277" s="579">
        <v>96.56</v>
      </c>
      <c r="Q277" s="584">
        <v>3701</v>
      </c>
      <c r="R277" s="582">
        <v>2085</v>
      </c>
      <c r="S277" s="584">
        <v>89535</v>
      </c>
      <c r="T277" s="582">
        <v>17712</v>
      </c>
      <c r="U277" s="584">
        <v>92343</v>
      </c>
      <c r="V277" s="582">
        <v>529</v>
      </c>
      <c r="W277" s="584">
        <v>89263</v>
      </c>
      <c r="X277" s="582">
        <v>89792</v>
      </c>
      <c r="Y277" s="581">
        <v>97.24</v>
      </c>
      <c r="Z277" s="582">
        <v>3159</v>
      </c>
      <c r="AA277" s="584">
        <v>936</v>
      </c>
      <c r="AB277" s="582">
        <v>93358</v>
      </c>
      <c r="AC277" s="584">
        <v>12470</v>
      </c>
      <c r="AD277" s="582">
        <v>12497</v>
      </c>
      <c r="AE277" s="680">
        <v>25</v>
      </c>
      <c r="AF277" s="678">
        <v>0</v>
      </c>
      <c r="AG277" s="676">
        <v>0</v>
      </c>
      <c r="AH277" s="678">
        <v>15926</v>
      </c>
      <c r="AI277" s="676">
        <v>0</v>
      </c>
      <c r="AJ277" s="678">
        <v>0</v>
      </c>
      <c r="AK277" s="676">
        <v>19170</v>
      </c>
      <c r="AL277" s="678">
        <v>0</v>
      </c>
      <c r="AM277" s="676">
        <v>0</v>
      </c>
      <c r="AN277" s="678">
        <v>35096</v>
      </c>
    </row>
    <row r="278" spans="1:40" x14ac:dyDescent="0.2">
      <c r="A278" s="536">
        <v>267</v>
      </c>
      <c r="B278" s="537" t="s">
        <v>558</v>
      </c>
      <c r="C278" s="535" t="s">
        <v>559</v>
      </c>
      <c r="D278" s="330">
        <v>18845</v>
      </c>
      <c r="E278" s="333">
        <v>17782</v>
      </c>
      <c r="F278" s="567">
        <v>17771</v>
      </c>
      <c r="G278" s="565">
        <f t="shared" si="8"/>
        <v>54398</v>
      </c>
      <c r="H278" s="331">
        <v>10754</v>
      </c>
      <c r="I278" s="333">
        <v>9656</v>
      </c>
      <c r="J278" s="570">
        <v>9597</v>
      </c>
      <c r="K278" s="565">
        <f t="shared" si="9"/>
        <v>30007</v>
      </c>
      <c r="L278" s="582">
        <v>59720</v>
      </c>
      <c r="M278" s="584">
        <v>623</v>
      </c>
      <c r="N278" s="582">
        <v>58574</v>
      </c>
      <c r="O278" s="584">
        <v>59197</v>
      </c>
      <c r="P278" s="579">
        <v>99.12</v>
      </c>
      <c r="Q278" s="584">
        <v>624</v>
      </c>
      <c r="R278" s="582">
        <v>729</v>
      </c>
      <c r="S278" s="584">
        <v>59927</v>
      </c>
      <c r="T278" s="582">
        <v>7079</v>
      </c>
      <c r="U278" s="584">
        <v>36659</v>
      </c>
      <c r="V278" s="582">
        <v>56</v>
      </c>
      <c r="W278" s="584">
        <v>36343</v>
      </c>
      <c r="X278" s="582">
        <v>36399</v>
      </c>
      <c r="Y278" s="581">
        <v>99.29</v>
      </c>
      <c r="Z278" s="582">
        <v>2254</v>
      </c>
      <c r="AA278" s="584">
        <v>47</v>
      </c>
      <c r="AB278" s="582">
        <v>38644</v>
      </c>
      <c r="AC278" s="584">
        <v>9744</v>
      </c>
      <c r="AD278" s="582">
        <v>2040</v>
      </c>
      <c r="AE278" s="680">
        <v>25</v>
      </c>
      <c r="AF278" s="678">
        <v>0</v>
      </c>
      <c r="AG278" s="676">
        <v>0</v>
      </c>
      <c r="AH278" s="678">
        <v>1346</v>
      </c>
      <c r="AI278" s="676">
        <v>0</v>
      </c>
      <c r="AJ278" s="678">
        <v>0</v>
      </c>
      <c r="AK278" s="676">
        <v>1350</v>
      </c>
      <c r="AL278" s="678">
        <v>0</v>
      </c>
      <c r="AM278" s="676">
        <v>0</v>
      </c>
      <c r="AN278" s="678">
        <v>2696</v>
      </c>
    </row>
    <row r="279" spans="1:40" x14ac:dyDescent="0.2">
      <c r="A279" s="536">
        <v>268</v>
      </c>
      <c r="B279" s="537" t="s">
        <v>560</v>
      </c>
      <c r="C279" s="535" t="s">
        <v>561</v>
      </c>
      <c r="D279" s="330">
        <v>30700</v>
      </c>
      <c r="E279" s="333">
        <v>29748</v>
      </c>
      <c r="F279" s="567">
        <v>29314</v>
      </c>
      <c r="G279" s="565">
        <f t="shared" si="8"/>
        <v>89762</v>
      </c>
      <c r="H279" s="331">
        <v>16382</v>
      </c>
      <c r="I279" s="333">
        <v>13515</v>
      </c>
      <c r="J279" s="570">
        <v>13422</v>
      </c>
      <c r="K279" s="565">
        <f t="shared" si="9"/>
        <v>43319</v>
      </c>
      <c r="L279" s="582">
        <v>99662</v>
      </c>
      <c r="M279" s="584">
        <v>659</v>
      </c>
      <c r="N279" s="582">
        <v>97546</v>
      </c>
      <c r="O279" s="584">
        <v>98205</v>
      </c>
      <c r="P279" s="579">
        <v>98.54</v>
      </c>
      <c r="Q279" s="584">
        <v>1413</v>
      </c>
      <c r="R279" s="582">
        <v>866</v>
      </c>
      <c r="S279" s="584">
        <v>99825</v>
      </c>
      <c r="T279" s="582">
        <v>13023</v>
      </c>
      <c r="U279" s="584">
        <v>51909</v>
      </c>
      <c r="V279" s="582">
        <v>166</v>
      </c>
      <c r="W279" s="584">
        <v>50217</v>
      </c>
      <c r="X279" s="582">
        <v>50383</v>
      </c>
      <c r="Y279" s="581">
        <v>97.06</v>
      </c>
      <c r="Z279" s="582">
        <v>1520</v>
      </c>
      <c r="AA279" s="584">
        <v>44</v>
      </c>
      <c r="AB279" s="582">
        <v>51781</v>
      </c>
      <c r="AC279" s="584">
        <v>7459</v>
      </c>
      <c r="AD279" s="582">
        <v>7729</v>
      </c>
      <c r="AE279" s="680">
        <v>17</v>
      </c>
      <c r="AF279" s="678">
        <v>4730</v>
      </c>
      <c r="AG279" s="676">
        <v>4648</v>
      </c>
      <c r="AH279" s="678">
        <v>4571</v>
      </c>
      <c r="AI279" s="676">
        <v>7345</v>
      </c>
      <c r="AJ279" s="678">
        <v>7137</v>
      </c>
      <c r="AK279" s="676">
        <v>6971</v>
      </c>
      <c r="AL279" s="678">
        <v>12075</v>
      </c>
      <c r="AM279" s="676">
        <v>11785</v>
      </c>
      <c r="AN279" s="678">
        <v>11542</v>
      </c>
    </row>
    <row r="280" spans="1:40" x14ac:dyDescent="0.2">
      <c r="A280" s="536">
        <v>269</v>
      </c>
      <c r="B280" s="537" t="s">
        <v>562</v>
      </c>
      <c r="C280" s="535" t="s">
        <v>563</v>
      </c>
      <c r="D280" s="330">
        <v>19110</v>
      </c>
      <c r="E280" s="333">
        <v>18937</v>
      </c>
      <c r="F280" s="567">
        <v>18734</v>
      </c>
      <c r="G280" s="565">
        <f t="shared" si="8"/>
        <v>56781</v>
      </c>
      <c r="H280" s="331">
        <v>13799</v>
      </c>
      <c r="I280" s="333">
        <v>11619</v>
      </c>
      <c r="J280" s="570">
        <v>12353</v>
      </c>
      <c r="K280" s="565">
        <f t="shared" si="9"/>
        <v>37771</v>
      </c>
      <c r="L280" s="582">
        <v>63223</v>
      </c>
      <c r="M280" s="584">
        <v>956</v>
      </c>
      <c r="N280" s="582">
        <v>60533</v>
      </c>
      <c r="O280" s="584">
        <v>61489</v>
      </c>
      <c r="P280" s="579">
        <v>97.26</v>
      </c>
      <c r="Q280" s="584">
        <v>1249</v>
      </c>
      <c r="R280" s="582">
        <v>1011</v>
      </c>
      <c r="S280" s="584">
        <v>62793</v>
      </c>
      <c r="T280" s="582">
        <v>8603</v>
      </c>
      <c r="U280" s="584">
        <v>44972</v>
      </c>
      <c r="V280" s="582">
        <v>458</v>
      </c>
      <c r="W280" s="584">
        <v>43304</v>
      </c>
      <c r="X280" s="582">
        <v>43762</v>
      </c>
      <c r="Y280" s="581">
        <v>97.31</v>
      </c>
      <c r="Z280" s="582">
        <v>202</v>
      </c>
      <c r="AA280" s="584">
        <v>444</v>
      </c>
      <c r="AB280" s="582">
        <v>43950</v>
      </c>
      <c r="AC280" s="584">
        <v>7475</v>
      </c>
      <c r="AD280" s="582">
        <v>4554</v>
      </c>
      <c r="AE280" s="680">
        <v>37</v>
      </c>
      <c r="AF280" s="678">
        <v>5134</v>
      </c>
      <c r="AG280" s="676">
        <v>5039</v>
      </c>
      <c r="AH280" s="678">
        <v>4955</v>
      </c>
      <c r="AI280" s="676">
        <v>7199</v>
      </c>
      <c r="AJ280" s="678">
        <v>7105</v>
      </c>
      <c r="AK280" s="676">
        <v>7061</v>
      </c>
      <c r="AL280" s="678">
        <v>12333</v>
      </c>
      <c r="AM280" s="676">
        <v>12144</v>
      </c>
      <c r="AN280" s="678">
        <v>12016</v>
      </c>
    </row>
    <row r="281" spans="1:40" x14ac:dyDescent="0.2">
      <c r="A281" s="536">
        <v>270</v>
      </c>
      <c r="B281" s="537" t="s">
        <v>564</v>
      </c>
      <c r="C281" s="535" t="s">
        <v>565</v>
      </c>
      <c r="D281" s="330">
        <v>30543</v>
      </c>
      <c r="E281" s="333">
        <v>27961</v>
      </c>
      <c r="F281" s="567">
        <v>24456</v>
      </c>
      <c r="G281" s="565">
        <f t="shared" si="8"/>
        <v>82960</v>
      </c>
      <c r="H281" s="331">
        <v>39277</v>
      </c>
      <c r="I281" s="333">
        <v>31928</v>
      </c>
      <c r="J281" s="570">
        <v>21521</v>
      </c>
      <c r="K281" s="565">
        <f t="shared" si="9"/>
        <v>92726</v>
      </c>
      <c r="L281" s="582">
        <v>95793</v>
      </c>
      <c r="M281" s="584">
        <v>982</v>
      </c>
      <c r="N281" s="582">
        <v>92630</v>
      </c>
      <c r="O281" s="584">
        <v>93612</v>
      </c>
      <c r="P281" s="579">
        <v>97.72</v>
      </c>
      <c r="Q281" s="584">
        <v>1415</v>
      </c>
      <c r="R281" s="582">
        <v>1017</v>
      </c>
      <c r="S281" s="584">
        <v>95062</v>
      </c>
      <c r="T281" s="582">
        <v>14908</v>
      </c>
      <c r="U281" s="584">
        <v>109723</v>
      </c>
      <c r="V281" s="582">
        <v>1324</v>
      </c>
      <c r="W281" s="584">
        <v>106752</v>
      </c>
      <c r="X281" s="582">
        <v>108076</v>
      </c>
      <c r="Y281" s="581">
        <v>98.5</v>
      </c>
      <c r="Z281" s="582">
        <v>-383</v>
      </c>
      <c r="AA281" s="584">
        <v>455</v>
      </c>
      <c r="AB281" s="582">
        <v>106824</v>
      </c>
      <c r="AC281" s="584">
        <v>18015</v>
      </c>
      <c r="AD281" s="582">
        <v>10265</v>
      </c>
      <c r="AE281" s="680">
        <v>0</v>
      </c>
      <c r="AF281" s="678">
        <v>0</v>
      </c>
      <c r="AG281" s="676">
        <v>0</v>
      </c>
      <c r="AH281" s="678">
        <v>5705</v>
      </c>
      <c r="AI281" s="676">
        <v>0</v>
      </c>
      <c r="AJ281" s="678">
        <v>0</v>
      </c>
      <c r="AK281" s="676">
        <v>7211</v>
      </c>
      <c r="AL281" s="678">
        <v>0</v>
      </c>
      <c r="AM281" s="676">
        <v>0</v>
      </c>
      <c r="AN281" s="678">
        <v>12916</v>
      </c>
    </row>
    <row r="282" spans="1:40" x14ac:dyDescent="0.2">
      <c r="A282" s="536">
        <v>271</v>
      </c>
      <c r="B282" s="537" t="s">
        <v>566</v>
      </c>
      <c r="C282" s="535" t="s">
        <v>567</v>
      </c>
      <c r="D282" s="330">
        <v>24466</v>
      </c>
      <c r="E282" s="333">
        <v>23719</v>
      </c>
      <c r="F282" s="567">
        <v>23646</v>
      </c>
      <c r="G282" s="565">
        <f t="shared" si="8"/>
        <v>71831</v>
      </c>
      <c r="H282" s="331">
        <v>17165</v>
      </c>
      <c r="I282" s="333">
        <v>15922</v>
      </c>
      <c r="J282" s="570">
        <v>15226</v>
      </c>
      <c r="K282" s="565">
        <f t="shared" si="9"/>
        <v>48313</v>
      </c>
      <c r="L282" s="582">
        <v>84712</v>
      </c>
      <c r="M282" s="584">
        <v>1463</v>
      </c>
      <c r="N282" s="582">
        <v>78203</v>
      </c>
      <c r="O282" s="584">
        <v>79666</v>
      </c>
      <c r="P282" s="579">
        <v>94.04</v>
      </c>
      <c r="Q282" s="584">
        <v>2728</v>
      </c>
      <c r="R282" s="582">
        <v>1755</v>
      </c>
      <c r="S282" s="584">
        <v>82686</v>
      </c>
      <c r="T282" s="582">
        <v>12526</v>
      </c>
      <c r="U282" s="584">
        <v>59653</v>
      </c>
      <c r="V282" s="582">
        <v>774</v>
      </c>
      <c r="W282" s="584">
        <v>56601</v>
      </c>
      <c r="X282" s="582">
        <v>57375</v>
      </c>
      <c r="Y282" s="581">
        <v>96.18</v>
      </c>
      <c r="Z282" s="582">
        <v>703</v>
      </c>
      <c r="AA282" s="584">
        <v>1376</v>
      </c>
      <c r="AB282" s="582">
        <v>58680</v>
      </c>
      <c r="AC282" s="584">
        <v>9107</v>
      </c>
      <c r="AD282" s="582">
        <v>14962</v>
      </c>
      <c r="AE282" s="680">
        <v>38</v>
      </c>
      <c r="AF282" s="678">
        <v>0</v>
      </c>
      <c r="AG282" s="676">
        <v>0</v>
      </c>
      <c r="AH282" s="678">
        <v>9554</v>
      </c>
      <c r="AI282" s="676">
        <v>0</v>
      </c>
      <c r="AJ282" s="678">
        <v>0</v>
      </c>
      <c r="AK282" s="676">
        <v>11794</v>
      </c>
      <c r="AL282" s="678">
        <v>0</v>
      </c>
      <c r="AM282" s="676">
        <v>0</v>
      </c>
      <c r="AN282" s="678">
        <v>21348</v>
      </c>
    </row>
    <row r="283" spans="1:40" x14ac:dyDescent="0.2">
      <c r="A283" s="536">
        <v>272</v>
      </c>
      <c r="B283" s="537" t="s">
        <v>568</v>
      </c>
      <c r="C283" s="535" t="s">
        <v>569</v>
      </c>
      <c r="D283" s="330">
        <v>9039</v>
      </c>
      <c r="E283" s="333">
        <v>8910</v>
      </c>
      <c r="F283" s="567">
        <v>9041</v>
      </c>
      <c r="G283" s="565">
        <f t="shared" si="8"/>
        <v>26990</v>
      </c>
      <c r="H283" s="331">
        <v>10039</v>
      </c>
      <c r="I283" s="333">
        <v>9901</v>
      </c>
      <c r="J283" s="570">
        <v>8936</v>
      </c>
      <c r="K283" s="565">
        <f t="shared" si="9"/>
        <v>28876</v>
      </c>
      <c r="L283" s="582">
        <v>30096</v>
      </c>
      <c r="M283" s="584">
        <v>419</v>
      </c>
      <c r="N283" s="582">
        <v>28972</v>
      </c>
      <c r="O283" s="584">
        <v>29391</v>
      </c>
      <c r="P283" s="579">
        <v>97.66</v>
      </c>
      <c r="Q283" s="584">
        <v>502</v>
      </c>
      <c r="R283" s="582">
        <v>521</v>
      </c>
      <c r="S283" s="584">
        <v>29995</v>
      </c>
      <c r="T283" s="582">
        <v>3837</v>
      </c>
      <c r="U283" s="584">
        <v>33815</v>
      </c>
      <c r="V283" s="582">
        <v>223</v>
      </c>
      <c r="W283" s="584">
        <v>33135</v>
      </c>
      <c r="X283" s="582">
        <v>33358</v>
      </c>
      <c r="Y283" s="581">
        <v>98.65</v>
      </c>
      <c r="Z283" s="582">
        <v>-359</v>
      </c>
      <c r="AA283" s="584">
        <v>656</v>
      </c>
      <c r="AB283" s="582">
        <v>33432</v>
      </c>
      <c r="AC283" s="584">
        <v>5282</v>
      </c>
      <c r="AD283" s="582">
        <v>2205</v>
      </c>
      <c r="AE283" s="680">
        <v>2</v>
      </c>
      <c r="AF283" s="678">
        <v>0</v>
      </c>
      <c r="AG283" s="676">
        <v>0</v>
      </c>
      <c r="AH283" s="678">
        <v>2978</v>
      </c>
      <c r="AI283" s="676">
        <v>0</v>
      </c>
      <c r="AJ283" s="678">
        <v>0</v>
      </c>
      <c r="AK283" s="676">
        <v>2789</v>
      </c>
      <c r="AL283" s="678">
        <v>0</v>
      </c>
      <c r="AM283" s="676">
        <v>0</v>
      </c>
      <c r="AN283" s="678">
        <v>5767</v>
      </c>
    </row>
    <row r="284" spans="1:40" x14ac:dyDescent="0.2">
      <c r="A284" s="536">
        <v>273</v>
      </c>
      <c r="B284" s="537" t="s">
        <v>570</v>
      </c>
      <c r="C284" s="535" t="s">
        <v>571</v>
      </c>
      <c r="D284" s="330">
        <v>17900</v>
      </c>
      <c r="E284" s="333">
        <v>17444</v>
      </c>
      <c r="F284" s="567">
        <v>17477</v>
      </c>
      <c r="G284" s="565">
        <f t="shared" si="8"/>
        <v>52821</v>
      </c>
      <c r="H284" s="331">
        <v>5802</v>
      </c>
      <c r="I284" s="333">
        <v>5691</v>
      </c>
      <c r="J284" s="570">
        <v>5495</v>
      </c>
      <c r="K284" s="565">
        <f t="shared" si="9"/>
        <v>16988</v>
      </c>
      <c r="L284" s="582">
        <v>59554</v>
      </c>
      <c r="M284" s="584">
        <v>809</v>
      </c>
      <c r="N284" s="582">
        <v>57853</v>
      </c>
      <c r="O284" s="584">
        <v>58662</v>
      </c>
      <c r="P284" s="579">
        <v>98.5</v>
      </c>
      <c r="Q284" s="584">
        <v>286</v>
      </c>
      <c r="R284" s="582">
        <v>996</v>
      </c>
      <c r="S284" s="584">
        <v>59135</v>
      </c>
      <c r="T284" s="582">
        <v>8141</v>
      </c>
      <c r="U284" s="584">
        <v>20305</v>
      </c>
      <c r="V284" s="582">
        <v>356</v>
      </c>
      <c r="W284" s="584">
        <v>19650</v>
      </c>
      <c r="X284" s="582">
        <v>20006</v>
      </c>
      <c r="Y284" s="581">
        <v>98.53</v>
      </c>
      <c r="Z284" s="582">
        <v>10</v>
      </c>
      <c r="AA284" s="584">
        <v>17</v>
      </c>
      <c r="AB284" s="582">
        <v>19677</v>
      </c>
      <c r="AC284" s="584">
        <v>2196</v>
      </c>
      <c r="AD284" s="582">
        <v>2172</v>
      </c>
      <c r="AE284" s="680">
        <v>5</v>
      </c>
      <c r="AF284" s="678">
        <v>0</v>
      </c>
      <c r="AG284" s="676">
        <v>0</v>
      </c>
      <c r="AH284" s="678">
        <v>1651</v>
      </c>
      <c r="AI284" s="676">
        <v>0</v>
      </c>
      <c r="AJ284" s="678">
        <v>0</v>
      </c>
      <c r="AK284" s="676">
        <v>2200</v>
      </c>
      <c r="AL284" s="678">
        <v>0</v>
      </c>
      <c r="AM284" s="676">
        <v>0</v>
      </c>
      <c r="AN284" s="678">
        <v>3851</v>
      </c>
    </row>
    <row r="285" spans="1:40" x14ac:dyDescent="0.2">
      <c r="A285" s="536">
        <v>274</v>
      </c>
      <c r="B285" s="537" t="s">
        <v>572</v>
      </c>
      <c r="C285" s="535" t="s">
        <v>573</v>
      </c>
      <c r="D285" s="330">
        <v>16153</v>
      </c>
      <c r="E285" s="333">
        <v>15987</v>
      </c>
      <c r="F285" s="567">
        <v>16628</v>
      </c>
      <c r="G285" s="565">
        <f t="shared" si="8"/>
        <v>48768</v>
      </c>
      <c r="H285" s="331">
        <v>10751</v>
      </c>
      <c r="I285" s="333">
        <v>11900</v>
      </c>
      <c r="J285" s="570">
        <v>12143</v>
      </c>
      <c r="K285" s="565">
        <f t="shared" si="9"/>
        <v>34794</v>
      </c>
      <c r="L285" s="582">
        <v>55405</v>
      </c>
      <c r="M285" s="584">
        <v>3833</v>
      </c>
      <c r="N285" s="582">
        <v>50435</v>
      </c>
      <c r="O285" s="584">
        <v>54268</v>
      </c>
      <c r="P285" s="579">
        <v>97.95</v>
      </c>
      <c r="Q285" s="584">
        <v>481</v>
      </c>
      <c r="R285" s="582">
        <v>3868</v>
      </c>
      <c r="S285" s="584">
        <v>54784</v>
      </c>
      <c r="T285" s="582">
        <v>7775</v>
      </c>
      <c r="U285" s="584">
        <v>41141</v>
      </c>
      <c r="V285" s="582">
        <v>2068</v>
      </c>
      <c r="W285" s="584">
        <v>38552</v>
      </c>
      <c r="X285" s="582">
        <v>40620</v>
      </c>
      <c r="Y285" s="581">
        <v>98.73</v>
      </c>
      <c r="Z285" s="582">
        <v>-941</v>
      </c>
      <c r="AA285" s="584">
        <v>1907</v>
      </c>
      <c r="AB285" s="582">
        <v>39518</v>
      </c>
      <c r="AC285" s="584">
        <v>6758</v>
      </c>
      <c r="AD285" s="582">
        <v>3004</v>
      </c>
      <c r="AE285" s="680">
        <v>44</v>
      </c>
      <c r="AF285" s="678">
        <v>0</v>
      </c>
      <c r="AG285" s="676">
        <v>0</v>
      </c>
      <c r="AH285" s="678">
        <v>3577</v>
      </c>
      <c r="AI285" s="676">
        <v>0</v>
      </c>
      <c r="AJ285" s="678">
        <v>0</v>
      </c>
      <c r="AK285" s="676">
        <v>3981</v>
      </c>
      <c r="AL285" s="678">
        <v>0</v>
      </c>
      <c r="AM285" s="676">
        <v>0</v>
      </c>
      <c r="AN285" s="678">
        <v>7558</v>
      </c>
    </row>
    <row r="286" spans="1:40" x14ac:dyDescent="0.2">
      <c r="A286" s="536">
        <v>275</v>
      </c>
      <c r="B286" s="537" t="s">
        <v>574</v>
      </c>
      <c r="C286" s="535" t="s">
        <v>575</v>
      </c>
      <c r="D286" s="330">
        <v>21161</v>
      </c>
      <c r="E286" s="333">
        <v>20833</v>
      </c>
      <c r="F286" s="567">
        <v>20757</v>
      </c>
      <c r="G286" s="565">
        <f t="shared" si="8"/>
        <v>62751</v>
      </c>
      <c r="H286" s="331">
        <v>10254</v>
      </c>
      <c r="I286" s="333">
        <v>8205</v>
      </c>
      <c r="J286" s="570">
        <v>8441</v>
      </c>
      <c r="K286" s="565">
        <f t="shared" si="9"/>
        <v>26900</v>
      </c>
      <c r="L286" s="582">
        <v>72698</v>
      </c>
      <c r="M286" s="584">
        <v>596</v>
      </c>
      <c r="N286" s="582">
        <v>70915</v>
      </c>
      <c r="O286" s="584">
        <v>71511</v>
      </c>
      <c r="P286" s="579">
        <v>98.37</v>
      </c>
      <c r="Q286" s="584">
        <v>804</v>
      </c>
      <c r="R286" s="582">
        <v>681</v>
      </c>
      <c r="S286" s="584">
        <v>72400</v>
      </c>
      <c r="T286" s="582">
        <v>12031</v>
      </c>
      <c r="U286" s="584">
        <v>31560</v>
      </c>
      <c r="V286" s="582">
        <v>180</v>
      </c>
      <c r="W286" s="584">
        <v>31116</v>
      </c>
      <c r="X286" s="582">
        <v>31296</v>
      </c>
      <c r="Y286" s="581">
        <v>99.16</v>
      </c>
      <c r="Z286" s="582">
        <v>59</v>
      </c>
      <c r="AA286" s="584">
        <v>232</v>
      </c>
      <c r="AB286" s="582">
        <v>31407</v>
      </c>
      <c r="AC286" s="584">
        <v>5474</v>
      </c>
      <c r="AD286" s="582">
        <v>3308</v>
      </c>
      <c r="AE286" s="680">
        <v>16</v>
      </c>
      <c r="AF286" s="678">
        <v>0</v>
      </c>
      <c r="AG286" s="676">
        <v>0</v>
      </c>
      <c r="AH286" s="678">
        <v>5131</v>
      </c>
      <c r="AI286" s="676">
        <v>0</v>
      </c>
      <c r="AJ286" s="678">
        <v>0</v>
      </c>
      <c r="AK286" s="676">
        <v>4421</v>
      </c>
      <c r="AL286" s="678">
        <v>0</v>
      </c>
      <c r="AM286" s="676">
        <v>0</v>
      </c>
      <c r="AN286" s="678">
        <v>9552</v>
      </c>
    </row>
    <row r="287" spans="1:40" x14ac:dyDescent="0.2">
      <c r="A287" s="536">
        <v>276</v>
      </c>
      <c r="B287" s="537" t="s">
        <v>576</v>
      </c>
      <c r="C287" s="535" t="s">
        <v>577</v>
      </c>
      <c r="D287" s="330">
        <v>20494</v>
      </c>
      <c r="E287" s="333">
        <v>19735</v>
      </c>
      <c r="F287" s="567">
        <v>20712</v>
      </c>
      <c r="G287" s="565">
        <f t="shared" si="8"/>
        <v>60941</v>
      </c>
      <c r="H287" s="331">
        <v>23975</v>
      </c>
      <c r="I287" s="333">
        <v>19279</v>
      </c>
      <c r="J287" s="570">
        <v>18123</v>
      </c>
      <c r="K287" s="565">
        <f t="shared" si="9"/>
        <v>61377</v>
      </c>
      <c r="L287" s="582">
        <v>68627</v>
      </c>
      <c r="M287" s="584">
        <v>456</v>
      </c>
      <c r="N287" s="582">
        <v>65885</v>
      </c>
      <c r="O287" s="584">
        <v>66341</v>
      </c>
      <c r="P287" s="579">
        <v>96.67</v>
      </c>
      <c r="Q287" s="584">
        <v>1517</v>
      </c>
      <c r="R287" s="582">
        <v>579</v>
      </c>
      <c r="S287" s="584">
        <v>67981</v>
      </c>
      <c r="T287" s="582">
        <v>10201</v>
      </c>
      <c r="U287" s="584">
        <v>71997</v>
      </c>
      <c r="V287" s="582">
        <v>329</v>
      </c>
      <c r="W287" s="584">
        <v>69869</v>
      </c>
      <c r="X287" s="582">
        <v>70198</v>
      </c>
      <c r="Y287" s="581">
        <v>97.5</v>
      </c>
      <c r="Z287" s="582">
        <v>-1001</v>
      </c>
      <c r="AA287" s="584">
        <v>609</v>
      </c>
      <c r="AB287" s="582">
        <v>69477</v>
      </c>
      <c r="AC287" s="584">
        <v>9526</v>
      </c>
      <c r="AD287" s="582">
        <v>5776</v>
      </c>
      <c r="AE287" s="680">
        <v>30</v>
      </c>
      <c r="AF287" s="678">
        <v>0</v>
      </c>
      <c r="AG287" s="676">
        <v>0</v>
      </c>
      <c r="AH287" s="678">
        <v>6633</v>
      </c>
      <c r="AI287" s="676">
        <v>0</v>
      </c>
      <c r="AJ287" s="678">
        <v>0</v>
      </c>
      <c r="AK287" s="676">
        <v>9116</v>
      </c>
      <c r="AL287" s="678">
        <v>0</v>
      </c>
      <c r="AM287" s="676">
        <v>0</v>
      </c>
      <c r="AN287" s="678">
        <v>15749</v>
      </c>
    </row>
    <row r="288" spans="1:40" x14ac:dyDescent="0.2">
      <c r="A288" s="536">
        <v>277</v>
      </c>
      <c r="B288" s="537" t="s">
        <v>578</v>
      </c>
      <c r="C288" s="535" t="s">
        <v>579</v>
      </c>
      <c r="D288" s="330">
        <v>19481</v>
      </c>
      <c r="E288" s="333">
        <v>19183</v>
      </c>
      <c r="F288" s="567">
        <v>18826</v>
      </c>
      <c r="G288" s="565">
        <f t="shared" si="8"/>
        <v>57490</v>
      </c>
      <c r="H288" s="331">
        <v>8142</v>
      </c>
      <c r="I288" s="333">
        <v>7039</v>
      </c>
      <c r="J288" s="570">
        <v>6992</v>
      </c>
      <c r="K288" s="565">
        <f t="shared" si="9"/>
        <v>22173</v>
      </c>
      <c r="L288" s="582">
        <v>67584</v>
      </c>
      <c r="M288" s="584">
        <v>1046</v>
      </c>
      <c r="N288" s="582">
        <v>64315</v>
      </c>
      <c r="O288" s="584">
        <v>65361</v>
      </c>
      <c r="P288" s="579">
        <v>96.71</v>
      </c>
      <c r="Q288" s="584">
        <v>939</v>
      </c>
      <c r="R288" s="582">
        <v>1366</v>
      </c>
      <c r="S288" s="584">
        <v>66620</v>
      </c>
      <c r="T288" s="582">
        <v>10008</v>
      </c>
      <c r="U288" s="584">
        <v>26010</v>
      </c>
      <c r="V288" s="582">
        <v>231</v>
      </c>
      <c r="W288" s="584">
        <v>25489</v>
      </c>
      <c r="X288" s="582">
        <v>25720</v>
      </c>
      <c r="Y288" s="581">
        <v>98.89</v>
      </c>
      <c r="Z288" s="582">
        <v>-771</v>
      </c>
      <c r="AA288" s="584">
        <v>243</v>
      </c>
      <c r="AB288" s="582">
        <v>24961</v>
      </c>
      <c r="AC288" s="584">
        <v>3684</v>
      </c>
      <c r="AD288" s="582">
        <v>4347</v>
      </c>
      <c r="AE288" s="680">
        <v>42</v>
      </c>
      <c r="AF288" s="678">
        <v>8220</v>
      </c>
      <c r="AG288" s="676">
        <v>8141</v>
      </c>
      <c r="AH288" s="678">
        <v>8059</v>
      </c>
      <c r="AI288" s="676">
        <v>7215</v>
      </c>
      <c r="AJ288" s="678">
        <v>7140</v>
      </c>
      <c r="AK288" s="676">
        <v>7171</v>
      </c>
      <c r="AL288" s="678">
        <v>15435</v>
      </c>
      <c r="AM288" s="676">
        <v>15281</v>
      </c>
      <c r="AN288" s="678">
        <v>15230</v>
      </c>
    </row>
    <row r="289" spans="1:40" x14ac:dyDescent="0.2">
      <c r="A289" s="536">
        <v>278</v>
      </c>
      <c r="B289" s="537" t="s">
        <v>580</v>
      </c>
      <c r="C289" s="535" t="s">
        <v>581</v>
      </c>
      <c r="D289" s="330">
        <v>19555</v>
      </c>
      <c r="E289" s="333">
        <v>18471</v>
      </c>
      <c r="F289" s="567">
        <v>18621</v>
      </c>
      <c r="G289" s="565">
        <f t="shared" si="8"/>
        <v>56647</v>
      </c>
      <c r="H289" s="331">
        <v>17047</v>
      </c>
      <c r="I289" s="333">
        <v>12356</v>
      </c>
      <c r="J289" s="570">
        <v>12293</v>
      </c>
      <c r="K289" s="565">
        <f t="shared" si="9"/>
        <v>41696</v>
      </c>
      <c r="L289" s="582">
        <v>63890</v>
      </c>
      <c r="M289" s="584">
        <v>498</v>
      </c>
      <c r="N289" s="582">
        <v>62331</v>
      </c>
      <c r="O289" s="584">
        <v>62829</v>
      </c>
      <c r="P289" s="579">
        <v>98.34</v>
      </c>
      <c r="Q289" s="584">
        <v>765</v>
      </c>
      <c r="R289" s="582">
        <v>762</v>
      </c>
      <c r="S289" s="584">
        <v>63858</v>
      </c>
      <c r="T289" s="582">
        <v>8750</v>
      </c>
      <c r="U289" s="584">
        <v>48963</v>
      </c>
      <c r="V289" s="582">
        <v>212</v>
      </c>
      <c r="W289" s="584">
        <v>47783</v>
      </c>
      <c r="X289" s="582">
        <v>47995</v>
      </c>
      <c r="Y289" s="581">
        <v>98.02</v>
      </c>
      <c r="Z289" s="582">
        <v>-2238</v>
      </c>
      <c r="AA289" s="584">
        <v>406</v>
      </c>
      <c r="AB289" s="582">
        <v>45951</v>
      </c>
      <c r="AC289" s="584">
        <v>5079</v>
      </c>
      <c r="AD289" s="582">
        <v>3086</v>
      </c>
      <c r="AE289" s="680">
        <v>-27</v>
      </c>
      <c r="AF289" s="678">
        <v>2805</v>
      </c>
      <c r="AG289" s="676">
        <v>2763</v>
      </c>
      <c r="AH289" s="678">
        <v>2716</v>
      </c>
      <c r="AI289" s="676">
        <v>3016</v>
      </c>
      <c r="AJ289" s="678">
        <v>3000</v>
      </c>
      <c r="AK289" s="676">
        <v>2944</v>
      </c>
      <c r="AL289" s="678">
        <v>5821</v>
      </c>
      <c r="AM289" s="676">
        <v>5763</v>
      </c>
      <c r="AN289" s="678">
        <v>5660</v>
      </c>
    </row>
    <row r="290" spans="1:40" x14ac:dyDescent="0.2">
      <c r="A290" s="536">
        <v>279</v>
      </c>
      <c r="B290" s="537" t="s">
        <v>582</v>
      </c>
      <c r="C290" s="535" t="s">
        <v>583</v>
      </c>
      <c r="D290" s="330">
        <v>13560</v>
      </c>
      <c r="E290" s="333">
        <v>13373</v>
      </c>
      <c r="F290" s="567">
        <v>13335</v>
      </c>
      <c r="G290" s="565">
        <f t="shared" si="8"/>
        <v>40268</v>
      </c>
      <c r="H290" s="331">
        <v>4722</v>
      </c>
      <c r="I290" s="333">
        <v>9317</v>
      </c>
      <c r="J290" s="570">
        <v>9238</v>
      </c>
      <c r="K290" s="565">
        <f t="shared" si="9"/>
        <v>23277</v>
      </c>
      <c r="L290" s="582">
        <v>44619</v>
      </c>
      <c r="M290" s="584">
        <v>381</v>
      </c>
      <c r="N290" s="582">
        <v>43362</v>
      </c>
      <c r="O290" s="584">
        <v>43743</v>
      </c>
      <c r="P290" s="579">
        <v>98.04</v>
      </c>
      <c r="Q290" s="584">
        <v>706</v>
      </c>
      <c r="R290" s="582">
        <v>432</v>
      </c>
      <c r="S290" s="584">
        <v>44500</v>
      </c>
      <c r="T290" s="582">
        <v>6096</v>
      </c>
      <c r="U290" s="584">
        <v>35150</v>
      </c>
      <c r="V290" s="582">
        <v>270</v>
      </c>
      <c r="W290" s="584">
        <v>34395</v>
      </c>
      <c r="X290" s="582">
        <v>34665</v>
      </c>
      <c r="Y290" s="581">
        <v>98.62</v>
      </c>
      <c r="Z290" s="582">
        <v>-3802</v>
      </c>
      <c r="AA290" s="584">
        <v>460</v>
      </c>
      <c r="AB290" s="582">
        <v>31053</v>
      </c>
      <c r="AC290" s="584">
        <v>3603</v>
      </c>
      <c r="AD290" s="582">
        <v>2147</v>
      </c>
      <c r="AE290" s="680">
        <v>12</v>
      </c>
      <c r="AF290" s="678">
        <v>0</v>
      </c>
      <c r="AG290" s="676">
        <v>0</v>
      </c>
      <c r="AH290" s="678">
        <v>2346</v>
      </c>
      <c r="AI290" s="676">
        <v>0</v>
      </c>
      <c r="AJ290" s="678">
        <v>0</v>
      </c>
      <c r="AK290" s="676">
        <v>2462</v>
      </c>
      <c r="AL290" s="678">
        <v>0</v>
      </c>
      <c r="AM290" s="676">
        <v>0</v>
      </c>
      <c r="AN290" s="678">
        <v>4808</v>
      </c>
    </row>
    <row r="291" spans="1:40" x14ac:dyDescent="0.2">
      <c r="A291" s="536">
        <v>280</v>
      </c>
      <c r="B291" s="537" t="s">
        <v>584</v>
      </c>
      <c r="C291" s="535" t="s">
        <v>585</v>
      </c>
      <c r="D291" s="330">
        <v>18191</v>
      </c>
      <c r="E291" s="333">
        <v>17786</v>
      </c>
      <c r="F291" s="567">
        <v>17600</v>
      </c>
      <c r="G291" s="565">
        <f t="shared" si="8"/>
        <v>53577</v>
      </c>
      <c r="H291" s="331">
        <v>10460</v>
      </c>
      <c r="I291" s="333">
        <v>8988</v>
      </c>
      <c r="J291" s="570">
        <v>8172</v>
      </c>
      <c r="K291" s="565">
        <f t="shared" si="9"/>
        <v>27620</v>
      </c>
      <c r="L291" s="582">
        <v>61209</v>
      </c>
      <c r="M291" s="584">
        <v>738</v>
      </c>
      <c r="N291" s="582">
        <v>58115</v>
      </c>
      <c r="O291" s="584">
        <v>58853</v>
      </c>
      <c r="P291" s="579">
        <v>96.15</v>
      </c>
      <c r="Q291" s="584">
        <v>1794</v>
      </c>
      <c r="R291" s="582">
        <v>797</v>
      </c>
      <c r="S291" s="584">
        <v>60706</v>
      </c>
      <c r="T291" s="582">
        <v>9291</v>
      </c>
      <c r="U291" s="584">
        <v>32238</v>
      </c>
      <c r="V291" s="582">
        <v>338</v>
      </c>
      <c r="W291" s="584">
        <v>31427</v>
      </c>
      <c r="X291" s="582">
        <v>31765</v>
      </c>
      <c r="Y291" s="581">
        <v>98.53</v>
      </c>
      <c r="Z291" s="582">
        <v>-767</v>
      </c>
      <c r="AA291" s="584">
        <v>419</v>
      </c>
      <c r="AB291" s="582">
        <v>31079</v>
      </c>
      <c r="AC291" s="584">
        <v>5107</v>
      </c>
      <c r="AD291" s="582">
        <v>12422</v>
      </c>
      <c r="AE291" s="680">
        <v>26</v>
      </c>
      <c r="AF291" s="678">
        <v>0</v>
      </c>
      <c r="AG291" s="676">
        <v>0</v>
      </c>
      <c r="AH291" s="678">
        <v>6952</v>
      </c>
      <c r="AI291" s="676">
        <v>0</v>
      </c>
      <c r="AJ291" s="678">
        <v>0</v>
      </c>
      <c r="AK291" s="676">
        <v>9798</v>
      </c>
      <c r="AL291" s="678">
        <v>0</v>
      </c>
      <c r="AM291" s="676">
        <v>0</v>
      </c>
      <c r="AN291" s="678">
        <v>16750</v>
      </c>
    </row>
    <row r="292" spans="1:40" x14ac:dyDescent="0.2">
      <c r="A292" s="536">
        <v>281</v>
      </c>
      <c r="B292" s="537" t="s">
        <v>586</v>
      </c>
      <c r="C292" s="535" t="s">
        <v>587</v>
      </c>
      <c r="D292" s="330">
        <v>16380</v>
      </c>
      <c r="E292" s="333">
        <v>15960</v>
      </c>
      <c r="F292" s="567">
        <v>16190</v>
      </c>
      <c r="G292" s="565">
        <f t="shared" si="8"/>
        <v>48530</v>
      </c>
      <c r="H292" s="331">
        <v>9784</v>
      </c>
      <c r="I292" s="333">
        <v>7035</v>
      </c>
      <c r="J292" s="570">
        <v>7353</v>
      </c>
      <c r="K292" s="565">
        <f t="shared" si="9"/>
        <v>24172</v>
      </c>
      <c r="L292" s="582">
        <v>54290</v>
      </c>
      <c r="M292" s="584">
        <v>382</v>
      </c>
      <c r="N292" s="582">
        <v>52745</v>
      </c>
      <c r="O292" s="584">
        <v>53127</v>
      </c>
      <c r="P292" s="579">
        <v>97.86</v>
      </c>
      <c r="Q292" s="584">
        <v>801</v>
      </c>
      <c r="R292" s="582">
        <v>637</v>
      </c>
      <c r="S292" s="584">
        <v>54183</v>
      </c>
      <c r="T292" s="582">
        <v>7199</v>
      </c>
      <c r="U292" s="584">
        <v>28208</v>
      </c>
      <c r="V292" s="582">
        <v>57</v>
      </c>
      <c r="W292" s="584">
        <v>27590</v>
      </c>
      <c r="X292" s="582">
        <v>27647</v>
      </c>
      <c r="Y292" s="581">
        <v>98.01</v>
      </c>
      <c r="Z292" s="582">
        <v>-1127</v>
      </c>
      <c r="AA292" s="584">
        <v>371</v>
      </c>
      <c r="AB292" s="582">
        <v>26834</v>
      </c>
      <c r="AC292" s="584">
        <v>3179</v>
      </c>
      <c r="AD292" s="582">
        <v>3547</v>
      </c>
      <c r="AE292" s="680">
        <v>4</v>
      </c>
      <c r="AF292" s="678">
        <v>0</v>
      </c>
      <c r="AG292" s="676">
        <v>0</v>
      </c>
      <c r="AH292" s="678">
        <v>1986</v>
      </c>
      <c r="AI292" s="676">
        <v>0</v>
      </c>
      <c r="AJ292" s="678">
        <v>0</v>
      </c>
      <c r="AK292" s="676">
        <v>2556</v>
      </c>
      <c r="AL292" s="678">
        <v>0</v>
      </c>
      <c r="AM292" s="676">
        <v>0</v>
      </c>
      <c r="AN292" s="678">
        <v>4542</v>
      </c>
    </row>
    <row r="293" spans="1:40" x14ac:dyDescent="0.2">
      <c r="A293" s="536">
        <v>282</v>
      </c>
      <c r="B293" s="537" t="s">
        <v>588</v>
      </c>
      <c r="C293" s="535" t="s">
        <v>589</v>
      </c>
      <c r="D293" s="330">
        <v>17579</v>
      </c>
      <c r="E293" s="333">
        <v>17120</v>
      </c>
      <c r="F293" s="567">
        <v>16929</v>
      </c>
      <c r="G293" s="565">
        <f t="shared" si="8"/>
        <v>51628</v>
      </c>
      <c r="H293" s="331">
        <v>30421</v>
      </c>
      <c r="I293" s="333">
        <v>29507</v>
      </c>
      <c r="J293" s="570">
        <v>29097</v>
      </c>
      <c r="K293" s="565">
        <f t="shared" si="9"/>
        <v>89025</v>
      </c>
      <c r="L293" s="582">
        <v>63467</v>
      </c>
      <c r="M293" s="584">
        <v>430</v>
      </c>
      <c r="N293" s="582">
        <v>62225</v>
      </c>
      <c r="O293" s="584">
        <v>62655</v>
      </c>
      <c r="P293" s="579">
        <v>98.72</v>
      </c>
      <c r="Q293" s="584">
        <v>424</v>
      </c>
      <c r="R293" s="582">
        <v>493</v>
      </c>
      <c r="S293" s="584">
        <v>63142</v>
      </c>
      <c r="T293" s="582">
        <v>12745</v>
      </c>
      <c r="U293" s="584">
        <v>108218</v>
      </c>
      <c r="V293" s="582">
        <v>95</v>
      </c>
      <c r="W293" s="584">
        <v>107723</v>
      </c>
      <c r="X293" s="582">
        <v>107818</v>
      </c>
      <c r="Y293" s="581">
        <v>99.63</v>
      </c>
      <c r="Z293" s="582">
        <v>-3428</v>
      </c>
      <c r="AA293" s="584">
        <v>103</v>
      </c>
      <c r="AB293" s="582">
        <v>104398</v>
      </c>
      <c r="AC293" s="584">
        <v>12964</v>
      </c>
      <c r="AD293" s="582">
        <v>2097</v>
      </c>
      <c r="AE293" s="680">
        <v>26</v>
      </c>
      <c r="AF293" s="678">
        <v>0</v>
      </c>
      <c r="AG293" s="676">
        <v>0</v>
      </c>
      <c r="AH293" s="678">
        <v>4694</v>
      </c>
      <c r="AI293" s="676">
        <v>0</v>
      </c>
      <c r="AJ293" s="678">
        <v>0</v>
      </c>
      <c r="AK293" s="676">
        <v>6747</v>
      </c>
      <c r="AL293" s="678">
        <v>0</v>
      </c>
      <c r="AM293" s="676">
        <v>0</v>
      </c>
      <c r="AN293" s="678">
        <v>11441</v>
      </c>
    </row>
    <row r="294" spans="1:40" x14ac:dyDescent="0.2">
      <c r="A294" s="536">
        <v>283</v>
      </c>
      <c r="B294" s="537" t="s">
        <v>590</v>
      </c>
      <c r="C294" s="535" t="s">
        <v>591</v>
      </c>
      <c r="D294" s="330">
        <v>19862</v>
      </c>
      <c r="E294" s="333">
        <v>20926</v>
      </c>
      <c r="F294" s="567">
        <v>21319</v>
      </c>
      <c r="G294" s="565">
        <f t="shared" si="8"/>
        <v>62107</v>
      </c>
      <c r="H294" s="331">
        <v>16936</v>
      </c>
      <c r="I294" s="333">
        <v>14765</v>
      </c>
      <c r="J294" s="570">
        <v>15145</v>
      </c>
      <c r="K294" s="565">
        <f t="shared" si="9"/>
        <v>46846</v>
      </c>
      <c r="L294" s="582">
        <v>70424</v>
      </c>
      <c r="M294" s="584">
        <v>700</v>
      </c>
      <c r="N294" s="582">
        <v>68534</v>
      </c>
      <c r="O294" s="584">
        <v>69234</v>
      </c>
      <c r="P294" s="579">
        <v>98.31</v>
      </c>
      <c r="Q294" s="584">
        <v>728</v>
      </c>
      <c r="R294" s="582">
        <v>734</v>
      </c>
      <c r="S294" s="584">
        <v>69996</v>
      </c>
      <c r="T294" s="582">
        <v>10785</v>
      </c>
      <c r="U294" s="584">
        <v>54881</v>
      </c>
      <c r="V294" s="582">
        <v>320</v>
      </c>
      <c r="W294" s="584">
        <v>54416</v>
      </c>
      <c r="X294" s="582">
        <v>54736</v>
      </c>
      <c r="Y294" s="581">
        <v>99.74</v>
      </c>
      <c r="Z294" s="582">
        <v>-2494</v>
      </c>
      <c r="AA294" s="584">
        <v>333</v>
      </c>
      <c r="AB294" s="582">
        <v>52255</v>
      </c>
      <c r="AC294" s="584">
        <v>8022</v>
      </c>
      <c r="AD294" s="582">
        <v>3197</v>
      </c>
      <c r="AE294" s="680">
        <v>26</v>
      </c>
      <c r="AF294" s="678">
        <v>3222</v>
      </c>
      <c r="AG294" s="676">
        <v>3210</v>
      </c>
      <c r="AH294" s="678">
        <v>3157</v>
      </c>
      <c r="AI294" s="676">
        <v>3831</v>
      </c>
      <c r="AJ294" s="678">
        <v>3853</v>
      </c>
      <c r="AK294" s="676">
        <v>3855</v>
      </c>
      <c r="AL294" s="678">
        <v>7053</v>
      </c>
      <c r="AM294" s="676">
        <v>7063</v>
      </c>
      <c r="AN294" s="678">
        <v>7012</v>
      </c>
    </row>
    <row r="295" spans="1:40" x14ac:dyDescent="0.2">
      <c r="A295" s="536">
        <v>284</v>
      </c>
      <c r="B295" s="537" t="s">
        <v>592</v>
      </c>
      <c r="C295" s="535" t="s">
        <v>593</v>
      </c>
      <c r="D295" s="330">
        <v>18487</v>
      </c>
      <c r="E295" s="333">
        <v>18503</v>
      </c>
      <c r="F295" s="567">
        <v>18981</v>
      </c>
      <c r="G295" s="565">
        <f t="shared" si="8"/>
        <v>55971</v>
      </c>
      <c r="H295" s="331">
        <v>11220</v>
      </c>
      <c r="I295" s="333">
        <v>9592</v>
      </c>
      <c r="J295" s="570">
        <v>9149</v>
      </c>
      <c r="K295" s="565">
        <f t="shared" si="9"/>
        <v>29961</v>
      </c>
      <c r="L295" s="582">
        <v>65837</v>
      </c>
      <c r="M295" s="584">
        <v>700</v>
      </c>
      <c r="N295" s="582">
        <v>62171</v>
      </c>
      <c r="O295" s="584">
        <v>62871</v>
      </c>
      <c r="P295" s="579">
        <v>95.49</v>
      </c>
      <c r="Q295" s="584">
        <v>1484</v>
      </c>
      <c r="R295" s="582">
        <v>1033</v>
      </c>
      <c r="S295" s="584">
        <v>64688</v>
      </c>
      <c r="T295" s="582">
        <v>10751</v>
      </c>
      <c r="U295" s="584">
        <v>37440</v>
      </c>
      <c r="V295" s="582">
        <v>208</v>
      </c>
      <c r="W295" s="584">
        <v>35564</v>
      </c>
      <c r="X295" s="582">
        <v>35772</v>
      </c>
      <c r="Y295" s="581">
        <v>95.54</v>
      </c>
      <c r="Z295" s="582">
        <v>-454</v>
      </c>
      <c r="AA295" s="584">
        <v>410</v>
      </c>
      <c r="AB295" s="582">
        <v>35520</v>
      </c>
      <c r="AC295" s="584">
        <v>6320</v>
      </c>
      <c r="AD295" s="582">
        <v>6327</v>
      </c>
      <c r="AE295" s="680">
        <v>0</v>
      </c>
      <c r="AF295" s="678">
        <v>0</v>
      </c>
      <c r="AG295" s="676">
        <v>0</v>
      </c>
      <c r="AH295" s="678">
        <v>7210</v>
      </c>
      <c r="AI295" s="676">
        <v>0</v>
      </c>
      <c r="AJ295" s="678">
        <v>0</v>
      </c>
      <c r="AK295" s="676">
        <v>8173</v>
      </c>
      <c r="AL295" s="678">
        <v>0</v>
      </c>
      <c r="AM295" s="676">
        <v>0</v>
      </c>
      <c r="AN295" s="678">
        <v>15383</v>
      </c>
    </row>
    <row r="296" spans="1:40" x14ac:dyDescent="0.2">
      <c r="A296" s="536">
        <v>285</v>
      </c>
      <c r="B296" s="537" t="s">
        <v>594</v>
      </c>
      <c r="C296" s="535" t="s">
        <v>595</v>
      </c>
      <c r="D296" s="330">
        <v>10554</v>
      </c>
      <c r="E296" s="333">
        <v>10395</v>
      </c>
      <c r="F296" s="567">
        <v>10377</v>
      </c>
      <c r="G296" s="565">
        <f t="shared" si="8"/>
        <v>31326</v>
      </c>
      <c r="H296" s="331">
        <v>3438</v>
      </c>
      <c r="I296" s="333">
        <v>2847</v>
      </c>
      <c r="J296" s="570">
        <v>2750</v>
      </c>
      <c r="K296" s="565">
        <f t="shared" si="9"/>
        <v>9035</v>
      </c>
      <c r="L296" s="582">
        <v>35102</v>
      </c>
      <c r="M296" s="584">
        <v>419</v>
      </c>
      <c r="N296" s="582">
        <v>34070</v>
      </c>
      <c r="O296" s="584">
        <v>34489</v>
      </c>
      <c r="P296" s="579">
        <v>98.25</v>
      </c>
      <c r="Q296" s="584">
        <v>708</v>
      </c>
      <c r="R296" s="582">
        <v>377</v>
      </c>
      <c r="S296" s="584">
        <v>35155</v>
      </c>
      <c r="T296" s="582">
        <v>4899</v>
      </c>
      <c r="U296" s="584">
        <v>10745</v>
      </c>
      <c r="V296" s="582">
        <v>178</v>
      </c>
      <c r="W296" s="584">
        <v>10393</v>
      </c>
      <c r="X296" s="582">
        <v>10571</v>
      </c>
      <c r="Y296" s="581">
        <v>98.38</v>
      </c>
      <c r="Z296" s="582">
        <v>-25</v>
      </c>
      <c r="AA296" s="584">
        <v>193</v>
      </c>
      <c r="AB296" s="582">
        <v>10561</v>
      </c>
      <c r="AC296" s="584">
        <v>1463</v>
      </c>
      <c r="AD296" s="582">
        <v>1309</v>
      </c>
      <c r="AE296" s="680">
        <v>86</v>
      </c>
      <c r="AF296" s="678">
        <v>0</v>
      </c>
      <c r="AG296" s="676">
        <v>0</v>
      </c>
      <c r="AH296" s="678">
        <v>2741</v>
      </c>
      <c r="AI296" s="676">
        <v>0</v>
      </c>
      <c r="AJ296" s="678">
        <v>0</v>
      </c>
      <c r="AK296" s="676">
        <v>2347</v>
      </c>
      <c r="AL296" s="678">
        <v>0</v>
      </c>
      <c r="AM296" s="676">
        <v>0</v>
      </c>
      <c r="AN296" s="678">
        <v>5088</v>
      </c>
    </row>
    <row r="297" spans="1:40" x14ac:dyDescent="0.2">
      <c r="A297" s="536">
        <v>286</v>
      </c>
      <c r="B297" s="537" t="s">
        <v>596</v>
      </c>
      <c r="C297" s="535" t="s">
        <v>597</v>
      </c>
      <c r="D297" s="330">
        <v>24564</v>
      </c>
      <c r="E297" s="333">
        <v>23136</v>
      </c>
      <c r="F297" s="567">
        <v>23229</v>
      </c>
      <c r="G297" s="565">
        <f t="shared" si="8"/>
        <v>70929</v>
      </c>
      <c r="H297" s="331">
        <v>116918</v>
      </c>
      <c r="I297" s="333">
        <v>99812</v>
      </c>
      <c r="J297" s="570">
        <v>102115</v>
      </c>
      <c r="K297" s="565">
        <f t="shared" si="9"/>
        <v>318845</v>
      </c>
      <c r="L297" s="582">
        <v>92940</v>
      </c>
      <c r="M297" s="584">
        <v>1683</v>
      </c>
      <c r="N297" s="582">
        <v>88166</v>
      </c>
      <c r="O297" s="584">
        <v>89849</v>
      </c>
      <c r="P297" s="579">
        <v>96.67</v>
      </c>
      <c r="Q297" s="584">
        <v>2536</v>
      </c>
      <c r="R297" s="582">
        <v>2267</v>
      </c>
      <c r="S297" s="584">
        <v>92969</v>
      </c>
      <c r="T297" s="582">
        <v>24661</v>
      </c>
      <c r="U297" s="584">
        <v>360740</v>
      </c>
      <c r="V297" s="582">
        <v>7869</v>
      </c>
      <c r="W297" s="584">
        <v>352480</v>
      </c>
      <c r="X297" s="582">
        <v>360349</v>
      </c>
      <c r="Y297" s="581">
        <v>99.89</v>
      </c>
      <c r="Z297" s="582">
        <v>-16309</v>
      </c>
      <c r="AA297" s="584">
        <v>2428</v>
      </c>
      <c r="AB297" s="582">
        <v>338599</v>
      </c>
      <c r="AC297" s="584">
        <v>41415</v>
      </c>
      <c r="AD297" s="582">
        <v>18735</v>
      </c>
      <c r="AE297" s="680">
        <v>84</v>
      </c>
      <c r="AF297" s="678">
        <v>0</v>
      </c>
      <c r="AG297" s="676">
        <v>0</v>
      </c>
      <c r="AH297" s="678">
        <v>8869</v>
      </c>
      <c r="AI297" s="676">
        <v>0</v>
      </c>
      <c r="AJ297" s="678">
        <v>0</v>
      </c>
      <c r="AK297" s="676">
        <v>23087</v>
      </c>
      <c r="AL297" s="678">
        <v>0</v>
      </c>
      <c r="AM297" s="676">
        <v>0</v>
      </c>
      <c r="AN297" s="678">
        <v>31956</v>
      </c>
    </row>
    <row r="298" spans="1:40" x14ac:dyDescent="0.2">
      <c r="A298" s="536">
        <v>287</v>
      </c>
      <c r="B298" s="537" t="s">
        <v>598</v>
      </c>
      <c r="C298" s="535" t="s">
        <v>599</v>
      </c>
      <c r="D298" s="330">
        <v>28456</v>
      </c>
      <c r="E298" s="333">
        <v>28120</v>
      </c>
      <c r="F298" s="567">
        <v>28065</v>
      </c>
      <c r="G298" s="565">
        <f t="shared" si="8"/>
        <v>84641</v>
      </c>
      <c r="H298" s="331">
        <v>47486</v>
      </c>
      <c r="I298" s="333">
        <v>44715</v>
      </c>
      <c r="J298" s="570">
        <v>45216</v>
      </c>
      <c r="K298" s="565">
        <f t="shared" si="9"/>
        <v>137417</v>
      </c>
      <c r="L298" s="582">
        <v>96519</v>
      </c>
      <c r="M298" s="584">
        <v>2340</v>
      </c>
      <c r="N298" s="582">
        <v>92093</v>
      </c>
      <c r="O298" s="584">
        <v>94433</v>
      </c>
      <c r="P298" s="579">
        <v>97.84</v>
      </c>
      <c r="Q298" s="584">
        <v>1568</v>
      </c>
      <c r="R298" s="582">
        <v>2322</v>
      </c>
      <c r="S298" s="584">
        <v>95983</v>
      </c>
      <c r="T298" s="582">
        <v>12986</v>
      </c>
      <c r="U298" s="584">
        <v>164493</v>
      </c>
      <c r="V298" s="582">
        <v>2964</v>
      </c>
      <c r="W298" s="584">
        <v>157262</v>
      </c>
      <c r="X298" s="582">
        <v>160226</v>
      </c>
      <c r="Y298" s="581">
        <v>97.41</v>
      </c>
      <c r="Z298" s="582">
        <v>-7182</v>
      </c>
      <c r="AA298" s="584">
        <v>3201</v>
      </c>
      <c r="AB298" s="582">
        <v>153281</v>
      </c>
      <c r="AC298" s="584">
        <v>21830</v>
      </c>
      <c r="AD298" s="582">
        <v>11650</v>
      </c>
      <c r="AE298" s="680">
        <v>4</v>
      </c>
      <c r="AF298" s="678">
        <v>7127</v>
      </c>
      <c r="AG298" s="676">
        <v>7022</v>
      </c>
      <c r="AH298" s="678">
        <v>6906</v>
      </c>
      <c r="AI298" s="676">
        <v>7467</v>
      </c>
      <c r="AJ298" s="678">
        <v>7261</v>
      </c>
      <c r="AK298" s="676">
        <v>7080</v>
      </c>
      <c r="AL298" s="678">
        <v>14594</v>
      </c>
      <c r="AM298" s="676">
        <v>14283</v>
      </c>
      <c r="AN298" s="678">
        <v>13986</v>
      </c>
    </row>
    <row r="299" spans="1:40" x14ac:dyDescent="0.2">
      <c r="A299" s="536">
        <v>288</v>
      </c>
      <c r="B299" s="537" t="s">
        <v>600</v>
      </c>
      <c r="C299" s="535" t="s">
        <v>601</v>
      </c>
      <c r="D299" s="330">
        <v>19598</v>
      </c>
      <c r="E299" s="333">
        <v>18515</v>
      </c>
      <c r="F299" s="567">
        <v>18802</v>
      </c>
      <c r="G299" s="565">
        <f t="shared" si="8"/>
        <v>56915</v>
      </c>
      <c r="H299" s="331">
        <v>17204</v>
      </c>
      <c r="I299" s="333">
        <v>14136</v>
      </c>
      <c r="J299" s="570">
        <v>14450</v>
      </c>
      <c r="K299" s="565">
        <f t="shared" si="9"/>
        <v>45790</v>
      </c>
      <c r="L299" s="582">
        <v>63562</v>
      </c>
      <c r="M299" s="584">
        <v>909</v>
      </c>
      <c r="N299" s="582">
        <v>61678</v>
      </c>
      <c r="O299" s="584">
        <v>62587</v>
      </c>
      <c r="P299" s="579">
        <v>98.47</v>
      </c>
      <c r="Q299" s="584">
        <v>596</v>
      </c>
      <c r="R299" s="582">
        <v>960</v>
      </c>
      <c r="S299" s="584">
        <v>63234</v>
      </c>
      <c r="T299" s="582">
        <v>8328</v>
      </c>
      <c r="U299" s="584">
        <v>52027</v>
      </c>
      <c r="V299" s="582">
        <v>465</v>
      </c>
      <c r="W299" s="584">
        <v>50716</v>
      </c>
      <c r="X299" s="582">
        <v>51181</v>
      </c>
      <c r="Y299" s="581">
        <v>98.37</v>
      </c>
      <c r="Z299" s="582">
        <v>-1012</v>
      </c>
      <c r="AA299" s="584">
        <v>321</v>
      </c>
      <c r="AB299" s="582">
        <v>50025</v>
      </c>
      <c r="AC299" s="584">
        <v>6484</v>
      </c>
      <c r="AD299" s="582">
        <v>3023</v>
      </c>
      <c r="AE299" s="680">
        <v>41</v>
      </c>
      <c r="AF299" s="678">
        <v>0</v>
      </c>
      <c r="AG299" s="676">
        <v>0</v>
      </c>
      <c r="AH299" s="678">
        <v>2759</v>
      </c>
      <c r="AI299" s="676">
        <v>0</v>
      </c>
      <c r="AJ299" s="678">
        <v>0</v>
      </c>
      <c r="AK299" s="676">
        <v>3549</v>
      </c>
      <c r="AL299" s="678">
        <v>0</v>
      </c>
      <c r="AM299" s="676">
        <v>0</v>
      </c>
      <c r="AN299" s="678">
        <v>6308</v>
      </c>
    </row>
    <row r="300" spans="1:40" x14ac:dyDescent="0.2">
      <c r="A300" s="536">
        <v>289</v>
      </c>
      <c r="B300" s="537" t="s">
        <v>602</v>
      </c>
      <c r="C300" s="535" t="s">
        <v>603</v>
      </c>
      <c r="D300" s="330">
        <v>15752</v>
      </c>
      <c r="E300" s="333">
        <v>14648</v>
      </c>
      <c r="F300" s="567">
        <v>14738</v>
      </c>
      <c r="G300" s="565">
        <f t="shared" si="8"/>
        <v>45138</v>
      </c>
      <c r="H300" s="331">
        <v>11616</v>
      </c>
      <c r="I300" s="333">
        <v>12099</v>
      </c>
      <c r="J300" s="570">
        <v>12339</v>
      </c>
      <c r="K300" s="565">
        <f t="shared" si="9"/>
        <v>36054</v>
      </c>
      <c r="L300" s="582">
        <v>50723</v>
      </c>
      <c r="M300" s="584">
        <v>617</v>
      </c>
      <c r="N300" s="582">
        <v>49524</v>
      </c>
      <c r="O300" s="584">
        <v>50141</v>
      </c>
      <c r="P300" s="579">
        <v>98.85</v>
      </c>
      <c r="Q300" s="584">
        <v>387</v>
      </c>
      <c r="R300" s="582">
        <v>599</v>
      </c>
      <c r="S300" s="584">
        <v>50510</v>
      </c>
      <c r="T300" s="582">
        <v>6378</v>
      </c>
      <c r="U300" s="584">
        <v>42762</v>
      </c>
      <c r="V300" s="582">
        <v>163</v>
      </c>
      <c r="W300" s="584">
        <v>42350</v>
      </c>
      <c r="X300" s="582">
        <v>42513</v>
      </c>
      <c r="Y300" s="581">
        <v>99.42</v>
      </c>
      <c r="Z300" s="582">
        <v>649</v>
      </c>
      <c r="AA300" s="584">
        <v>255</v>
      </c>
      <c r="AB300" s="582">
        <v>43254</v>
      </c>
      <c r="AC300" s="584">
        <v>6039</v>
      </c>
      <c r="AD300" s="582">
        <v>2531</v>
      </c>
      <c r="AE300" s="680">
        <v>6</v>
      </c>
      <c r="AF300" s="678">
        <v>1878</v>
      </c>
      <c r="AG300" s="676">
        <v>1846</v>
      </c>
      <c r="AH300" s="678">
        <v>1817</v>
      </c>
      <c r="AI300" s="676">
        <v>1529</v>
      </c>
      <c r="AJ300" s="678">
        <v>1516</v>
      </c>
      <c r="AK300" s="676">
        <v>1495</v>
      </c>
      <c r="AL300" s="678">
        <v>3407</v>
      </c>
      <c r="AM300" s="676">
        <v>3362</v>
      </c>
      <c r="AN300" s="678">
        <v>3312</v>
      </c>
    </row>
    <row r="301" spans="1:40" x14ac:dyDescent="0.2">
      <c r="A301" s="536">
        <v>290</v>
      </c>
      <c r="B301" s="537" t="s">
        <v>604</v>
      </c>
      <c r="C301" s="535" t="s">
        <v>605</v>
      </c>
      <c r="D301" s="330">
        <v>22798</v>
      </c>
      <c r="E301" s="333">
        <v>21941</v>
      </c>
      <c r="F301" s="567">
        <v>22407</v>
      </c>
      <c r="G301" s="565">
        <f t="shared" si="8"/>
        <v>67146</v>
      </c>
      <c r="H301" s="331">
        <v>14668</v>
      </c>
      <c r="I301" s="333">
        <v>15128</v>
      </c>
      <c r="J301" s="570">
        <v>14712</v>
      </c>
      <c r="K301" s="565">
        <f t="shared" si="9"/>
        <v>44508</v>
      </c>
      <c r="L301" s="582">
        <v>74783</v>
      </c>
      <c r="M301" s="584">
        <v>813</v>
      </c>
      <c r="N301" s="582">
        <v>72986</v>
      </c>
      <c r="O301" s="584">
        <v>73799</v>
      </c>
      <c r="P301" s="579">
        <v>98.68</v>
      </c>
      <c r="Q301" s="584">
        <v>424</v>
      </c>
      <c r="R301" s="582">
        <v>1276</v>
      </c>
      <c r="S301" s="584">
        <v>74686</v>
      </c>
      <c r="T301" s="582">
        <v>9694</v>
      </c>
      <c r="U301" s="584">
        <v>55561</v>
      </c>
      <c r="V301" s="582">
        <v>302</v>
      </c>
      <c r="W301" s="584">
        <v>54870</v>
      </c>
      <c r="X301" s="582">
        <v>55172</v>
      </c>
      <c r="Y301" s="581">
        <v>99.3</v>
      </c>
      <c r="Z301" s="582">
        <v>-5360</v>
      </c>
      <c r="AA301" s="584">
        <v>684</v>
      </c>
      <c r="AB301" s="582">
        <v>50194</v>
      </c>
      <c r="AC301" s="584">
        <v>7745</v>
      </c>
      <c r="AD301" s="582">
        <v>3153</v>
      </c>
      <c r="AE301" s="680">
        <v>-1</v>
      </c>
      <c r="AF301" s="678">
        <v>0</v>
      </c>
      <c r="AG301" s="676">
        <v>0</v>
      </c>
      <c r="AH301" s="678">
        <v>2452</v>
      </c>
      <c r="AI301" s="676">
        <v>0</v>
      </c>
      <c r="AJ301" s="678">
        <v>0</v>
      </c>
      <c r="AK301" s="676">
        <v>2840</v>
      </c>
      <c r="AL301" s="678">
        <v>0</v>
      </c>
      <c r="AM301" s="676">
        <v>0</v>
      </c>
      <c r="AN301" s="678">
        <v>5292</v>
      </c>
    </row>
    <row r="302" spans="1:40" x14ac:dyDescent="0.2">
      <c r="A302" s="536">
        <v>291</v>
      </c>
      <c r="B302" s="537" t="s">
        <v>606</v>
      </c>
      <c r="C302" s="535" t="s">
        <v>607</v>
      </c>
      <c r="D302" s="330">
        <v>40654</v>
      </c>
      <c r="E302" s="333">
        <v>37675</v>
      </c>
      <c r="F302" s="567">
        <v>37758</v>
      </c>
      <c r="G302" s="565">
        <f t="shared" si="8"/>
        <v>116087</v>
      </c>
      <c r="H302" s="331">
        <v>38779</v>
      </c>
      <c r="I302" s="333">
        <v>30650</v>
      </c>
      <c r="J302" s="570">
        <v>24351</v>
      </c>
      <c r="K302" s="565">
        <f t="shared" si="9"/>
        <v>93780</v>
      </c>
      <c r="L302" s="582">
        <v>127894</v>
      </c>
      <c r="M302" s="584">
        <v>1376</v>
      </c>
      <c r="N302" s="582">
        <v>119384</v>
      </c>
      <c r="O302" s="584">
        <v>120760</v>
      </c>
      <c r="P302" s="579">
        <v>94.42</v>
      </c>
      <c r="Q302" s="584">
        <v>4761</v>
      </c>
      <c r="R302" s="582">
        <v>2161</v>
      </c>
      <c r="S302" s="584">
        <v>126306</v>
      </c>
      <c r="T302" s="582">
        <v>15342</v>
      </c>
      <c r="U302" s="584">
        <v>123452</v>
      </c>
      <c r="V302" s="582">
        <v>991</v>
      </c>
      <c r="W302" s="584">
        <v>120922</v>
      </c>
      <c r="X302" s="582">
        <v>121913</v>
      </c>
      <c r="Y302" s="581">
        <v>98.75</v>
      </c>
      <c r="Z302" s="582">
        <v>-30</v>
      </c>
      <c r="AA302" s="584">
        <v>926</v>
      </c>
      <c r="AB302" s="582">
        <v>121818</v>
      </c>
      <c r="AC302" s="584">
        <v>18119</v>
      </c>
      <c r="AD302" s="582">
        <v>20661</v>
      </c>
      <c r="AE302" s="680">
        <v>123</v>
      </c>
      <c r="AF302" s="678">
        <v>0</v>
      </c>
      <c r="AG302" s="676">
        <v>0</v>
      </c>
      <c r="AH302" s="678">
        <v>13115</v>
      </c>
      <c r="AI302" s="676">
        <v>0</v>
      </c>
      <c r="AJ302" s="678">
        <v>0</v>
      </c>
      <c r="AK302" s="676">
        <v>15447</v>
      </c>
      <c r="AL302" s="678">
        <v>0</v>
      </c>
      <c r="AM302" s="676">
        <v>0</v>
      </c>
      <c r="AN302" s="678">
        <v>28562</v>
      </c>
    </row>
    <row r="303" spans="1:40" x14ac:dyDescent="0.2">
      <c r="A303" s="536">
        <v>292</v>
      </c>
      <c r="B303" s="537" t="s">
        <v>608</v>
      </c>
      <c r="C303" s="535" t="s">
        <v>609</v>
      </c>
      <c r="D303" s="330">
        <v>28737</v>
      </c>
      <c r="E303" s="333">
        <v>29001</v>
      </c>
      <c r="F303" s="567">
        <v>28781</v>
      </c>
      <c r="G303" s="565">
        <f t="shared" si="8"/>
        <v>86519</v>
      </c>
      <c r="H303" s="331">
        <v>20384</v>
      </c>
      <c r="I303" s="333">
        <v>17403</v>
      </c>
      <c r="J303" s="570">
        <v>17339</v>
      </c>
      <c r="K303" s="565">
        <f t="shared" si="9"/>
        <v>55126</v>
      </c>
      <c r="L303" s="582">
        <v>99121</v>
      </c>
      <c r="M303" s="584">
        <v>1177</v>
      </c>
      <c r="N303" s="582">
        <v>93535</v>
      </c>
      <c r="O303" s="584">
        <v>94712</v>
      </c>
      <c r="P303" s="579">
        <v>95.55</v>
      </c>
      <c r="Q303" s="584">
        <v>2629</v>
      </c>
      <c r="R303" s="582">
        <v>1322</v>
      </c>
      <c r="S303" s="584">
        <v>97486</v>
      </c>
      <c r="T303" s="582">
        <v>17389</v>
      </c>
      <c r="U303" s="584">
        <v>70209</v>
      </c>
      <c r="V303" s="582">
        <v>1037</v>
      </c>
      <c r="W303" s="584">
        <v>67131</v>
      </c>
      <c r="X303" s="582">
        <v>68168</v>
      </c>
      <c r="Y303" s="581">
        <v>97.09</v>
      </c>
      <c r="Z303" s="582">
        <v>-2101</v>
      </c>
      <c r="AA303" s="584">
        <v>1166</v>
      </c>
      <c r="AB303" s="582">
        <v>66196</v>
      </c>
      <c r="AC303" s="584">
        <v>10224</v>
      </c>
      <c r="AD303" s="582">
        <v>16898</v>
      </c>
      <c r="AE303" s="680">
        <v>9</v>
      </c>
      <c r="AF303" s="678">
        <v>0</v>
      </c>
      <c r="AG303" s="676">
        <v>0</v>
      </c>
      <c r="AH303" s="678">
        <v>13966</v>
      </c>
      <c r="AI303" s="676">
        <v>0</v>
      </c>
      <c r="AJ303" s="678">
        <v>0</v>
      </c>
      <c r="AK303" s="676">
        <v>18573</v>
      </c>
      <c r="AL303" s="678">
        <v>0</v>
      </c>
      <c r="AM303" s="676">
        <v>0</v>
      </c>
      <c r="AN303" s="678">
        <v>32539</v>
      </c>
    </row>
    <row r="304" spans="1:40" x14ac:dyDescent="0.2">
      <c r="A304" s="536">
        <v>293</v>
      </c>
      <c r="B304" s="537" t="s">
        <v>610</v>
      </c>
      <c r="C304" s="535" t="s">
        <v>611</v>
      </c>
      <c r="D304" s="330">
        <v>28742</v>
      </c>
      <c r="E304" s="333">
        <v>27963</v>
      </c>
      <c r="F304" s="567">
        <v>28377</v>
      </c>
      <c r="G304" s="565">
        <f t="shared" si="8"/>
        <v>85082</v>
      </c>
      <c r="H304" s="331">
        <v>16380</v>
      </c>
      <c r="I304" s="333">
        <v>13716</v>
      </c>
      <c r="J304" s="570">
        <v>15529</v>
      </c>
      <c r="K304" s="565">
        <f t="shared" si="9"/>
        <v>45625</v>
      </c>
      <c r="L304" s="582">
        <v>100499</v>
      </c>
      <c r="M304" s="584">
        <v>1332</v>
      </c>
      <c r="N304" s="582">
        <v>94965</v>
      </c>
      <c r="O304" s="584">
        <v>96297</v>
      </c>
      <c r="P304" s="579">
        <v>95.82</v>
      </c>
      <c r="Q304" s="584">
        <v>2781</v>
      </c>
      <c r="R304" s="582">
        <v>1674</v>
      </c>
      <c r="S304" s="584">
        <v>99420</v>
      </c>
      <c r="T304" s="582">
        <v>17029</v>
      </c>
      <c r="U304" s="584">
        <v>56374</v>
      </c>
      <c r="V304" s="582">
        <v>1803</v>
      </c>
      <c r="W304" s="584">
        <v>52796</v>
      </c>
      <c r="X304" s="582">
        <v>54599</v>
      </c>
      <c r="Y304" s="581">
        <v>96.85</v>
      </c>
      <c r="Z304" s="582">
        <v>-768</v>
      </c>
      <c r="AA304" s="584">
        <v>763</v>
      </c>
      <c r="AB304" s="582">
        <v>52791</v>
      </c>
      <c r="AC304" s="584">
        <v>9230</v>
      </c>
      <c r="AD304" s="582">
        <v>15350</v>
      </c>
      <c r="AE304" s="680">
        <v>96</v>
      </c>
      <c r="AF304" s="678">
        <v>7588</v>
      </c>
      <c r="AG304" s="676">
        <v>7520</v>
      </c>
      <c r="AH304" s="678">
        <v>7448</v>
      </c>
      <c r="AI304" s="676">
        <v>14855</v>
      </c>
      <c r="AJ304" s="678">
        <v>14414</v>
      </c>
      <c r="AK304" s="676">
        <v>14180</v>
      </c>
      <c r="AL304" s="678">
        <v>22443</v>
      </c>
      <c r="AM304" s="676">
        <v>21934</v>
      </c>
      <c r="AN304" s="678">
        <v>21628</v>
      </c>
    </row>
    <row r="305" spans="1:40" x14ac:dyDescent="0.2">
      <c r="A305" s="536">
        <v>294</v>
      </c>
      <c r="B305" s="537" t="s">
        <v>612</v>
      </c>
      <c r="C305" s="535" t="s">
        <v>613</v>
      </c>
      <c r="D305" s="330">
        <v>24605</v>
      </c>
      <c r="E305" s="333">
        <v>23121</v>
      </c>
      <c r="F305" s="567">
        <v>22828</v>
      </c>
      <c r="G305" s="565">
        <f t="shared" si="8"/>
        <v>70554</v>
      </c>
      <c r="H305" s="331">
        <v>34822</v>
      </c>
      <c r="I305" s="333">
        <v>27762</v>
      </c>
      <c r="J305" s="570">
        <v>27844</v>
      </c>
      <c r="K305" s="565">
        <f t="shared" si="9"/>
        <v>90428</v>
      </c>
      <c r="L305" s="582">
        <v>84925</v>
      </c>
      <c r="M305" s="584">
        <v>2382</v>
      </c>
      <c r="N305" s="582">
        <v>81184</v>
      </c>
      <c r="O305" s="584">
        <v>83566</v>
      </c>
      <c r="P305" s="579">
        <v>98.4</v>
      </c>
      <c r="Q305" s="584">
        <v>1152</v>
      </c>
      <c r="R305" s="582">
        <v>3259</v>
      </c>
      <c r="S305" s="584">
        <v>85595</v>
      </c>
      <c r="T305" s="582">
        <v>15254</v>
      </c>
      <c r="U305" s="584">
        <v>106986</v>
      </c>
      <c r="V305" s="582">
        <v>792</v>
      </c>
      <c r="W305" s="584">
        <v>105669</v>
      </c>
      <c r="X305" s="582">
        <v>106461</v>
      </c>
      <c r="Y305" s="581">
        <v>99.51</v>
      </c>
      <c r="Z305" s="582">
        <v>2049</v>
      </c>
      <c r="AA305" s="584">
        <v>1549</v>
      </c>
      <c r="AB305" s="582">
        <v>109267</v>
      </c>
      <c r="AC305" s="584">
        <v>17326</v>
      </c>
      <c r="AD305" s="582">
        <v>7376</v>
      </c>
      <c r="AE305" s="680">
        <v>47</v>
      </c>
      <c r="AF305" s="678">
        <v>7119</v>
      </c>
      <c r="AG305" s="676">
        <v>7040</v>
      </c>
      <c r="AH305" s="678">
        <v>6955</v>
      </c>
      <c r="AI305" s="676">
        <v>11316</v>
      </c>
      <c r="AJ305" s="678">
        <v>11018</v>
      </c>
      <c r="AK305" s="676">
        <v>10793</v>
      </c>
      <c r="AL305" s="678">
        <v>18435</v>
      </c>
      <c r="AM305" s="676">
        <v>18058</v>
      </c>
      <c r="AN305" s="678">
        <v>17748</v>
      </c>
    </row>
    <row r="306" spans="1:40" x14ac:dyDescent="0.2">
      <c r="A306" s="536">
        <v>295</v>
      </c>
      <c r="B306" s="537" t="s">
        <v>614</v>
      </c>
      <c r="C306" s="535" t="s">
        <v>615</v>
      </c>
      <c r="D306" s="330">
        <v>26322</v>
      </c>
      <c r="E306" s="333">
        <v>25658</v>
      </c>
      <c r="F306" s="567">
        <v>26285</v>
      </c>
      <c r="G306" s="565">
        <f t="shared" si="8"/>
        <v>78265</v>
      </c>
      <c r="H306" s="331">
        <v>31744</v>
      </c>
      <c r="I306" s="333">
        <v>28837</v>
      </c>
      <c r="J306" s="570">
        <v>29758</v>
      </c>
      <c r="K306" s="565">
        <f t="shared" si="9"/>
        <v>90339</v>
      </c>
      <c r="L306" s="582">
        <v>92017</v>
      </c>
      <c r="M306" s="584">
        <v>584</v>
      </c>
      <c r="N306" s="582">
        <v>88747</v>
      </c>
      <c r="O306" s="584">
        <v>89331</v>
      </c>
      <c r="P306" s="579">
        <v>97.08</v>
      </c>
      <c r="Q306" s="584">
        <v>1513</v>
      </c>
      <c r="R306" s="582">
        <v>658</v>
      </c>
      <c r="S306" s="584">
        <v>90918</v>
      </c>
      <c r="T306" s="582">
        <v>15717</v>
      </c>
      <c r="U306" s="584">
        <v>109272</v>
      </c>
      <c r="V306" s="582">
        <v>867</v>
      </c>
      <c r="W306" s="584">
        <v>104716</v>
      </c>
      <c r="X306" s="582">
        <v>105583</v>
      </c>
      <c r="Y306" s="581">
        <v>96.62</v>
      </c>
      <c r="Z306" s="582">
        <v>-1197</v>
      </c>
      <c r="AA306" s="584">
        <v>1289</v>
      </c>
      <c r="AB306" s="582">
        <v>104808</v>
      </c>
      <c r="AC306" s="584">
        <v>17300</v>
      </c>
      <c r="AD306" s="582">
        <v>12764</v>
      </c>
      <c r="AE306" s="680">
        <v>0</v>
      </c>
      <c r="AF306" s="678">
        <v>6729</v>
      </c>
      <c r="AG306" s="676">
        <v>6675</v>
      </c>
      <c r="AH306" s="678">
        <v>6598</v>
      </c>
      <c r="AI306" s="676">
        <v>8645</v>
      </c>
      <c r="AJ306" s="678">
        <v>8524</v>
      </c>
      <c r="AK306" s="676">
        <v>8420</v>
      </c>
      <c r="AL306" s="678">
        <v>15374</v>
      </c>
      <c r="AM306" s="676">
        <v>15199</v>
      </c>
      <c r="AN306" s="678">
        <v>15018</v>
      </c>
    </row>
    <row r="307" spans="1:40" x14ac:dyDescent="0.2">
      <c r="A307" s="536">
        <v>296</v>
      </c>
      <c r="B307" s="537" t="s">
        <v>616</v>
      </c>
      <c r="C307" s="535" t="s">
        <v>617</v>
      </c>
      <c r="D307" s="330">
        <v>23155</v>
      </c>
      <c r="E307" s="333">
        <v>22569</v>
      </c>
      <c r="F307" s="567">
        <v>22876</v>
      </c>
      <c r="G307" s="565">
        <f t="shared" si="8"/>
        <v>68600</v>
      </c>
      <c r="H307" s="331">
        <v>18603</v>
      </c>
      <c r="I307" s="333">
        <v>18390</v>
      </c>
      <c r="J307" s="570">
        <v>20114</v>
      </c>
      <c r="K307" s="565">
        <f t="shared" si="9"/>
        <v>57107</v>
      </c>
      <c r="L307" s="582">
        <v>77347</v>
      </c>
      <c r="M307" s="584">
        <v>597</v>
      </c>
      <c r="N307" s="582">
        <v>75568</v>
      </c>
      <c r="O307" s="584">
        <v>76165</v>
      </c>
      <c r="P307" s="579">
        <v>98.47</v>
      </c>
      <c r="Q307" s="584">
        <v>1493</v>
      </c>
      <c r="R307" s="582">
        <v>630</v>
      </c>
      <c r="S307" s="584">
        <v>77691</v>
      </c>
      <c r="T307" s="582">
        <v>10954</v>
      </c>
      <c r="U307" s="584">
        <v>68085</v>
      </c>
      <c r="V307" s="582">
        <v>612</v>
      </c>
      <c r="W307" s="584">
        <v>66849</v>
      </c>
      <c r="X307" s="582">
        <v>67461</v>
      </c>
      <c r="Y307" s="581">
        <v>99.08</v>
      </c>
      <c r="Z307" s="582">
        <v>-352</v>
      </c>
      <c r="AA307" s="584">
        <v>684</v>
      </c>
      <c r="AB307" s="582">
        <v>67181</v>
      </c>
      <c r="AC307" s="584">
        <v>10962</v>
      </c>
      <c r="AD307" s="582">
        <v>2213</v>
      </c>
      <c r="AE307" s="680">
        <v>32</v>
      </c>
      <c r="AF307" s="678">
        <v>0</v>
      </c>
      <c r="AG307" s="676">
        <v>0</v>
      </c>
      <c r="AH307" s="678">
        <v>3624</v>
      </c>
      <c r="AI307" s="676">
        <v>0</v>
      </c>
      <c r="AJ307" s="678">
        <v>0</v>
      </c>
      <c r="AK307" s="676">
        <v>3505</v>
      </c>
      <c r="AL307" s="678">
        <v>0</v>
      </c>
      <c r="AM307" s="676">
        <v>0</v>
      </c>
      <c r="AN307" s="678">
        <v>7129</v>
      </c>
    </row>
    <row r="308" spans="1:40" x14ac:dyDescent="0.2">
      <c r="A308" s="536">
        <v>297</v>
      </c>
      <c r="B308" s="537" t="s">
        <v>618</v>
      </c>
      <c r="C308" s="535" t="s">
        <v>619</v>
      </c>
      <c r="D308" s="330">
        <v>13566</v>
      </c>
      <c r="E308" s="333">
        <v>13723</v>
      </c>
      <c r="F308" s="567">
        <v>13716</v>
      </c>
      <c r="G308" s="565">
        <f t="shared" si="8"/>
        <v>41005</v>
      </c>
      <c r="H308" s="331">
        <v>19408</v>
      </c>
      <c r="I308" s="333">
        <v>17560</v>
      </c>
      <c r="J308" s="570">
        <v>17422</v>
      </c>
      <c r="K308" s="565">
        <f t="shared" si="9"/>
        <v>54390</v>
      </c>
      <c r="L308" s="582">
        <v>47898</v>
      </c>
      <c r="M308" s="584">
        <v>570</v>
      </c>
      <c r="N308" s="582">
        <v>45484</v>
      </c>
      <c r="O308" s="584">
        <v>46054</v>
      </c>
      <c r="P308" s="579">
        <v>96.15</v>
      </c>
      <c r="Q308" s="584">
        <v>1550</v>
      </c>
      <c r="R308" s="582">
        <v>636</v>
      </c>
      <c r="S308" s="584">
        <v>47670</v>
      </c>
      <c r="T308" s="582">
        <v>8055</v>
      </c>
      <c r="U308" s="584">
        <v>66988</v>
      </c>
      <c r="V308" s="582">
        <v>936</v>
      </c>
      <c r="W308" s="584">
        <v>64136</v>
      </c>
      <c r="X308" s="582">
        <v>65072</v>
      </c>
      <c r="Y308" s="581">
        <v>97.14</v>
      </c>
      <c r="Z308" s="582">
        <v>-1247</v>
      </c>
      <c r="AA308" s="584">
        <v>1750</v>
      </c>
      <c r="AB308" s="582">
        <v>64639</v>
      </c>
      <c r="AC308" s="584">
        <v>9891</v>
      </c>
      <c r="AD308" s="582">
        <v>5263</v>
      </c>
      <c r="AE308" s="680">
        <v>53</v>
      </c>
      <c r="AF308" s="678">
        <v>0</v>
      </c>
      <c r="AG308" s="676">
        <v>0</v>
      </c>
      <c r="AH308" s="678">
        <v>2037</v>
      </c>
      <c r="AI308" s="676">
        <v>0</v>
      </c>
      <c r="AJ308" s="678">
        <v>0</v>
      </c>
      <c r="AK308" s="676">
        <v>3836</v>
      </c>
      <c r="AL308" s="678">
        <v>0</v>
      </c>
      <c r="AM308" s="676">
        <v>0</v>
      </c>
      <c r="AN308" s="678">
        <v>5873</v>
      </c>
    </row>
    <row r="309" spans="1:40" x14ac:dyDescent="0.2">
      <c r="A309" s="536">
        <v>298</v>
      </c>
      <c r="B309" s="537" t="s">
        <v>620</v>
      </c>
      <c r="C309" s="535" t="s">
        <v>621</v>
      </c>
      <c r="D309" s="330">
        <v>14501</v>
      </c>
      <c r="E309" s="333">
        <v>13906</v>
      </c>
      <c r="F309" s="567">
        <v>14039</v>
      </c>
      <c r="G309" s="565">
        <f t="shared" si="8"/>
        <v>42446</v>
      </c>
      <c r="H309" s="331">
        <v>7519</v>
      </c>
      <c r="I309" s="333">
        <v>8247</v>
      </c>
      <c r="J309" s="570">
        <v>6387</v>
      </c>
      <c r="K309" s="565">
        <f t="shared" si="9"/>
        <v>22153</v>
      </c>
      <c r="L309" s="582">
        <v>51772</v>
      </c>
      <c r="M309" s="584">
        <v>943</v>
      </c>
      <c r="N309" s="582">
        <v>48972</v>
      </c>
      <c r="O309" s="584">
        <v>49915</v>
      </c>
      <c r="P309" s="579">
        <v>96.41</v>
      </c>
      <c r="Q309" s="584">
        <v>1292</v>
      </c>
      <c r="R309" s="582">
        <v>933</v>
      </c>
      <c r="S309" s="584">
        <v>51197</v>
      </c>
      <c r="T309" s="582">
        <v>9486</v>
      </c>
      <c r="U309" s="584">
        <v>27266</v>
      </c>
      <c r="V309" s="582">
        <v>432</v>
      </c>
      <c r="W309" s="584">
        <v>26167</v>
      </c>
      <c r="X309" s="582">
        <v>26599</v>
      </c>
      <c r="Y309" s="581">
        <v>97.55</v>
      </c>
      <c r="Z309" s="582">
        <v>-263</v>
      </c>
      <c r="AA309" s="584">
        <v>641</v>
      </c>
      <c r="AB309" s="582">
        <v>26545</v>
      </c>
      <c r="AC309" s="584">
        <v>3943</v>
      </c>
      <c r="AD309" s="582">
        <v>5863</v>
      </c>
      <c r="AE309" s="680">
        <v>3</v>
      </c>
      <c r="AF309" s="678">
        <v>0</v>
      </c>
      <c r="AG309" s="676">
        <v>0</v>
      </c>
      <c r="AH309" s="678">
        <v>5440</v>
      </c>
      <c r="AI309" s="676">
        <v>0</v>
      </c>
      <c r="AJ309" s="678">
        <v>0</v>
      </c>
      <c r="AK309" s="676">
        <v>5946</v>
      </c>
      <c r="AL309" s="678">
        <v>0</v>
      </c>
      <c r="AM309" s="676">
        <v>0</v>
      </c>
      <c r="AN309" s="678">
        <v>11386</v>
      </c>
    </row>
    <row r="310" spans="1:40" x14ac:dyDescent="0.2">
      <c r="A310" s="536">
        <v>299</v>
      </c>
      <c r="B310" s="537" t="s">
        <v>622</v>
      </c>
      <c r="C310" s="535" t="s">
        <v>623</v>
      </c>
      <c r="D310" s="330">
        <v>26014</v>
      </c>
      <c r="E310" s="333">
        <v>25572</v>
      </c>
      <c r="F310" s="567">
        <v>24985</v>
      </c>
      <c r="G310" s="565">
        <f t="shared" si="8"/>
        <v>76571</v>
      </c>
      <c r="H310" s="331">
        <v>10005</v>
      </c>
      <c r="I310" s="333">
        <v>8602</v>
      </c>
      <c r="J310" s="570">
        <v>8372</v>
      </c>
      <c r="K310" s="565">
        <f t="shared" si="9"/>
        <v>26979</v>
      </c>
      <c r="L310" s="582">
        <v>86232</v>
      </c>
      <c r="M310" s="584">
        <v>1371</v>
      </c>
      <c r="N310" s="582">
        <v>84108</v>
      </c>
      <c r="O310" s="584">
        <v>85479</v>
      </c>
      <c r="P310" s="579">
        <v>99.13</v>
      </c>
      <c r="Q310" s="584">
        <v>1490</v>
      </c>
      <c r="R310" s="582">
        <v>1328</v>
      </c>
      <c r="S310" s="584">
        <v>86926</v>
      </c>
      <c r="T310" s="582">
        <v>12232</v>
      </c>
      <c r="U310" s="584">
        <v>36405</v>
      </c>
      <c r="V310" s="582">
        <v>361</v>
      </c>
      <c r="W310" s="584">
        <v>35734</v>
      </c>
      <c r="X310" s="582">
        <v>36095</v>
      </c>
      <c r="Y310" s="581">
        <v>99.15</v>
      </c>
      <c r="Z310" s="582">
        <v>462</v>
      </c>
      <c r="AA310" s="584">
        <v>461</v>
      </c>
      <c r="AB310" s="582">
        <v>36657</v>
      </c>
      <c r="AC310" s="584">
        <v>9296</v>
      </c>
      <c r="AD310" s="582">
        <v>3147</v>
      </c>
      <c r="AE310" s="680">
        <v>3</v>
      </c>
      <c r="AF310" s="678">
        <v>0</v>
      </c>
      <c r="AG310" s="676">
        <v>0</v>
      </c>
      <c r="AH310" s="678">
        <v>2707</v>
      </c>
      <c r="AI310" s="676">
        <v>0</v>
      </c>
      <c r="AJ310" s="678">
        <v>0</v>
      </c>
      <c r="AK310" s="676">
        <v>2278</v>
      </c>
      <c r="AL310" s="678">
        <v>0</v>
      </c>
      <c r="AM310" s="676">
        <v>0</v>
      </c>
      <c r="AN310" s="678">
        <v>4985</v>
      </c>
    </row>
    <row r="311" spans="1:40" x14ac:dyDescent="0.2">
      <c r="A311" s="536">
        <v>300</v>
      </c>
      <c r="B311" s="537" t="s">
        <v>624</v>
      </c>
      <c r="C311" s="535" t="s">
        <v>625</v>
      </c>
      <c r="D311" s="330">
        <v>31146</v>
      </c>
      <c r="E311" s="333">
        <v>30396</v>
      </c>
      <c r="F311" s="567">
        <v>30056</v>
      </c>
      <c r="G311" s="565">
        <f t="shared" si="8"/>
        <v>91598</v>
      </c>
      <c r="H311" s="331">
        <v>9130</v>
      </c>
      <c r="I311" s="333">
        <v>7890</v>
      </c>
      <c r="J311" s="570">
        <v>8497</v>
      </c>
      <c r="K311" s="565">
        <f t="shared" si="9"/>
        <v>25517</v>
      </c>
      <c r="L311" s="582">
        <v>102290</v>
      </c>
      <c r="M311" s="584">
        <v>1193</v>
      </c>
      <c r="N311" s="582">
        <v>99337</v>
      </c>
      <c r="O311" s="584">
        <v>100530</v>
      </c>
      <c r="P311" s="579">
        <v>98.28</v>
      </c>
      <c r="Q311" s="584">
        <v>1267</v>
      </c>
      <c r="R311" s="582">
        <v>1256</v>
      </c>
      <c r="S311" s="584">
        <v>101860</v>
      </c>
      <c r="T311" s="582">
        <v>13445</v>
      </c>
      <c r="U311" s="584">
        <v>29594</v>
      </c>
      <c r="V311" s="582">
        <v>309</v>
      </c>
      <c r="W311" s="584">
        <v>28497</v>
      </c>
      <c r="X311" s="582">
        <v>28806</v>
      </c>
      <c r="Y311" s="581">
        <v>97.34</v>
      </c>
      <c r="Z311" s="582">
        <v>56</v>
      </c>
      <c r="AA311" s="584">
        <v>145</v>
      </c>
      <c r="AB311" s="582">
        <v>28698</v>
      </c>
      <c r="AC311" s="584">
        <v>3950</v>
      </c>
      <c r="AD311" s="582">
        <v>5979</v>
      </c>
      <c r="AE311" s="680">
        <v>38</v>
      </c>
      <c r="AF311" s="678">
        <v>4462</v>
      </c>
      <c r="AG311" s="676">
        <v>4408</v>
      </c>
      <c r="AH311" s="678">
        <v>4327</v>
      </c>
      <c r="AI311" s="676">
        <v>3809</v>
      </c>
      <c r="AJ311" s="678">
        <v>3808</v>
      </c>
      <c r="AK311" s="676">
        <v>3773</v>
      </c>
      <c r="AL311" s="678">
        <v>8271</v>
      </c>
      <c r="AM311" s="676">
        <v>8216</v>
      </c>
      <c r="AN311" s="678">
        <v>8100</v>
      </c>
    </row>
    <row r="312" spans="1:40" x14ac:dyDescent="0.2">
      <c r="A312" s="536">
        <v>301</v>
      </c>
      <c r="B312" s="537" t="s">
        <v>626</v>
      </c>
      <c r="C312" s="535" t="s">
        <v>627</v>
      </c>
      <c r="D312" s="330">
        <v>10964</v>
      </c>
      <c r="E312" s="333">
        <v>9372</v>
      </c>
      <c r="F312" s="567">
        <v>9237</v>
      </c>
      <c r="G312" s="565">
        <f t="shared" si="8"/>
        <v>29573</v>
      </c>
      <c r="H312" s="331">
        <v>8090</v>
      </c>
      <c r="I312" s="333">
        <v>8156</v>
      </c>
      <c r="J312" s="570">
        <v>8142</v>
      </c>
      <c r="K312" s="565">
        <f t="shared" si="9"/>
        <v>24388</v>
      </c>
      <c r="L312" s="582">
        <v>31414</v>
      </c>
      <c r="M312" s="584">
        <v>658</v>
      </c>
      <c r="N312" s="582">
        <v>30162</v>
      </c>
      <c r="O312" s="584">
        <v>30820</v>
      </c>
      <c r="P312" s="579">
        <v>98.11</v>
      </c>
      <c r="Q312" s="584">
        <v>750</v>
      </c>
      <c r="R312" s="582">
        <v>720</v>
      </c>
      <c r="S312" s="584">
        <v>31632</v>
      </c>
      <c r="T312" s="582">
        <v>2659</v>
      </c>
      <c r="U312" s="584">
        <v>29147</v>
      </c>
      <c r="V312" s="582">
        <v>192</v>
      </c>
      <c r="W312" s="584">
        <v>28849</v>
      </c>
      <c r="X312" s="582">
        <v>29041</v>
      </c>
      <c r="Y312" s="581">
        <v>99.64</v>
      </c>
      <c r="Z312" s="582">
        <v>18</v>
      </c>
      <c r="AA312" s="584">
        <v>87</v>
      </c>
      <c r="AB312" s="582">
        <v>28954</v>
      </c>
      <c r="AC312" s="584">
        <v>4146</v>
      </c>
      <c r="AD312" s="582">
        <v>5557</v>
      </c>
      <c r="AE312" s="680">
        <v>0</v>
      </c>
      <c r="AF312" s="678">
        <v>2648</v>
      </c>
      <c r="AG312" s="676">
        <v>2624</v>
      </c>
      <c r="AH312" s="678">
        <v>2603</v>
      </c>
      <c r="AI312" s="676">
        <v>3129</v>
      </c>
      <c r="AJ312" s="678">
        <v>3108</v>
      </c>
      <c r="AK312" s="676">
        <v>3060</v>
      </c>
      <c r="AL312" s="678">
        <v>5777</v>
      </c>
      <c r="AM312" s="676">
        <v>5732</v>
      </c>
      <c r="AN312" s="678">
        <v>5663</v>
      </c>
    </row>
    <row r="313" spans="1:40" x14ac:dyDescent="0.2">
      <c r="A313" s="536">
        <v>302</v>
      </c>
      <c r="B313" s="537" t="s">
        <v>628</v>
      </c>
      <c r="C313" s="535" t="s">
        <v>629</v>
      </c>
      <c r="D313" s="330">
        <v>17563</v>
      </c>
      <c r="E313" s="333">
        <v>17354</v>
      </c>
      <c r="F313" s="567">
        <v>17381</v>
      </c>
      <c r="G313" s="565">
        <f t="shared" si="8"/>
        <v>52298</v>
      </c>
      <c r="H313" s="331">
        <v>18807</v>
      </c>
      <c r="I313" s="333">
        <v>14658</v>
      </c>
      <c r="J313" s="570">
        <v>16397</v>
      </c>
      <c r="K313" s="565">
        <f t="shared" si="9"/>
        <v>49862</v>
      </c>
      <c r="L313" s="582">
        <v>59324</v>
      </c>
      <c r="M313" s="584">
        <v>691</v>
      </c>
      <c r="N313" s="582">
        <v>57468</v>
      </c>
      <c r="O313" s="584">
        <v>58159</v>
      </c>
      <c r="P313" s="579">
        <v>98.04</v>
      </c>
      <c r="Q313" s="584">
        <v>587</v>
      </c>
      <c r="R313" s="582">
        <v>873</v>
      </c>
      <c r="S313" s="584">
        <v>58928</v>
      </c>
      <c r="T313" s="582">
        <v>7892</v>
      </c>
      <c r="U313" s="584">
        <v>59592</v>
      </c>
      <c r="V313" s="582">
        <v>804</v>
      </c>
      <c r="W313" s="584">
        <v>58283</v>
      </c>
      <c r="X313" s="582">
        <v>59087</v>
      </c>
      <c r="Y313" s="581">
        <v>99.15</v>
      </c>
      <c r="Z313" s="582">
        <v>-826</v>
      </c>
      <c r="AA313" s="584">
        <v>972</v>
      </c>
      <c r="AB313" s="582">
        <v>58429</v>
      </c>
      <c r="AC313" s="584">
        <v>7950</v>
      </c>
      <c r="AD313" s="582">
        <v>5051</v>
      </c>
      <c r="AE313" s="680">
        <v>10</v>
      </c>
      <c r="AF313" s="678">
        <v>0</v>
      </c>
      <c r="AG313" s="676">
        <v>0</v>
      </c>
      <c r="AH313" s="678">
        <v>2988</v>
      </c>
      <c r="AI313" s="676">
        <v>0</v>
      </c>
      <c r="AJ313" s="678">
        <v>0</v>
      </c>
      <c r="AK313" s="676">
        <v>4220</v>
      </c>
      <c r="AL313" s="678">
        <v>0</v>
      </c>
      <c r="AM313" s="676">
        <v>0</v>
      </c>
      <c r="AN313" s="678">
        <v>7208</v>
      </c>
    </row>
    <row r="314" spans="1:40" x14ac:dyDescent="0.2">
      <c r="A314" s="536">
        <v>303</v>
      </c>
      <c r="B314" s="537" t="s">
        <v>630</v>
      </c>
      <c r="C314" s="535" t="s">
        <v>631</v>
      </c>
      <c r="D314" s="330">
        <v>28513</v>
      </c>
      <c r="E314" s="333">
        <v>26718</v>
      </c>
      <c r="F314" s="567">
        <v>26648</v>
      </c>
      <c r="G314" s="565">
        <f t="shared" si="8"/>
        <v>81879</v>
      </c>
      <c r="H314" s="331">
        <v>30866</v>
      </c>
      <c r="I314" s="333">
        <v>19671</v>
      </c>
      <c r="J314" s="570">
        <v>18500</v>
      </c>
      <c r="K314" s="565">
        <f t="shared" si="9"/>
        <v>69037</v>
      </c>
      <c r="L314" s="582">
        <v>93277</v>
      </c>
      <c r="M314" s="584">
        <v>947</v>
      </c>
      <c r="N314" s="582">
        <v>90900</v>
      </c>
      <c r="O314" s="584">
        <v>91847</v>
      </c>
      <c r="P314" s="579">
        <v>98.47</v>
      </c>
      <c r="Q314" s="584">
        <v>536</v>
      </c>
      <c r="R314" s="582">
        <v>1218</v>
      </c>
      <c r="S314" s="584">
        <v>92654</v>
      </c>
      <c r="T314" s="582">
        <v>12113</v>
      </c>
      <c r="U314" s="584">
        <v>84002</v>
      </c>
      <c r="V314" s="582">
        <v>586</v>
      </c>
      <c r="W314" s="584">
        <v>82161</v>
      </c>
      <c r="X314" s="582">
        <v>82747</v>
      </c>
      <c r="Y314" s="581">
        <v>98.51</v>
      </c>
      <c r="Z314" s="582">
        <v>893</v>
      </c>
      <c r="AA314" s="584">
        <v>1212</v>
      </c>
      <c r="AB314" s="582">
        <v>84266</v>
      </c>
      <c r="AC314" s="584">
        <v>13315</v>
      </c>
      <c r="AD314" s="582">
        <v>3906</v>
      </c>
      <c r="AE314" s="680">
        <v>6</v>
      </c>
      <c r="AF314" s="678">
        <v>3398</v>
      </c>
      <c r="AG314" s="676">
        <v>3357</v>
      </c>
      <c r="AH314" s="678">
        <v>3330</v>
      </c>
      <c r="AI314" s="676">
        <v>3964</v>
      </c>
      <c r="AJ314" s="678">
        <v>3871</v>
      </c>
      <c r="AK314" s="676">
        <v>3854</v>
      </c>
      <c r="AL314" s="678">
        <v>7362</v>
      </c>
      <c r="AM314" s="676">
        <v>7228</v>
      </c>
      <c r="AN314" s="678">
        <v>7184</v>
      </c>
    </row>
    <row r="315" spans="1:40" x14ac:dyDescent="0.2">
      <c r="A315" s="536">
        <v>304</v>
      </c>
      <c r="B315" s="537" t="s">
        <v>632</v>
      </c>
      <c r="C315" s="535" t="s">
        <v>633</v>
      </c>
      <c r="D315" s="330">
        <v>10011</v>
      </c>
      <c r="E315" s="333">
        <v>9395</v>
      </c>
      <c r="F315" s="567">
        <v>9481</v>
      </c>
      <c r="G315" s="565">
        <f t="shared" si="8"/>
        <v>28887</v>
      </c>
      <c r="H315" s="331">
        <v>3398</v>
      </c>
      <c r="I315" s="333">
        <v>3140</v>
      </c>
      <c r="J315" s="570">
        <v>2549</v>
      </c>
      <c r="K315" s="565">
        <f t="shared" si="9"/>
        <v>9087</v>
      </c>
      <c r="L315" s="582">
        <v>32794</v>
      </c>
      <c r="M315" s="584">
        <v>176</v>
      </c>
      <c r="N315" s="582">
        <v>31832</v>
      </c>
      <c r="O315" s="584">
        <v>32008</v>
      </c>
      <c r="P315" s="579">
        <v>97.6</v>
      </c>
      <c r="Q315" s="584">
        <v>381</v>
      </c>
      <c r="R315" s="582">
        <v>181</v>
      </c>
      <c r="S315" s="584">
        <v>32394</v>
      </c>
      <c r="T315" s="582">
        <v>4272</v>
      </c>
      <c r="U315" s="584">
        <v>10658</v>
      </c>
      <c r="V315" s="582">
        <v>23</v>
      </c>
      <c r="W315" s="584">
        <v>10458</v>
      </c>
      <c r="X315" s="582">
        <v>10481</v>
      </c>
      <c r="Y315" s="581">
        <v>98.34</v>
      </c>
      <c r="Z315" s="582">
        <v>-259</v>
      </c>
      <c r="AA315" s="584">
        <v>205</v>
      </c>
      <c r="AB315" s="582">
        <v>10404</v>
      </c>
      <c r="AC315" s="584">
        <v>1331</v>
      </c>
      <c r="AD315" s="582">
        <v>2051</v>
      </c>
      <c r="AE315" s="680">
        <v>17</v>
      </c>
      <c r="AF315" s="678">
        <v>1868</v>
      </c>
      <c r="AG315" s="676">
        <v>1835</v>
      </c>
      <c r="AH315" s="678">
        <v>1820</v>
      </c>
      <c r="AI315" s="676">
        <v>1740</v>
      </c>
      <c r="AJ315" s="678">
        <v>1725</v>
      </c>
      <c r="AK315" s="676">
        <v>1701</v>
      </c>
      <c r="AL315" s="678">
        <v>3608</v>
      </c>
      <c r="AM315" s="676">
        <v>3560</v>
      </c>
      <c r="AN315" s="678">
        <v>3521</v>
      </c>
    </row>
    <row r="316" spans="1:40" x14ac:dyDescent="0.2">
      <c r="A316" s="536">
        <v>305</v>
      </c>
      <c r="B316" s="537" t="s">
        <v>634</v>
      </c>
      <c r="C316" s="535" t="s">
        <v>635</v>
      </c>
      <c r="D316" s="330">
        <v>20509</v>
      </c>
      <c r="E316" s="333">
        <v>19975</v>
      </c>
      <c r="F316" s="567">
        <v>20049</v>
      </c>
      <c r="G316" s="565">
        <f t="shared" si="8"/>
        <v>60533</v>
      </c>
      <c r="H316" s="331">
        <v>9609</v>
      </c>
      <c r="I316" s="333">
        <v>7950</v>
      </c>
      <c r="J316" s="570">
        <v>8189</v>
      </c>
      <c r="K316" s="565">
        <f t="shared" si="9"/>
        <v>25748</v>
      </c>
      <c r="L316" s="582">
        <v>67817</v>
      </c>
      <c r="M316" s="584">
        <v>820</v>
      </c>
      <c r="N316" s="582">
        <v>65759</v>
      </c>
      <c r="O316" s="584">
        <v>66579</v>
      </c>
      <c r="P316" s="579">
        <v>98.17</v>
      </c>
      <c r="Q316" s="584">
        <v>845</v>
      </c>
      <c r="R316" s="582">
        <v>976</v>
      </c>
      <c r="S316" s="584">
        <v>67580</v>
      </c>
      <c r="T316" s="582">
        <v>8621</v>
      </c>
      <c r="U316" s="584">
        <v>30094</v>
      </c>
      <c r="V316" s="582">
        <v>50</v>
      </c>
      <c r="W316" s="584">
        <v>29449</v>
      </c>
      <c r="X316" s="582">
        <v>29499</v>
      </c>
      <c r="Y316" s="581">
        <v>98.02</v>
      </c>
      <c r="Z316" s="582">
        <v>270</v>
      </c>
      <c r="AA316" s="584">
        <v>155</v>
      </c>
      <c r="AB316" s="582">
        <v>29874</v>
      </c>
      <c r="AC316" s="584">
        <v>3775</v>
      </c>
      <c r="AD316" s="582">
        <v>3447</v>
      </c>
      <c r="AE316" s="680">
        <v>0</v>
      </c>
      <c r="AF316" s="678">
        <v>3701</v>
      </c>
      <c r="AG316" s="676">
        <v>3681</v>
      </c>
      <c r="AH316" s="678">
        <v>3675</v>
      </c>
      <c r="AI316" s="676">
        <v>3273</v>
      </c>
      <c r="AJ316" s="678">
        <v>3252</v>
      </c>
      <c r="AK316" s="676">
        <v>3282</v>
      </c>
      <c r="AL316" s="678">
        <v>6974</v>
      </c>
      <c r="AM316" s="676">
        <v>6933</v>
      </c>
      <c r="AN316" s="678">
        <v>6957</v>
      </c>
    </row>
    <row r="317" spans="1:40" x14ac:dyDescent="0.2">
      <c r="A317" s="536">
        <v>306</v>
      </c>
      <c r="B317" s="537" t="s">
        <v>636</v>
      </c>
      <c r="C317" s="535" t="s">
        <v>637</v>
      </c>
      <c r="D317" s="330">
        <v>15920</v>
      </c>
      <c r="E317" s="333">
        <v>14599</v>
      </c>
      <c r="F317" s="567">
        <v>14830</v>
      </c>
      <c r="G317" s="565">
        <f t="shared" si="8"/>
        <v>45349</v>
      </c>
      <c r="H317" s="331">
        <v>9296</v>
      </c>
      <c r="I317" s="333">
        <v>8826</v>
      </c>
      <c r="J317" s="570">
        <v>8408</v>
      </c>
      <c r="K317" s="565">
        <f t="shared" si="9"/>
        <v>26530</v>
      </c>
      <c r="L317" s="582">
        <v>52205</v>
      </c>
      <c r="M317" s="584">
        <v>620</v>
      </c>
      <c r="N317" s="582">
        <v>49481</v>
      </c>
      <c r="O317" s="584">
        <v>50101</v>
      </c>
      <c r="P317" s="579">
        <v>95.97</v>
      </c>
      <c r="Q317" s="584">
        <v>2244</v>
      </c>
      <c r="R317" s="582">
        <v>598</v>
      </c>
      <c r="S317" s="584">
        <v>52323</v>
      </c>
      <c r="T317" s="582">
        <v>8672</v>
      </c>
      <c r="U317" s="584">
        <v>32013</v>
      </c>
      <c r="V317" s="582">
        <v>245</v>
      </c>
      <c r="W317" s="584">
        <v>30514</v>
      </c>
      <c r="X317" s="582">
        <v>30759</v>
      </c>
      <c r="Y317" s="581">
        <v>96.08</v>
      </c>
      <c r="Z317" s="582">
        <v>1369</v>
      </c>
      <c r="AA317" s="584">
        <v>299</v>
      </c>
      <c r="AB317" s="582">
        <v>32182</v>
      </c>
      <c r="AC317" s="584">
        <v>5339</v>
      </c>
      <c r="AD317" s="582">
        <v>6684</v>
      </c>
      <c r="AE317" s="680">
        <v>35</v>
      </c>
      <c r="AF317" s="678">
        <v>0</v>
      </c>
      <c r="AG317" s="676">
        <v>0</v>
      </c>
      <c r="AH317" s="678">
        <v>4716</v>
      </c>
      <c r="AI317" s="676">
        <v>0</v>
      </c>
      <c r="AJ317" s="678">
        <v>0</v>
      </c>
      <c r="AK317" s="676">
        <v>4545</v>
      </c>
      <c r="AL317" s="678">
        <v>0</v>
      </c>
      <c r="AM317" s="676">
        <v>0</v>
      </c>
      <c r="AN317" s="678">
        <v>9261</v>
      </c>
    </row>
    <row r="318" spans="1:40" x14ac:dyDescent="0.2">
      <c r="A318" s="536">
        <v>307</v>
      </c>
      <c r="B318" s="537" t="s">
        <v>638</v>
      </c>
      <c r="C318" s="535" t="s">
        <v>639</v>
      </c>
      <c r="D318" s="330">
        <v>14678</v>
      </c>
      <c r="E318" s="333">
        <v>12551</v>
      </c>
      <c r="F318" s="567">
        <v>12712</v>
      </c>
      <c r="G318" s="565">
        <f t="shared" si="8"/>
        <v>39941</v>
      </c>
      <c r="H318" s="331">
        <v>5564</v>
      </c>
      <c r="I318" s="333">
        <v>3942</v>
      </c>
      <c r="J318" s="570">
        <v>3708</v>
      </c>
      <c r="K318" s="565">
        <f t="shared" si="9"/>
        <v>13214</v>
      </c>
      <c r="L318" s="582">
        <v>43061</v>
      </c>
      <c r="M318" s="584">
        <v>397</v>
      </c>
      <c r="N318" s="582">
        <v>41901</v>
      </c>
      <c r="O318" s="584">
        <v>42298</v>
      </c>
      <c r="P318" s="579">
        <v>98.23</v>
      </c>
      <c r="Q318" s="584">
        <v>293</v>
      </c>
      <c r="R318" s="582">
        <v>434</v>
      </c>
      <c r="S318" s="584">
        <v>42628</v>
      </c>
      <c r="T318" s="582">
        <v>3973</v>
      </c>
      <c r="U318" s="584">
        <v>16070</v>
      </c>
      <c r="V318" s="582">
        <v>261</v>
      </c>
      <c r="W318" s="584">
        <v>15676</v>
      </c>
      <c r="X318" s="582">
        <v>15937</v>
      </c>
      <c r="Y318" s="581">
        <v>99.17</v>
      </c>
      <c r="Z318" s="582">
        <v>-27</v>
      </c>
      <c r="AA318" s="584">
        <v>471</v>
      </c>
      <c r="AB318" s="582">
        <v>16120</v>
      </c>
      <c r="AC318" s="584">
        <v>3473</v>
      </c>
      <c r="AD318" s="582">
        <v>5475</v>
      </c>
      <c r="AE318" s="680">
        <v>7</v>
      </c>
      <c r="AF318" s="678">
        <v>0</v>
      </c>
      <c r="AG318" s="676">
        <v>0</v>
      </c>
      <c r="AH318" s="678">
        <v>3357</v>
      </c>
      <c r="AI318" s="676">
        <v>0</v>
      </c>
      <c r="AJ318" s="678">
        <v>0</v>
      </c>
      <c r="AK318" s="676">
        <v>3963</v>
      </c>
      <c r="AL318" s="678">
        <v>0</v>
      </c>
      <c r="AM318" s="676">
        <v>0</v>
      </c>
      <c r="AN318" s="678">
        <v>7320</v>
      </c>
    </row>
    <row r="319" spans="1:40" x14ac:dyDescent="0.2">
      <c r="A319" s="536">
        <v>308</v>
      </c>
      <c r="B319" s="537" t="s">
        <v>640</v>
      </c>
      <c r="C319" s="535" t="s">
        <v>641</v>
      </c>
      <c r="D319" s="330">
        <v>19240</v>
      </c>
      <c r="E319" s="333">
        <v>18498</v>
      </c>
      <c r="F319" s="567">
        <v>18681</v>
      </c>
      <c r="G319" s="565">
        <f t="shared" si="8"/>
        <v>56419</v>
      </c>
      <c r="H319" s="331">
        <v>13046</v>
      </c>
      <c r="I319" s="333">
        <v>8136</v>
      </c>
      <c r="J319" s="570">
        <v>8338</v>
      </c>
      <c r="K319" s="565">
        <f t="shared" si="9"/>
        <v>29520</v>
      </c>
      <c r="L319" s="582">
        <v>63067</v>
      </c>
      <c r="M319" s="584">
        <v>540</v>
      </c>
      <c r="N319" s="582">
        <v>61564</v>
      </c>
      <c r="O319" s="584">
        <v>62104</v>
      </c>
      <c r="P319" s="579">
        <v>98.47</v>
      </c>
      <c r="Q319" s="584">
        <v>512</v>
      </c>
      <c r="R319" s="582">
        <v>523</v>
      </c>
      <c r="S319" s="584">
        <v>62599</v>
      </c>
      <c r="T319" s="582">
        <v>7848</v>
      </c>
      <c r="U319" s="584">
        <v>32956</v>
      </c>
      <c r="V319" s="582">
        <v>134</v>
      </c>
      <c r="W319" s="584">
        <v>32340</v>
      </c>
      <c r="X319" s="582">
        <v>32474</v>
      </c>
      <c r="Y319" s="581">
        <v>98.54</v>
      </c>
      <c r="Z319" s="582">
        <v>394</v>
      </c>
      <c r="AA319" s="584">
        <v>165</v>
      </c>
      <c r="AB319" s="582">
        <v>32899</v>
      </c>
      <c r="AC319" s="584">
        <v>4662</v>
      </c>
      <c r="AD319" s="582">
        <v>2042</v>
      </c>
      <c r="AE319" s="680">
        <v>4</v>
      </c>
      <c r="AF319" s="678">
        <v>0</v>
      </c>
      <c r="AG319" s="676">
        <v>0</v>
      </c>
      <c r="AH319" s="678">
        <v>2312</v>
      </c>
      <c r="AI319" s="676">
        <v>0</v>
      </c>
      <c r="AJ319" s="678">
        <v>0</v>
      </c>
      <c r="AK319" s="676">
        <v>2170</v>
      </c>
      <c r="AL319" s="678">
        <v>0</v>
      </c>
      <c r="AM319" s="676">
        <v>0</v>
      </c>
      <c r="AN319" s="678">
        <v>4482</v>
      </c>
    </row>
    <row r="320" spans="1:40" x14ac:dyDescent="0.2">
      <c r="A320" s="536">
        <v>309</v>
      </c>
      <c r="B320" s="537" t="s">
        <v>642</v>
      </c>
      <c r="C320" s="535" t="s">
        <v>643</v>
      </c>
      <c r="D320" s="330">
        <v>5996</v>
      </c>
      <c r="E320" s="333">
        <v>5689</v>
      </c>
      <c r="F320" s="567">
        <v>7272</v>
      </c>
      <c r="G320" s="565">
        <f t="shared" si="8"/>
        <v>18957</v>
      </c>
      <c r="H320" s="331">
        <v>3172</v>
      </c>
      <c r="I320" s="333">
        <v>2123</v>
      </c>
      <c r="J320" s="570">
        <v>2539</v>
      </c>
      <c r="K320" s="565">
        <f t="shared" si="9"/>
        <v>7834</v>
      </c>
      <c r="L320" s="582">
        <v>19942</v>
      </c>
      <c r="M320" s="584">
        <v>294</v>
      </c>
      <c r="N320" s="582">
        <v>19099</v>
      </c>
      <c r="O320" s="584">
        <v>19393</v>
      </c>
      <c r="P320" s="579">
        <v>97.25</v>
      </c>
      <c r="Q320" s="584">
        <v>319</v>
      </c>
      <c r="R320" s="582">
        <v>388</v>
      </c>
      <c r="S320" s="584">
        <v>19806</v>
      </c>
      <c r="T320" s="582">
        <v>2774</v>
      </c>
      <c r="U320" s="584">
        <v>12438</v>
      </c>
      <c r="V320" s="582">
        <v>91</v>
      </c>
      <c r="W320" s="584">
        <v>12160</v>
      </c>
      <c r="X320" s="582">
        <v>12251</v>
      </c>
      <c r="Y320" s="581">
        <v>98.5</v>
      </c>
      <c r="Z320" s="582">
        <v>-106</v>
      </c>
      <c r="AA320" s="584">
        <v>96</v>
      </c>
      <c r="AB320" s="582">
        <v>12150</v>
      </c>
      <c r="AC320" s="584">
        <v>2288</v>
      </c>
      <c r="AD320" s="582">
        <v>1119</v>
      </c>
      <c r="AE320" s="680">
        <v>4</v>
      </c>
      <c r="AF320" s="678">
        <v>1791</v>
      </c>
      <c r="AG320" s="676">
        <v>1784</v>
      </c>
      <c r="AH320" s="678">
        <v>1774</v>
      </c>
      <c r="AI320" s="676">
        <v>1389</v>
      </c>
      <c r="AJ320" s="678">
        <v>1379</v>
      </c>
      <c r="AK320" s="676">
        <v>1370</v>
      </c>
      <c r="AL320" s="678">
        <v>3180</v>
      </c>
      <c r="AM320" s="676">
        <v>3163</v>
      </c>
      <c r="AN320" s="678">
        <v>3144</v>
      </c>
    </row>
    <row r="321" spans="1:40" x14ac:dyDescent="0.2">
      <c r="A321" s="536">
        <v>310</v>
      </c>
      <c r="B321" s="537" t="s">
        <v>644</v>
      </c>
      <c r="C321" s="535" t="s">
        <v>645</v>
      </c>
      <c r="D321" s="330">
        <v>28937</v>
      </c>
      <c r="E321" s="333">
        <v>20885</v>
      </c>
      <c r="F321" s="567">
        <v>20638</v>
      </c>
      <c r="G321" s="565">
        <f t="shared" si="8"/>
        <v>70460</v>
      </c>
      <c r="H321" s="331">
        <v>638740</v>
      </c>
      <c r="I321" s="333">
        <v>478621</v>
      </c>
      <c r="J321" s="570">
        <v>473619</v>
      </c>
      <c r="K321" s="565">
        <f t="shared" si="9"/>
        <v>1590980</v>
      </c>
      <c r="L321" s="582">
        <v>85423</v>
      </c>
      <c r="M321" s="584">
        <v>5603</v>
      </c>
      <c r="N321" s="582">
        <v>76801</v>
      </c>
      <c r="O321" s="584">
        <v>82404</v>
      </c>
      <c r="P321" s="579">
        <v>96.47</v>
      </c>
      <c r="Q321" s="584">
        <v>856</v>
      </c>
      <c r="R321" s="582">
        <v>5571</v>
      </c>
      <c r="S321" s="584">
        <v>83228</v>
      </c>
      <c r="T321" s="582">
        <v>13613</v>
      </c>
      <c r="U321" s="584">
        <v>1789671</v>
      </c>
      <c r="V321" s="582">
        <v>27226</v>
      </c>
      <c r="W321" s="584">
        <v>1734325</v>
      </c>
      <c r="X321" s="582">
        <v>1761551</v>
      </c>
      <c r="Y321" s="581">
        <v>98.43</v>
      </c>
      <c r="Z321" s="582">
        <v>-63093</v>
      </c>
      <c r="AA321" s="584">
        <v>84640</v>
      </c>
      <c r="AB321" s="582">
        <v>1755872</v>
      </c>
      <c r="AC321" s="584">
        <v>132782</v>
      </c>
      <c r="AD321" s="582">
        <v>14772</v>
      </c>
      <c r="AE321" s="680">
        <v>203</v>
      </c>
      <c r="AF321" s="678">
        <v>0</v>
      </c>
      <c r="AG321" s="676">
        <v>0</v>
      </c>
      <c r="AH321" s="678">
        <v>6762</v>
      </c>
      <c r="AI321" s="676">
        <v>0</v>
      </c>
      <c r="AJ321" s="678">
        <v>0</v>
      </c>
      <c r="AK321" s="676">
        <v>11938</v>
      </c>
      <c r="AL321" s="678">
        <v>0</v>
      </c>
      <c r="AM321" s="676">
        <v>0</v>
      </c>
      <c r="AN321" s="678">
        <v>18700</v>
      </c>
    </row>
    <row r="322" spans="1:40" x14ac:dyDescent="0.2">
      <c r="A322" s="536">
        <v>311</v>
      </c>
      <c r="B322" s="537" t="s">
        <v>646</v>
      </c>
      <c r="C322" s="535" t="s">
        <v>647</v>
      </c>
      <c r="D322" s="330">
        <v>10624</v>
      </c>
      <c r="E322" s="333">
        <v>10645</v>
      </c>
      <c r="F322" s="567">
        <v>10486</v>
      </c>
      <c r="G322" s="565">
        <f t="shared" si="8"/>
        <v>31755</v>
      </c>
      <c r="H322" s="331">
        <v>5210</v>
      </c>
      <c r="I322" s="333">
        <v>4470</v>
      </c>
      <c r="J322" s="570">
        <v>4742</v>
      </c>
      <c r="K322" s="565">
        <f t="shared" si="9"/>
        <v>14422</v>
      </c>
      <c r="L322" s="582">
        <v>36004</v>
      </c>
      <c r="M322" s="584">
        <v>414</v>
      </c>
      <c r="N322" s="582">
        <v>34306</v>
      </c>
      <c r="O322" s="584">
        <v>34720</v>
      </c>
      <c r="P322" s="579">
        <v>96.43</v>
      </c>
      <c r="Q322" s="584">
        <v>842</v>
      </c>
      <c r="R322" s="582">
        <v>523</v>
      </c>
      <c r="S322" s="584">
        <v>35671</v>
      </c>
      <c r="T322" s="582">
        <v>4749</v>
      </c>
      <c r="U322" s="584">
        <v>17249</v>
      </c>
      <c r="V322" s="582">
        <v>156</v>
      </c>
      <c r="W322" s="584">
        <v>16542</v>
      </c>
      <c r="X322" s="582">
        <v>16698</v>
      </c>
      <c r="Y322" s="581">
        <v>96.81</v>
      </c>
      <c r="Z322" s="582">
        <v>647</v>
      </c>
      <c r="AA322" s="584">
        <v>211</v>
      </c>
      <c r="AB322" s="582">
        <v>17400</v>
      </c>
      <c r="AC322" s="584">
        <v>2444</v>
      </c>
      <c r="AD322" s="582">
        <v>4285</v>
      </c>
      <c r="AE322" s="680">
        <v>0</v>
      </c>
      <c r="AF322" s="678">
        <v>2609</v>
      </c>
      <c r="AG322" s="676">
        <v>2603</v>
      </c>
      <c r="AH322" s="678">
        <v>2569</v>
      </c>
      <c r="AI322" s="676">
        <v>3720</v>
      </c>
      <c r="AJ322" s="678">
        <v>3667</v>
      </c>
      <c r="AK322" s="676">
        <v>3699</v>
      </c>
      <c r="AL322" s="678">
        <v>6329</v>
      </c>
      <c r="AM322" s="676">
        <v>6270</v>
      </c>
      <c r="AN322" s="678">
        <v>6268</v>
      </c>
    </row>
    <row r="323" spans="1:40" x14ac:dyDescent="0.2">
      <c r="A323" s="536">
        <v>312</v>
      </c>
      <c r="B323" s="537" t="s">
        <v>648</v>
      </c>
      <c r="C323" s="535" t="s">
        <v>649</v>
      </c>
      <c r="D323" s="330">
        <v>34300</v>
      </c>
      <c r="E323" s="333">
        <v>33796</v>
      </c>
      <c r="F323" s="567">
        <v>33589</v>
      </c>
      <c r="G323" s="565">
        <f t="shared" si="8"/>
        <v>101685</v>
      </c>
      <c r="H323" s="331">
        <v>21043</v>
      </c>
      <c r="I323" s="333">
        <v>20551</v>
      </c>
      <c r="J323" s="570">
        <v>22553</v>
      </c>
      <c r="K323" s="565">
        <f t="shared" si="9"/>
        <v>64147</v>
      </c>
      <c r="L323" s="582">
        <v>119215</v>
      </c>
      <c r="M323" s="584">
        <v>725</v>
      </c>
      <c r="N323" s="582">
        <v>112533</v>
      </c>
      <c r="O323" s="584">
        <v>113258</v>
      </c>
      <c r="P323" s="579">
        <v>95</v>
      </c>
      <c r="Q323" s="584">
        <v>4548</v>
      </c>
      <c r="R323" s="582">
        <v>1105</v>
      </c>
      <c r="S323" s="584">
        <v>118186</v>
      </c>
      <c r="T323" s="582">
        <v>17157</v>
      </c>
      <c r="U323" s="584">
        <v>80730</v>
      </c>
      <c r="V323" s="582">
        <v>230</v>
      </c>
      <c r="W323" s="584">
        <v>78121</v>
      </c>
      <c r="X323" s="582">
        <v>78351</v>
      </c>
      <c r="Y323" s="581">
        <v>97.05</v>
      </c>
      <c r="Z323" s="582">
        <v>-414</v>
      </c>
      <c r="AA323" s="584">
        <v>602</v>
      </c>
      <c r="AB323" s="582">
        <v>78309</v>
      </c>
      <c r="AC323" s="584">
        <v>13064</v>
      </c>
      <c r="AD323" s="582">
        <v>18948</v>
      </c>
      <c r="AE323" s="680">
        <v>8</v>
      </c>
      <c r="AF323" s="678">
        <v>0</v>
      </c>
      <c r="AG323" s="676">
        <v>0</v>
      </c>
      <c r="AH323" s="678">
        <v>13599</v>
      </c>
      <c r="AI323" s="676">
        <v>0</v>
      </c>
      <c r="AJ323" s="678">
        <v>0</v>
      </c>
      <c r="AK323" s="676">
        <v>16812</v>
      </c>
      <c r="AL323" s="678">
        <v>0</v>
      </c>
      <c r="AM323" s="676">
        <v>0</v>
      </c>
      <c r="AN323" s="678">
        <v>30411</v>
      </c>
    </row>
    <row r="324" spans="1:40" x14ac:dyDescent="0.2">
      <c r="A324" s="536">
        <v>313</v>
      </c>
      <c r="B324" s="537" t="s">
        <v>722</v>
      </c>
      <c r="C324" s="535" t="s">
        <v>731</v>
      </c>
      <c r="D324" s="330">
        <v>86557</v>
      </c>
      <c r="E324" s="333">
        <v>81473</v>
      </c>
      <c r="F324" s="567">
        <v>63907</v>
      </c>
      <c r="G324" s="565">
        <f t="shared" si="8"/>
        <v>231937</v>
      </c>
      <c r="H324" s="331">
        <v>52291</v>
      </c>
      <c r="I324" s="333">
        <v>35491</v>
      </c>
      <c r="J324" s="570">
        <v>31522</v>
      </c>
      <c r="K324" s="565">
        <f t="shared" si="9"/>
        <v>119304</v>
      </c>
      <c r="L324" s="582">
        <v>262876</v>
      </c>
      <c r="M324" s="584">
        <v>2588</v>
      </c>
      <c r="N324" s="582">
        <v>254517</v>
      </c>
      <c r="O324" s="584">
        <v>257105</v>
      </c>
      <c r="P324" s="579">
        <v>97.8</v>
      </c>
      <c r="Q324" s="584">
        <v>3631</v>
      </c>
      <c r="R324" s="582">
        <v>2891</v>
      </c>
      <c r="S324" s="584">
        <v>261039</v>
      </c>
      <c r="T324" s="582">
        <v>33528</v>
      </c>
      <c r="U324" s="584">
        <v>143783</v>
      </c>
      <c r="V324" s="582">
        <v>491</v>
      </c>
      <c r="W324" s="584">
        <v>140634</v>
      </c>
      <c r="X324" s="582">
        <v>141125</v>
      </c>
      <c r="Y324" s="581">
        <v>98.15</v>
      </c>
      <c r="Z324" s="582">
        <v>-2892</v>
      </c>
      <c r="AA324" s="584">
        <v>468</v>
      </c>
      <c r="AB324" s="582">
        <v>138210</v>
      </c>
      <c r="AC324" s="584">
        <v>21091</v>
      </c>
      <c r="AD324" s="582">
        <v>12778</v>
      </c>
      <c r="AE324" s="680">
        <v>38</v>
      </c>
      <c r="AF324" s="678">
        <v>12613</v>
      </c>
      <c r="AG324" s="676">
        <v>12479</v>
      </c>
      <c r="AH324" s="678">
        <v>12328</v>
      </c>
      <c r="AI324" s="676">
        <v>15242</v>
      </c>
      <c r="AJ324" s="678">
        <v>15082</v>
      </c>
      <c r="AK324" s="676">
        <v>14816</v>
      </c>
      <c r="AL324" s="678">
        <v>27855</v>
      </c>
      <c r="AM324" s="676">
        <v>27561</v>
      </c>
      <c r="AN324" s="678">
        <v>27144</v>
      </c>
    </row>
    <row r="325" spans="1:40" x14ac:dyDescent="0.2">
      <c r="A325" s="536">
        <v>314</v>
      </c>
      <c r="B325" s="537" t="s">
        <v>650</v>
      </c>
      <c r="C325" s="535" t="s">
        <v>651</v>
      </c>
      <c r="D325" s="330">
        <v>19851</v>
      </c>
      <c r="E325" s="333">
        <v>19408</v>
      </c>
      <c r="F325" s="567">
        <v>19477</v>
      </c>
      <c r="G325" s="565">
        <f t="shared" si="8"/>
        <v>58736</v>
      </c>
      <c r="H325" s="331">
        <v>18111</v>
      </c>
      <c r="I325" s="333">
        <v>14181</v>
      </c>
      <c r="J325" s="570">
        <v>15037</v>
      </c>
      <c r="K325" s="565">
        <f t="shared" si="9"/>
        <v>47329</v>
      </c>
      <c r="L325" s="582">
        <v>67392</v>
      </c>
      <c r="M325" s="584">
        <v>806</v>
      </c>
      <c r="N325" s="582">
        <v>65657</v>
      </c>
      <c r="O325" s="584">
        <v>66463</v>
      </c>
      <c r="P325" s="579">
        <v>98.62</v>
      </c>
      <c r="Q325" s="584">
        <v>527</v>
      </c>
      <c r="R325" s="582">
        <v>900</v>
      </c>
      <c r="S325" s="584">
        <v>67084</v>
      </c>
      <c r="T325" s="582">
        <v>9069</v>
      </c>
      <c r="U325" s="584">
        <v>56249</v>
      </c>
      <c r="V325" s="582">
        <v>941</v>
      </c>
      <c r="W325" s="584">
        <v>54500</v>
      </c>
      <c r="X325" s="582">
        <v>55441</v>
      </c>
      <c r="Y325" s="581">
        <v>98.56</v>
      </c>
      <c r="Z325" s="582">
        <v>-444</v>
      </c>
      <c r="AA325" s="584">
        <v>1415</v>
      </c>
      <c r="AB325" s="582">
        <v>55471</v>
      </c>
      <c r="AC325" s="584">
        <v>8315</v>
      </c>
      <c r="AD325" s="582">
        <v>3383</v>
      </c>
      <c r="AE325" s="680">
        <v>3</v>
      </c>
      <c r="AF325" s="678">
        <v>0</v>
      </c>
      <c r="AG325" s="676">
        <v>0</v>
      </c>
      <c r="AH325" s="678">
        <v>2658</v>
      </c>
      <c r="AI325" s="676">
        <v>0</v>
      </c>
      <c r="AJ325" s="678">
        <v>0</v>
      </c>
      <c r="AK325" s="676">
        <v>2792</v>
      </c>
      <c r="AL325" s="678">
        <v>0</v>
      </c>
      <c r="AM325" s="676">
        <v>0</v>
      </c>
      <c r="AN325" s="678">
        <v>5450</v>
      </c>
    </row>
    <row r="326" spans="1:40" x14ac:dyDescent="0.2">
      <c r="A326" s="536">
        <v>315</v>
      </c>
      <c r="B326" s="537" t="s">
        <v>652</v>
      </c>
      <c r="C326" s="535" t="s">
        <v>653</v>
      </c>
      <c r="D326" s="330">
        <v>22020</v>
      </c>
      <c r="E326" s="333">
        <v>21524</v>
      </c>
      <c r="F326" s="567">
        <v>21252</v>
      </c>
      <c r="G326" s="565">
        <f t="shared" si="8"/>
        <v>64796</v>
      </c>
      <c r="H326" s="331">
        <v>22708</v>
      </c>
      <c r="I326" s="333">
        <v>21309</v>
      </c>
      <c r="J326" s="570">
        <v>20733</v>
      </c>
      <c r="K326" s="565">
        <f t="shared" si="9"/>
        <v>64750</v>
      </c>
      <c r="L326" s="582">
        <v>76140</v>
      </c>
      <c r="M326" s="584">
        <v>1032</v>
      </c>
      <c r="N326" s="582">
        <v>73603</v>
      </c>
      <c r="O326" s="584">
        <v>74635</v>
      </c>
      <c r="P326" s="579">
        <v>98.02</v>
      </c>
      <c r="Q326" s="584">
        <v>1381</v>
      </c>
      <c r="R326" s="582">
        <v>2003</v>
      </c>
      <c r="S326" s="584">
        <v>76987</v>
      </c>
      <c r="T326" s="582">
        <v>11537</v>
      </c>
      <c r="U326" s="584">
        <v>79007</v>
      </c>
      <c r="V326" s="582">
        <v>531</v>
      </c>
      <c r="W326" s="584">
        <v>76109</v>
      </c>
      <c r="X326" s="582">
        <v>76640</v>
      </c>
      <c r="Y326" s="581">
        <v>97</v>
      </c>
      <c r="Z326" s="582">
        <v>337</v>
      </c>
      <c r="AA326" s="584">
        <v>1780</v>
      </c>
      <c r="AB326" s="582">
        <v>78226</v>
      </c>
      <c r="AC326" s="584">
        <v>11450</v>
      </c>
      <c r="AD326" s="582">
        <v>6109</v>
      </c>
      <c r="AE326" s="680">
        <v>0</v>
      </c>
      <c r="AF326" s="678">
        <v>0</v>
      </c>
      <c r="AG326" s="676">
        <v>0</v>
      </c>
      <c r="AH326" s="678">
        <v>2754</v>
      </c>
      <c r="AI326" s="676">
        <v>0</v>
      </c>
      <c r="AJ326" s="678">
        <v>0</v>
      </c>
      <c r="AK326" s="676">
        <v>2830</v>
      </c>
      <c r="AL326" s="678">
        <v>0</v>
      </c>
      <c r="AM326" s="676">
        <v>0</v>
      </c>
      <c r="AN326" s="678">
        <v>5584</v>
      </c>
    </row>
    <row r="327" spans="1:40" x14ac:dyDescent="0.2">
      <c r="A327" s="536">
        <v>316</v>
      </c>
      <c r="B327" s="537" t="s">
        <v>654</v>
      </c>
      <c r="C327" s="535" t="s">
        <v>655</v>
      </c>
      <c r="D327" s="330">
        <v>38197</v>
      </c>
      <c r="E327" s="333">
        <v>39857</v>
      </c>
      <c r="F327" s="567">
        <v>36199</v>
      </c>
      <c r="G327" s="565">
        <f t="shared" si="8"/>
        <v>114253</v>
      </c>
      <c r="H327" s="331">
        <v>22017</v>
      </c>
      <c r="I327" s="333">
        <v>18382</v>
      </c>
      <c r="J327" s="570">
        <v>17986</v>
      </c>
      <c r="K327" s="565">
        <f t="shared" si="9"/>
        <v>58385</v>
      </c>
      <c r="L327" s="582">
        <v>137576</v>
      </c>
      <c r="M327" s="584">
        <v>992</v>
      </c>
      <c r="N327" s="582">
        <v>130361</v>
      </c>
      <c r="O327" s="584">
        <v>131353</v>
      </c>
      <c r="P327" s="579">
        <v>95.48</v>
      </c>
      <c r="Q327" s="584">
        <v>4197</v>
      </c>
      <c r="R327" s="582">
        <v>1530</v>
      </c>
      <c r="S327" s="584">
        <v>136088</v>
      </c>
      <c r="T327" s="582">
        <v>20280</v>
      </c>
      <c r="U327" s="584">
        <v>69884</v>
      </c>
      <c r="V327" s="582">
        <v>416</v>
      </c>
      <c r="W327" s="584">
        <v>68207</v>
      </c>
      <c r="X327" s="582">
        <v>68623</v>
      </c>
      <c r="Y327" s="581">
        <v>98.2</v>
      </c>
      <c r="Z327" s="582">
        <v>-8</v>
      </c>
      <c r="AA327" s="584">
        <v>730</v>
      </c>
      <c r="AB327" s="582">
        <v>68929</v>
      </c>
      <c r="AC327" s="584">
        <v>10734</v>
      </c>
      <c r="AD327" s="582">
        <v>17256</v>
      </c>
      <c r="AE327" s="680">
        <v>292</v>
      </c>
      <c r="AF327" s="678">
        <v>15087</v>
      </c>
      <c r="AG327" s="676">
        <v>14985</v>
      </c>
      <c r="AH327" s="678">
        <v>14744</v>
      </c>
      <c r="AI327" s="676">
        <v>20862</v>
      </c>
      <c r="AJ327" s="678">
        <v>20462</v>
      </c>
      <c r="AK327" s="676">
        <v>20262</v>
      </c>
      <c r="AL327" s="678">
        <v>35949</v>
      </c>
      <c r="AM327" s="676">
        <v>35447</v>
      </c>
      <c r="AN327" s="678">
        <v>35006</v>
      </c>
    </row>
    <row r="328" spans="1:40" x14ac:dyDescent="0.2">
      <c r="A328" s="536">
        <v>317</v>
      </c>
      <c r="B328" s="537" t="s">
        <v>656</v>
      </c>
      <c r="C328" s="535" t="s">
        <v>657</v>
      </c>
      <c r="D328" s="330">
        <v>19526</v>
      </c>
      <c r="E328" s="333">
        <v>18881</v>
      </c>
      <c r="F328" s="567">
        <v>19046</v>
      </c>
      <c r="G328" s="565">
        <f t="shared" si="8"/>
        <v>57453</v>
      </c>
      <c r="H328" s="331">
        <v>14846</v>
      </c>
      <c r="I328" s="333">
        <v>12489</v>
      </c>
      <c r="J328" s="570">
        <v>14050</v>
      </c>
      <c r="K328" s="565">
        <f t="shared" si="9"/>
        <v>41385</v>
      </c>
      <c r="L328" s="582">
        <v>64525</v>
      </c>
      <c r="M328" s="584">
        <v>838</v>
      </c>
      <c r="N328" s="582">
        <v>62561</v>
      </c>
      <c r="O328" s="584">
        <v>63399</v>
      </c>
      <c r="P328" s="579">
        <v>98.25</v>
      </c>
      <c r="Q328" s="584">
        <v>939</v>
      </c>
      <c r="R328" s="582">
        <v>920</v>
      </c>
      <c r="S328" s="584">
        <v>64420</v>
      </c>
      <c r="T328" s="582">
        <v>8415</v>
      </c>
      <c r="U328" s="584">
        <v>45825</v>
      </c>
      <c r="V328" s="582">
        <v>295</v>
      </c>
      <c r="W328" s="584">
        <v>44371</v>
      </c>
      <c r="X328" s="582">
        <v>44666</v>
      </c>
      <c r="Y328" s="581">
        <v>97.47</v>
      </c>
      <c r="Z328" s="582">
        <v>-1717</v>
      </c>
      <c r="AA328" s="584">
        <v>501</v>
      </c>
      <c r="AB328" s="582">
        <v>43155</v>
      </c>
      <c r="AC328" s="584">
        <v>5156</v>
      </c>
      <c r="AD328" s="582">
        <v>3048</v>
      </c>
      <c r="AE328" s="680">
        <v>27</v>
      </c>
      <c r="AF328" s="678">
        <v>0</v>
      </c>
      <c r="AG328" s="676">
        <v>0</v>
      </c>
      <c r="AH328" s="678">
        <v>1834</v>
      </c>
      <c r="AI328" s="676">
        <v>0</v>
      </c>
      <c r="AJ328" s="678">
        <v>0</v>
      </c>
      <c r="AK328" s="676">
        <v>2433</v>
      </c>
      <c r="AL328" s="678">
        <v>0</v>
      </c>
      <c r="AM328" s="676">
        <v>0</v>
      </c>
      <c r="AN328" s="678">
        <v>4267</v>
      </c>
    </row>
    <row r="329" spans="1:40" x14ac:dyDescent="0.2">
      <c r="A329" s="536">
        <v>318</v>
      </c>
      <c r="B329" s="537" t="s">
        <v>658</v>
      </c>
      <c r="C329" s="535" t="s">
        <v>659</v>
      </c>
      <c r="D329" s="330">
        <v>31379</v>
      </c>
      <c r="E329" s="333">
        <v>26908</v>
      </c>
      <c r="F329" s="567">
        <v>28729</v>
      </c>
      <c r="G329" s="565">
        <f t="shared" si="8"/>
        <v>87016</v>
      </c>
      <c r="H329" s="331">
        <v>17431</v>
      </c>
      <c r="I329" s="333">
        <v>14965</v>
      </c>
      <c r="J329" s="570">
        <v>14687</v>
      </c>
      <c r="K329" s="565">
        <f t="shared" si="9"/>
        <v>47083</v>
      </c>
      <c r="L329" s="582">
        <v>98790</v>
      </c>
      <c r="M329" s="584">
        <v>839</v>
      </c>
      <c r="N329" s="582">
        <v>97468</v>
      </c>
      <c r="O329" s="584">
        <v>98307</v>
      </c>
      <c r="P329" s="579">
        <v>99.51</v>
      </c>
      <c r="Q329" s="584">
        <v>1033</v>
      </c>
      <c r="R329" s="582">
        <v>879</v>
      </c>
      <c r="S329" s="584">
        <v>99380</v>
      </c>
      <c r="T329" s="582">
        <v>13381</v>
      </c>
      <c r="U329" s="584">
        <v>56781</v>
      </c>
      <c r="V329" s="582">
        <v>85</v>
      </c>
      <c r="W329" s="584">
        <v>56563</v>
      </c>
      <c r="X329" s="582">
        <v>56648</v>
      </c>
      <c r="Y329" s="581">
        <v>99.77</v>
      </c>
      <c r="Z329" s="582">
        <v>498</v>
      </c>
      <c r="AA329" s="584">
        <v>447</v>
      </c>
      <c r="AB329" s="582">
        <v>57508</v>
      </c>
      <c r="AC329" s="584">
        <v>8524</v>
      </c>
      <c r="AD329" s="582">
        <v>2499</v>
      </c>
      <c r="AE329" s="680">
        <v>9</v>
      </c>
      <c r="AF329" s="678">
        <v>2207</v>
      </c>
      <c r="AG329" s="676">
        <v>2183</v>
      </c>
      <c r="AH329" s="678">
        <v>2167</v>
      </c>
      <c r="AI329" s="676">
        <v>2116</v>
      </c>
      <c r="AJ329" s="678">
        <v>2104</v>
      </c>
      <c r="AK329" s="676">
        <v>2095</v>
      </c>
      <c r="AL329" s="678">
        <v>4323</v>
      </c>
      <c r="AM329" s="676">
        <v>4287</v>
      </c>
      <c r="AN329" s="678">
        <v>4262</v>
      </c>
    </row>
    <row r="330" spans="1:40" x14ac:dyDescent="0.2">
      <c r="A330" s="536">
        <v>319</v>
      </c>
      <c r="B330" s="537" t="s">
        <v>660</v>
      </c>
      <c r="C330" s="535" t="s">
        <v>661</v>
      </c>
      <c r="D330" s="330">
        <v>25344</v>
      </c>
      <c r="E330" s="333">
        <v>24775</v>
      </c>
      <c r="F330" s="567">
        <v>23718</v>
      </c>
      <c r="G330" s="565">
        <f t="shared" si="8"/>
        <v>73837</v>
      </c>
      <c r="H330" s="331">
        <v>19594</v>
      </c>
      <c r="I330" s="333">
        <v>23897</v>
      </c>
      <c r="J330" s="570">
        <v>17978</v>
      </c>
      <c r="K330" s="565">
        <f t="shared" si="9"/>
        <v>61469</v>
      </c>
      <c r="L330" s="582">
        <v>88812</v>
      </c>
      <c r="M330" s="584">
        <v>691</v>
      </c>
      <c r="N330" s="582">
        <v>83646</v>
      </c>
      <c r="O330" s="584">
        <v>84337</v>
      </c>
      <c r="P330" s="579">
        <v>94.96</v>
      </c>
      <c r="Q330" s="584">
        <v>2709</v>
      </c>
      <c r="R330" s="582">
        <v>929</v>
      </c>
      <c r="S330" s="584">
        <v>87284</v>
      </c>
      <c r="T330" s="582">
        <v>17641</v>
      </c>
      <c r="U330" s="584">
        <v>77186</v>
      </c>
      <c r="V330" s="582">
        <v>221</v>
      </c>
      <c r="W330" s="584">
        <v>74246</v>
      </c>
      <c r="X330" s="582">
        <v>74467</v>
      </c>
      <c r="Y330" s="581">
        <v>96.48</v>
      </c>
      <c r="Z330" s="582">
        <v>-880</v>
      </c>
      <c r="AA330" s="584">
        <v>92</v>
      </c>
      <c r="AB330" s="582">
        <v>73458</v>
      </c>
      <c r="AC330" s="584">
        <v>13915</v>
      </c>
      <c r="AD330" s="582">
        <v>11872</v>
      </c>
      <c r="AE330" s="680">
        <v>49</v>
      </c>
      <c r="AF330" s="678">
        <v>12692</v>
      </c>
      <c r="AG330" s="676">
        <v>12610</v>
      </c>
      <c r="AH330" s="678">
        <v>12425</v>
      </c>
      <c r="AI330" s="676">
        <v>16702</v>
      </c>
      <c r="AJ330" s="678">
        <v>16463</v>
      </c>
      <c r="AK330" s="676">
        <v>16346</v>
      </c>
      <c r="AL330" s="678">
        <v>29394</v>
      </c>
      <c r="AM330" s="676">
        <v>29073</v>
      </c>
      <c r="AN330" s="678">
        <v>28771</v>
      </c>
    </row>
    <row r="331" spans="1:40" x14ac:dyDescent="0.2">
      <c r="A331" s="536">
        <v>320</v>
      </c>
      <c r="B331" s="537" t="s">
        <v>662</v>
      </c>
      <c r="C331" s="535" t="s">
        <v>663</v>
      </c>
      <c r="D331" s="330">
        <v>13432</v>
      </c>
      <c r="E331" s="333">
        <v>13230</v>
      </c>
      <c r="F331" s="567">
        <v>13238</v>
      </c>
      <c r="G331" s="565">
        <f t="shared" si="8"/>
        <v>39900</v>
      </c>
      <c r="H331" s="331">
        <v>9456</v>
      </c>
      <c r="I331" s="333">
        <v>11908</v>
      </c>
      <c r="J331" s="570">
        <v>9375</v>
      </c>
      <c r="K331" s="565">
        <f t="shared" si="9"/>
        <v>30739</v>
      </c>
      <c r="L331" s="582">
        <v>44627</v>
      </c>
      <c r="M331" s="584">
        <v>452</v>
      </c>
      <c r="N331" s="582">
        <v>43092</v>
      </c>
      <c r="O331" s="584">
        <v>43544</v>
      </c>
      <c r="P331" s="579">
        <v>97.57</v>
      </c>
      <c r="Q331" s="584">
        <v>753</v>
      </c>
      <c r="R331" s="582">
        <v>622</v>
      </c>
      <c r="S331" s="584">
        <v>44467</v>
      </c>
      <c r="T331" s="582">
        <v>5967</v>
      </c>
      <c r="U331" s="584">
        <v>40914</v>
      </c>
      <c r="V331" s="582">
        <v>660</v>
      </c>
      <c r="W331" s="584">
        <v>39489</v>
      </c>
      <c r="X331" s="582">
        <v>40149</v>
      </c>
      <c r="Y331" s="581">
        <v>98.13</v>
      </c>
      <c r="Z331" s="582">
        <v>-659</v>
      </c>
      <c r="AA331" s="584">
        <v>475</v>
      </c>
      <c r="AB331" s="582">
        <v>39305</v>
      </c>
      <c r="AC331" s="584">
        <v>5433</v>
      </c>
      <c r="AD331" s="582">
        <v>2498</v>
      </c>
      <c r="AE331" s="680">
        <v>18</v>
      </c>
      <c r="AF331" s="678">
        <v>3023</v>
      </c>
      <c r="AG331" s="676">
        <v>3010</v>
      </c>
      <c r="AH331" s="678">
        <v>2971</v>
      </c>
      <c r="AI331" s="676">
        <v>4174</v>
      </c>
      <c r="AJ331" s="678">
        <v>4204</v>
      </c>
      <c r="AK331" s="676">
        <v>4237</v>
      </c>
      <c r="AL331" s="678">
        <v>7197</v>
      </c>
      <c r="AM331" s="676">
        <v>7214</v>
      </c>
      <c r="AN331" s="678">
        <v>7208</v>
      </c>
    </row>
    <row r="332" spans="1:40" x14ac:dyDescent="0.2">
      <c r="A332" s="536">
        <v>321</v>
      </c>
      <c r="B332" s="537" t="s">
        <v>664</v>
      </c>
      <c r="C332" s="535" t="s">
        <v>665</v>
      </c>
      <c r="D332" s="330">
        <v>15787</v>
      </c>
      <c r="E332" s="333">
        <v>15704</v>
      </c>
      <c r="F332" s="567">
        <v>15936</v>
      </c>
      <c r="G332" s="565">
        <f t="shared" si="8"/>
        <v>47427</v>
      </c>
      <c r="H332" s="331">
        <v>9951</v>
      </c>
      <c r="I332" s="333">
        <v>8249</v>
      </c>
      <c r="J332" s="570">
        <v>7542</v>
      </c>
      <c r="K332" s="565">
        <f t="shared" si="9"/>
        <v>25742</v>
      </c>
      <c r="L332" s="582">
        <v>54391</v>
      </c>
      <c r="M332" s="584">
        <v>870</v>
      </c>
      <c r="N332" s="582">
        <v>52445</v>
      </c>
      <c r="O332" s="584">
        <v>53315</v>
      </c>
      <c r="P332" s="579">
        <v>98.02</v>
      </c>
      <c r="Q332" s="584">
        <v>837</v>
      </c>
      <c r="R332" s="582">
        <v>976</v>
      </c>
      <c r="S332" s="584">
        <v>54258</v>
      </c>
      <c r="T332" s="582">
        <v>7569</v>
      </c>
      <c r="U332" s="584">
        <v>31696</v>
      </c>
      <c r="V332" s="582">
        <v>786</v>
      </c>
      <c r="W332" s="584">
        <v>30354</v>
      </c>
      <c r="X332" s="582">
        <v>31140</v>
      </c>
      <c r="Y332" s="581">
        <v>98.25</v>
      </c>
      <c r="Z332" s="582">
        <v>-552</v>
      </c>
      <c r="AA332" s="584">
        <v>685</v>
      </c>
      <c r="AB332" s="582">
        <v>30487</v>
      </c>
      <c r="AC332" s="584">
        <v>4174</v>
      </c>
      <c r="AD332" s="582">
        <v>3152</v>
      </c>
      <c r="AE332" s="680">
        <v>3</v>
      </c>
      <c r="AF332" s="678">
        <v>0</v>
      </c>
      <c r="AG332" s="676">
        <v>0</v>
      </c>
      <c r="AH332" s="678">
        <v>3330</v>
      </c>
      <c r="AI332" s="676">
        <v>0</v>
      </c>
      <c r="AJ332" s="678">
        <v>0</v>
      </c>
      <c r="AK332" s="676">
        <v>3855</v>
      </c>
      <c r="AL332" s="678">
        <v>0</v>
      </c>
      <c r="AM332" s="676">
        <v>0</v>
      </c>
      <c r="AN332" s="678">
        <v>7185</v>
      </c>
    </row>
    <row r="333" spans="1:40" x14ac:dyDescent="0.2">
      <c r="A333" s="536">
        <v>322</v>
      </c>
      <c r="B333" s="537" t="s">
        <v>666</v>
      </c>
      <c r="C333" s="535" t="s">
        <v>667</v>
      </c>
      <c r="D333" s="330">
        <v>20448</v>
      </c>
      <c r="E333" s="333">
        <v>20179</v>
      </c>
      <c r="F333" s="567">
        <v>20111</v>
      </c>
      <c r="G333" s="565">
        <f t="shared" ref="G333:G337" si="10">SUM(D333:F333)</f>
        <v>60738</v>
      </c>
      <c r="H333" s="331">
        <v>9007</v>
      </c>
      <c r="I333" s="333">
        <v>10572</v>
      </c>
      <c r="J333" s="570">
        <v>9323</v>
      </c>
      <c r="K333" s="565">
        <f t="shared" ref="K333:K337" si="11">SUM(H333:J333)</f>
        <v>28902</v>
      </c>
      <c r="L333" s="582">
        <v>67148</v>
      </c>
      <c r="M333" s="584">
        <v>704</v>
      </c>
      <c r="N333" s="582">
        <v>65530</v>
      </c>
      <c r="O333" s="584">
        <v>66234</v>
      </c>
      <c r="P333" s="579">
        <v>98.64</v>
      </c>
      <c r="Q333" s="584">
        <v>548</v>
      </c>
      <c r="R333" s="582">
        <v>902</v>
      </c>
      <c r="S333" s="584">
        <v>66980</v>
      </c>
      <c r="T333" s="582">
        <v>8793</v>
      </c>
      <c r="U333" s="584">
        <v>39825</v>
      </c>
      <c r="V333" s="582">
        <v>337</v>
      </c>
      <c r="W333" s="584">
        <v>38820</v>
      </c>
      <c r="X333" s="582">
        <v>39157</v>
      </c>
      <c r="Y333" s="581">
        <v>98.32</v>
      </c>
      <c r="Z333" s="582">
        <v>-444</v>
      </c>
      <c r="AA333" s="584">
        <v>1012</v>
      </c>
      <c r="AB333" s="582">
        <v>39388</v>
      </c>
      <c r="AC333" s="584">
        <v>5784</v>
      </c>
      <c r="AD333" s="582">
        <v>1695</v>
      </c>
      <c r="AE333" s="680">
        <v>16</v>
      </c>
      <c r="AF333" s="678">
        <v>3898</v>
      </c>
      <c r="AG333" s="676">
        <v>3857</v>
      </c>
      <c r="AH333" s="678">
        <v>3810</v>
      </c>
      <c r="AI333" s="676">
        <v>3312</v>
      </c>
      <c r="AJ333" s="678">
        <v>3310</v>
      </c>
      <c r="AK333" s="676">
        <v>3321</v>
      </c>
      <c r="AL333" s="678">
        <v>7210</v>
      </c>
      <c r="AM333" s="676">
        <v>7167</v>
      </c>
      <c r="AN333" s="678">
        <v>7131</v>
      </c>
    </row>
    <row r="334" spans="1:40" x14ac:dyDescent="0.2">
      <c r="A334" s="536">
        <v>323</v>
      </c>
      <c r="B334" s="537" t="s">
        <v>668</v>
      </c>
      <c r="C334" s="535" t="s">
        <v>669</v>
      </c>
      <c r="D334" s="330">
        <v>29172</v>
      </c>
      <c r="E334" s="333">
        <v>28480</v>
      </c>
      <c r="F334" s="567">
        <v>28465</v>
      </c>
      <c r="G334" s="565">
        <f t="shared" si="10"/>
        <v>86117</v>
      </c>
      <c r="H334" s="331">
        <v>22591</v>
      </c>
      <c r="I334" s="333">
        <v>18577</v>
      </c>
      <c r="J334" s="570">
        <v>19361</v>
      </c>
      <c r="K334" s="565">
        <f t="shared" si="11"/>
        <v>60529</v>
      </c>
      <c r="L334" s="582">
        <v>97147</v>
      </c>
      <c r="M334" s="584">
        <v>1335</v>
      </c>
      <c r="N334" s="582">
        <v>93901</v>
      </c>
      <c r="O334" s="584">
        <v>95236</v>
      </c>
      <c r="P334" s="579">
        <v>98.03</v>
      </c>
      <c r="Q334" s="584">
        <v>1130</v>
      </c>
      <c r="R334" s="582">
        <v>1270</v>
      </c>
      <c r="S334" s="584">
        <v>96301</v>
      </c>
      <c r="T334" s="582">
        <v>12431</v>
      </c>
      <c r="U334" s="584">
        <v>71930</v>
      </c>
      <c r="V334" s="582">
        <v>888</v>
      </c>
      <c r="W334" s="584">
        <v>69572</v>
      </c>
      <c r="X334" s="582">
        <v>70460</v>
      </c>
      <c r="Y334" s="581">
        <v>97.96</v>
      </c>
      <c r="Z334" s="582">
        <v>-1988</v>
      </c>
      <c r="AA334" s="584">
        <v>1344</v>
      </c>
      <c r="AB334" s="582">
        <v>68928</v>
      </c>
      <c r="AC334" s="584">
        <v>9624</v>
      </c>
      <c r="AD334" s="582">
        <v>6674</v>
      </c>
      <c r="AE334" s="680">
        <v>0</v>
      </c>
      <c r="AF334" s="678">
        <v>3581</v>
      </c>
      <c r="AG334" s="676">
        <v>3537</v>
      </c>
      <c r="AH334" s="678">
        <v>3523</v>
      </c>
      <c r="AI334" s="676">
        <v>4818</v>
      </c>
      <c r="AJ334" s="678">
        <v>4753</v>
      </c>
      <c r="AK334" s="676">
        <v>4708</v>
      </c>
      <c r="AL334" s="678">
        <v>8399</v>
      </c>
      <c r="AM334" s="676">
        <v>8290</v>
      </c>
      <c r="AN334" s="678">
        <v>8231</v>
      </c>
    </row>
    <row r="335" spans="1:40" x14ac:dyDescent="0.2">
      <c r="A335" s="536">
        <v>324</v>
      </c>
      <c r="B335" s="537" t="s">
        <v>670</v>
      </c>
      <c r="C335" s="535" t="s">
        <v>671</v>
      </c>
      <c r="D335" s="330">
        <v>16048</v>
      </c>
      <c r="E335" s="333">
        <v>15739</v>
      </c>
      <c r="F335" s="567">
        <v>15559</v>
      </c>
      <c r="G335" s="565">
        <f t="shared" si="10"/>
        <v>47346</v>
      </c>
      <c r="H335" s="331">
        <v>7878</v>
      </c>
      <c r="I335" s="333">
        <v>7446</v>
      </c>
      <c r="J335" s="570">
        <v>6531</v>
      </c>
      <c r="K335" s="565">
        <f t="shared" si="11"/>
        <v>21855</v>
      </c>
      <c r="L335" s="582">
        <v>53663</v>
      </c>
      <c r="M335" s="584">
        <v>557</v>
      </c>
      <c r="N335" s="582">
        <v>51851</v>
      </c>
      <c r="O335" s="584">
        <v>52408</v>
      </c>
      <c r="P335" s="579">
        <v>97.66</v>
      </c>
      <c r="Q335" s="584">
        <v>1014</v>
      </c>
      <c r="R335" s="582">
        <v>541</v>
      </c>
      <c r="S335" s="584">
        <v>53406</v>
      </c>
      <c r="T335" s="582">
        <v>6787</v>
      </c>
      <c r="U335" s="584">
        <v>27078</v>
      </c>
      <c r="V335" s="582">
        <v>351</v>
      </c>
      <c r="W335" s="584">
        <v>26241</v>
      </c>
      <c r="X335" s="582">
        <v>26592</v>
      </c>
      <c r="Y335" s="581">
        <v>98.21</v>
      </c>
      <c r="Z335" s="582">
        <v>260</v>
      </c>
      <c r="AA335" s="584">
        <v>350</v>
      </c>
      <c r="AB335" s="582">
        <v>26851</v>
      </c>
      <c r="AC335" s="584">
        <v>3428</v>
      </c>
      <c r="AD335" s="582">
        <v>3939</v>
      </c>
      <c r="AE335" s="680">
        <v>12</v>
      </c>
      <c r="AF335" s="678">
        <v>5193</v>
      </c>
      <c r="AG335" s="676">
        <v>5154</v>
      </c>
      <c r="AH335" s="678">
        <v>5068</v>
      </c>
      <c r="AI335" s="676">
        <v>4975</v>
      </c>
      <c r="AJ335" s="678">
        <v>4892</v>
      </c>
      <c r="AK335" s="676">
        <v>4925</v>
      </c>
      <c r="AL335" s="678">
        <v>10168</v>
      </c>
      <c r="AM335" s="676">
        <v>10046</v>
      </c>
      <c r="AN335" s="678">
        <v>9993</v>
      </c>
    </row>
    <row r="336" spans="1:40" x14ac:dyDescent="0.2">
      <c r="A336" s="536">
        <v>325</v>
      </c>
      <c r="B336" s="537" t="s">
        <v>672</v>
      </c>
      <c r="C336" s="535" t="s">
        <v>673</v>
      </c>
      <c r="D336" s="330">
        <v>14615</v>
      </c>
      <c r="E336" s="333">
        <v>14421</v>
      </c>
      <c r="F336" s="567">
        <v>14227</v>
      </c>
      <c r="G336" s="565">
        <f t="shared" si="10"/>
        <v>43263</v>
      </c>
      <c r="H336" s="331">
        <v>8016</v>
      </c>
      <c r="I336" s="333">
        <v>8531</v>
      </c>
      <c r="J336" s="570">
        <v>7233</v>
      </c>
      <c r="K336" s="565">
        <f t="shared" si="11"/>
        <v>23780</v>
      </c>
      <c r="L336" s="582">
        <v>48487</v>
      </c>
      <c r="M336" s="584">
        <v>452</v>
      </c>
      <c r="N336" s="582">
        <v>46441</v>
      </c>
      <c r="O336" s="584">
        <v>46893</v>
      </c>
      <c r="P336" s="579">
        <v>96.71</v>
      </c>
      <c r="Q336" s="584">
        <v>972</v>
      </c>
      <c r="R336" s="582">
        <v>521</v>
      </c>
      <c r="S336" s="584">
        <v>47934</v>
      </c>
      <c r="T336" s="582">
        <v>6209</v>
      </c>
      <c r="U336" s="584">
        <v>29269</v>
      </c>
      <c r="V336" s="582">
        <v>277</v>
      </c>
      <c r="W336" s="584">
        <v>28072</v>
      </c>
      <c r="X336" s="582">
        <v>28349</v>
      </c>
      <c r="Y336" s="581">
        <v>96.86</v>
      </c>
      <c r="Z336" s="582">
        <v>-297</v>
      </c>
      <c r="AA336" s="584">
        <v>410</v>
      </c>
      <c r="AB336" s="582">
        <v>28185</v>
      </c>
      <c r="AC336" s="584">
        <v>4640</v>
      </c>
      <c r="AD336" s="582">
        <v>3271</v>
      </c>
      <c r="AE336" s="680">
        <v>13</v>
      </c>
      <c r="AF336" s="678">
        <v>4602</v>
      </c>
      <c r="AG336" s="676">
        <v>4531</v>
      </c>
      <c r="AH336" s="678">
        <v>4455</v>
      </c>
      <c r="AI336" s="676">
        <v>4407</v>
      </c>
      <c r="AJ336" s="678">
        <v>4357</v>
      </c>
      <c r="AK336" s="676">
        <v>4333</v>
      </c>
      <c r="AL336" s="678">
        <v>9009</v>
      </c>
      <c r="AM336" s="676">
        <v>8888</v>
      </c>
      <c r="AN336" s="678">
        <v>8788</v>
      </c>
    </row>
    <row r="337" spans="1:40" ht="13.5" thickBot="1" x14ac:dyDescent="0.25">
      <c r="A337" s="538">
        <v>326</v>
      </c>
      <c r="B337" s="539" t="s">
        <v>674</v>
      </c>
      <c r="C337" s="540" t="s">
        <v>675</v>
      </c>
      <c r="D337" s="330">
        <v>27617</v>
      </c>
      <c r="E337" s="333">
        <v>26592</v>
      </c>
      <c r="F337" s="568">
        <v>26986</v>
      </c>
      <c r="G337" s="565">
        <f t="shared" si="10"/>
        <v>81195</v>
      </c>
      <c r="H337" s="331">
        <v>33116</v>
      </c>
      <c r="I337" s="333">
        <v>27499</v>
      </c>
      <c r="J337" s="571">
        <v>26430</v>
      </c>
      <c r="K337" s="565">
        <f t="shared" si="11"/>
        <v>87045</v>
      </c>
      <c r="L337" s="582">
        <v>92534</v>
      </c>
      <c r="M337" s="585">
        <v>879</v>
      </c>
      <c r="N337" s="582">
        <v>89390</v>
      </c>
      <c r="O337" s="585">
        <v>90269</v>
      </c>
      <c r="P337" s="579">
        <v>97.55</v>
      </c>
      <c r="Q337" s="585">
        <v>978</v>
      </c>
      <c r="R337" s="582">
        <v>1103</v>
      </c>
      <c r="S337" s="585">
        <v>91471</v>
      </c>
      <c r="T337" s="582">
        <v>11455</v>
      </c>
      <c r="U337" s="585">
        <v>102219</v>
      </c>
      <c r="V337" s="582">
        <v>868</v>
      </c>
      <c r="W337" s="585">
        <v>99515</v>
      </c>
      <c r="X337" s="582">
        <v>100383</v>
      </c>
      <c r="Y337" s="450">
        <v>98.2</v>
      </c>
      <c r="Z337" s="582">
        <v>-1116</v>
      </c>
      <c r="AA337" s="585">
        <v>814</v>
      </c>
      <c r="AB337" s="582">
        <v>99213</v>
      </c>
      <c r="AC337" s="585">
        <v>16000</v>
      </c>
      <c r="AD337" s="582">
        <v>5969</v>
      </c>
      <c r="AE337" s="679">
        <v>56</v>
      </c>
      <c r="AF337" s="675">
        <v>0</v>
      </c>
      <c r="AG337" s="676">
        <v>0</v>
      </c>
      <c r="AH337" s="675">
        <v>5175</v>
      </c>
      <c r="AI337" s="676">
        <v>0</v>
      </c>
      <c r="AJ337" s="675">
        <v>0</v>
      </c>
      <c r="AK337" s="676">
        <v>5054</v>
      </c>
      <c r="AL337" s="675">
        <v>0</v>
      </c>
      <c r="AM337" s="676">
        <v>0</v>
      </c>
      <c r="AN337" s="675">
        <v>10229</v>
      </c>
    </row>
    <row r="338" spans="1:40" s="162" customFormat="1" ht="13.5" thickBot="1" x14ac:dyDescent="0.25">
      <c r="A338" s="164">
        <v>327</v>
      </c>
      <c r="B338" s="591" t="s">
        <v>676</v>
      </c>
      <c r="C338" s="165" t="s">
        <v>677</v>
      </c>
      <c r="D338" s="406">
        <f t="shared" ref="D338:H338" si="12">SUM(D12:D337)</f>
        <v>7315011</v>
      </c>
      <c r="E338" s="406">
        <f t="shared" si="12"/>
        <v>7090992</v>
      </c>
      <c r="F338" s="406">
        <f t="shared" si="12"/>
        <v>7090760.9299999997</v>
      </c>
      <c r="G338" s="406">
        <f t="shared" si="12"/>
        <v>21496763.93</v>
      </c>
      <c r="H338" s="406">
        <f t="shared" si="12"/>
        <v>7290375</v>
      </c>
      <c r="I338" s="406">
        <f t="shared" ref="I338:AE338" si="13">SUM(I12:I337)</f>
        <v>6280055</v>
      </c>
      <c r="J338" s="406">
        <f t="shared" si="13"/>
        <v>6086166</v>
      </c>
      <c r="K338" s="406">
        <f t="shared" si="13"/>
        <v>19656596</v>
      </c>
      <c r="L338" s="406">
        <f t="shared" si="13"/>
        <v>24793215</v>
      </c>
      <c r="M338" s="406">
        <f t="shared" si="13"/>
        <v>343463</v>
      </c>
      <c r="N338" s="406">
        <f t="shared" si="13"/>
        <v>23708902</v>
      </c>
      <c r="O338" s="406">
        <f t="shared" si="13"/>
        <v>24052365</v>
      </c>
      <c r="P338" s="251">
        <f>+O338/L338*100</f>
        <v>97.011884098129258</v>
      </c>
      <c r="Q338" s="166">
        <f t="shared" si="13"/>
        <v>457068</v>
      </c>
      <c r="R338" s="166">
        <f t="shared" si="13"/>
        <v>392459</v>
      </c>
      <c r="S338" s="166">
        <f t="shared" si="13"/>
        <v>24558429</v>
      </c>
      <c r="T338" s="166">
        <f t="shared" si="13"/>
        <v>3665613</v>
      </c>
      <c r="U338" s="166">
        <f t="shared" si="13"/>
        <v>23510378</v>
      </c>
      <c r="V338" s="166">
        <f t="shared" si="13"/>
        <v>269410</v>
      </c>
      <c r="W338" s="166">
        <f t="shared" si="13"/>
        <v>22796952</v>
      </c>
      <c r="X338" s="166">
        <f t="shared" si="13"/>
        <v>23066362</v>
      </c>
      <c r="Y338" s="250">
        <f>+X338/U338*100</f>
        <v>98.111404248795992</v>
      </c>
      <c r="Z338" s="166">
        <f t="shared" si="13"/>
        <v>-290979</v>
      </c>
      <c r="AA338" s="166">
        <f t="shared" si="13"/>
        <v>361636</v>
      </c>
      <c r="AB338" s="166">
        <f t="shared" si="13"/>
        <v>22867609</v>
      </c>
      <c r="AC338" s="166">
        <f t="shared" si="13"/>
        <v>3329403</v>
      </c>
      <c r="AD338" s="166">
        <f t="shared" si="13"/>
        <v>2657430.9</v>
      </c>
      <c r="AE338" s="166">
        <f t="shared" si="13"/>
        <v>10273.1</v>
      </c>
      <c r="AF338" s="449">
        <f>SUM(AF12:AF337)</f>
        <v>899213</v>
      </c>
      <c r="AG338" s="449">
        <f t="shared" ref="AG338:AN338" si="14">SUM(AG12:AG337)</f>
        <v>891571</v>
      </c>
      <c r="AH338" s="449">
        <f t="shared" si="14"/>
        <v>1834573</v>
      </c>
      <c r="AI338" s="449">
        <f t="shared" si="14"/>
        <v>1233227</v>
      </c>
      <c r="AJ338" s="449">
        <f t="shared" si="14"/>
        <v>1223128</v>
      </c>
      <c r="AK338" s="449">
        <f t="shared" si="14"/>
        <v>2527511</v>
      </c>
      <c r="AL338" s="449">
        <f t="shared" si="14"/>
        <v>2132440</v>
      </c>
      <c r="AM338" s="449">
        <f t="shared" si="14"/>
        <v>2114699</v>
      </c>
      <c r="AN338" s="449">
        <f t="shared" si="14"/>
        <v>4362084</v>
      </c>
    </row>
    <row r="339" spans="1:40" s="11" customFormat="1" ht="13.5" thickBot="1" x14ac:dyDescent="0.25">
      <c r="A339" s="541"/>
      <c r="B339" s="524"/>
      <c r="C339" s="525"/>
      <c r="D339" s="524"/>
      <c r="E339" s="592"/>
      <c r="F339" s="593"/>
      <c r="G339" s="592"/>
      <c r="H339" s="594"/>
      <c r="I339" s="592"/>
      <c r="J339" s="593"/>
      <c r="K339" s="592"/>
      <c r="L339" s="595"/>
      <c r="M339" s="596"/>
      <c r="N339" s="596"/>
      <c r="O339" s="595"/>
      <c r="P339" s="598"/>
      <c r="Q339" s="595"/>
      <c r="R339" s="596"/>
      <c r="S339" s="596"/>
      <c r="T339" s="597"/>
      <c r="U339" s="596"/>
      <c r="V339" s="595"/>
      <c r="W339" s="596"/>
      <c r="X339" s="595"/>
      <c r="Y339" s="596"/>
      <c r="Z339" s="595"/>
      <c r="AA339" s="596"/>
      <c r="AB339" s="595"/>
      <c r="AC339" s="596"/>
      <c r="AD339" s="595"/>
      <c r="AE339" s="596"/>
      <c r="AF339" s="596"/>
      <c r="AG339" s="596"/>
      <c r="AH339" s="596"/>
      <c r="AI339" s="596"/>
      <c r="AJ339" s="596"/>
      <c r="AK339" s="596"/>
      <c r="AL339" s="596"/>
      <c r="AM339" s="596"/>
      <c r="AN339" s="596"/>
    </row>
    <row r="340" spans="1:40" s="38" customFormat="1" x14ac:dyDescent="0.2">
      <c r="A340" s="146"/>
      <c r="B340" s="146"/>
      <c r="C340" s="542"/>
      <c r="D340" s="543"/>
      <c r="E340" s="543"/>
      <c r="F340" s="544"/>
      <c r="G340" s="543"/>
      <c r="H340" s="543"/>
      <c r="I340" s="543"/>
      <c r="J340" s="543"/>
      <c r="K340" s="543"/>
      <c r="L340" s="543"/>
      <c r="M340" s="543"/>
      <c r="N340" s="543"/>
      <c r="O340" s="543"/>
      <c r="P340" s="545"/>
      <c r="Q340" s="155"/>
      <c r="R340" s="543"/>
      <c r="S340" s="543"/>
      <c r="T340" s="543"/>
      <c r="U340" s="543"/>
      <c r="V340" s="543"/>
      <c r="W340" s="543"/>
      <c r="X340" s="543"/>
      <c r="Y340" s="546"/>
      <c r="Z340" s="543"/>
      <c r="AA340" s="543"/>
      <c r="AB340" s="543"/>
      <c r="AC340" s="543"/>
      <c r="AD340" s="547"/>
      <c r="AE340" s="546"/>
      <c r="AF340" s="167"/>
      <c r="AG340" s="186"/>
      <c r="AH340" s="187"/>
    </row>
    <row r="341" spans="1:40" s="39" customFormat="1" x14ac:dyDescent="0.2">
      <c r="A341" s="150"/>
      <c r="B341" s="151"/>
      <c r="C341" s="152"/>
      <c r="D341" s="153"/>
      <c r="E341" s="153"/>
      <c r="F341" s="154"/>
      <c r="G341" s="548"/>
      <c r="H341" s="549"/>
      <c r="I341" s="146"/>
      <c r="J341" s="146"/>
      <c r="K341" s="146"/>
      <c r="L341" s="155"/>
      <c r="M341" s="155"/>
      <c r="N341" s="155"/>
      <c r="O341" s="155"/>
      <c r="P341" s="249"/>
      <c r="Q341" s="550"/>
      <c r="R341" s="157"/>
      <c r="S341" s="551"/>
      <c r="T341" s="551"/>
      <c r="U341" s="551"/>
      <c r="V341" s="551"/>
      <c r="W341" s="551"/>
      <c r="X341" s="157"/>
      <c r="Y341" s="552"/>
      <c r="Z341" s="553"/>
      <c r="AA341" s="553"/>
      <c r="AB341" s="553"/>
      <c r="AC341" s="553"/>
      <c r="AD341" s="417"/>
      <c r="AE341" s="818"/>
      <c r="AF341" s="120"/>
      <c r="AG341" s="186"/>
      <c r="AH341" s="187"/>
    </row>
    <row r="342" spans="1:40" s="39" customFormat="1" x14ac:dyDescent="0.2">
      <c r="A342" s="156"/>
      <c r="B342" s="156"/>
      <c r="C342" s="158"/>
      <c r="D342" s="159"/>
      <c r="E342" s="154"/>
      <c r="F342" s="154"/>
      <c r="G342" s="156"/>
      <c r="H342" s="146"/>
      <c r="I342" s="146"/>
      <c r="J342" s="146"/>
      <c r="K342" s="146"/>
      <c r="L342" s="156"/>
      <c r="M342" s="156"/>
      <c r="N342" s="156"/>
      <c r="O342" s="156"/>
      <c r="P342" s="545"/>
      <c r="Q342" s="155"/>
      <c r="R342" s="156"/>
      <c r="S342" s="156"/>
      <c r="T342" s="156"/>
      <c r="U342" s="156"/>
      <c r="V342" s="156"/>
      <c r="W342" s="156"/>
      <c r="X342" s="156"/>
      <c r="Y342" s="546"/>
      <c r="Z342" s="156"/>
      <c r="AA342" s="156"/>
      <c r="AB342" s="156"/>
      <c r="AC342" s="156"/>
      <c r="AD342" s="554"/>
      <c r="AE342" s="818"/>
      <c r="AF342" s="120"/>
      <c r="AG342" s="186"/>
      <c r="AH342" s="187"/>
    </row>
    <row r="343" spans="1:40" s="39" customFormat="1" x14ac:dyDescent="0.2">
      <c r="A343" s="151"/>
      <c r="B343" s="151"/>
      <c r="C343" s="152"/>
      <c r="D343" s="144"/>
      <c r="E343" s="144"/>
      <c r="F343" s="144"/>
      <c r="G343" s="144"/>
      <c r="H343" s="144"/>
      <c r="I343" s="144"/>
      <c r="J343" s="144"/>
      <c r="K343" s="144"/>
      <c r="L343" s="144"/>
      <c r="M343" s="144"/>
      <c r="N343" s="144"/>
      <c r="O343" s="144"/>
      <c r="P343" s="163"/>
      <c r="Q343" s="144"/>
      <c r="R343" s="144"/>
      <c r="S343" s="144"/>
      <c r="T343" s="144"/>
      <c r="U343" s="144"/>
      <c r="V343" s="144"/>
      <c r="W343" s="144"/>
      <c r="X343" s="144"/>
      <c r="Y343" s="160"/>
      <c r="Z343" s="144"/>
      <c r="AA343" s="144"/>
      <c r="AB343" s="144"/>
      <c r="AC343" s="144"/>
      <c r="AD343" s="241"/>
      <c r="AE343" s="144"/>
      <c r="AF343" s="120"/>
      <c r="AG343" s="186"/>
      <c r="AH343" s="187"/>
    </row>
    <row r="344" spans="1:40" s="39" customFormat="1" x14ac:dyDescent="0.2">
      <c r="A344" s="555"/>
      <c r="B344" s="146"/>
      <c r="C344" s="542"/>
      <c r="D344" s="556"/>
      <c r="E344" s="556"/>
      <c r="F344" s="556"/>
      <c r="G344" s="556"/>
      <c r="H344" s="556"/>
      <c r="I344" s="145"/>
      <c r="J344" s="145"/>
      <c r="K344" s="145"/>
      <c r="L344" s="557"/>
      <c r="M344" s="558"/>
      <c r="N344" s="155"/>
      <c r="O344" s="155"/>
      <c r="P344" s="545"/>
      <c r="Q344" s="155"/>
      <c r="R344" s="155"/>
      <c r="S344" s="155"/>
      <c r="T344" s="155"/>
      <c r="U344" s="155"/>
      <c r="V344" s="155"/>
      <c r="W344" s="155"/>
      <c r="X344" s="155"/>
      <c r="Y344" s="546"/>
      <c r="Z344" s="155"/>
      <c r="AA344" s="155"/>
      <c r="AB344" s="155"/>
      <c r="AC344" s="155"/>
      <c r="AD344" s="559"/>
      <c r="AE344" s="156"/>
      <c r="AF344" s="120"/>
      <c r="AG344" s="186"/>
      <c r="AH344" s="187"/>
    </row>
    <row r="345" spans="1:40" s="39" customFormat="1" x14ac:dyDescent="0.2">
      <c r="A345" s="156"/>
      <c r="B345" s="156"/>
      <c r="C345" s="161"/>
      <c r="D345" s="147"/>
      <c r="E345" s="147"/>
      <c r="F345" s="147"/>
      <c r="G345" s="147"/>
      <c r="H345" s="147"/>
      <c r="I345" s="146"/>
      <c r="J345" s="146"/>
      <c r="K345" s="146"/>
      <c r="L345" s="155"/>
      <c r="M345" s="155"/>
      <c r="N345" s="155"/>
      <c r="O345" s="155"/>
      <c r="P345" s="545"/>
      <c r="Q345" s="155"/>
      <c r="R345" s="155"/>
      <c r="S345" s="155"/>
      <c r="T345" s="155"/>
      <c r="U345" s="155"/>
      <c r="V345" s="155"/>
      <c r="W345" s="155"/>
      <c r="X345" s="155"/>
      <c r="Y345" s="546"/>
      <c r="Z345" s="155"/>
      <c r="AA345" s="155"/>
      <c r="AB345" s="155"/>
      <c r="AC345" s="155"/>
      <c r="AD345" s="559"/>
      <c r="AE345" s="156"/>
      <c r="AF345" s="120"/>
      <c r="AG345" s="186"/>
      <c r="AH345" s="187"/>
    </row>
    <row r="346" spans="1:40" s="39" customFormat="1" x14ac:dyDescent="0.2">
      <c r="A346" s="151"/>
      <c r="B346" s="151"/>
      <c r="C346" s="152"/>
      <c r="D346" s="144"/>
      <c r="E346" s="144"/>
      <c r="F346" s="144"/>
      <c r="G346" s="144"/>
      <c r="H346" s="144"/>
      <c r="I346" s="144"/>
      <c r="J346" s="144"/>
      <c r="K346" s="144"/>
      <c r="L346" s="144"/>
      <c r="M346" s="144"/>
      <c r="N346" s="144"/>
      <c r="O346" s="144"/>
      <c r="P346" s="163"/>
      <c r="Q346" s="144"/>
      <c r="R346" s="144"/>
      <c r="S346" s="144"/>
      <c r="T346" s="144"/>
      <c r="U346" s="144"/>
      <c r="V346" s="144"/>
      <c r="W346" s="144"/>
      <c r="X346" s="144"/>
      <c r="Y346" s="160"/>
      <c r="Z346" s="144"/>
      <c r="AA346" s="144"/>
      <c r="AB346" s="144"/>
      <c r="AC346" s="144"/>
      <c r="AD346" s="241"/>
      <c r="AE346" s="144"/>
      <c r="AF346" s="120"/>
    </row>
    <row r="347" spans="1:40" s="39" customFormat="1" x14ac:dyDescent="0.2">
      <c r="A347" s="555"/>
      <c r="B347" s="146"/>
      <c r="C347" s="542"/>
      <c r="D347" s="556"/>
      <c r="E347" s="556"/>
      <c r="F347" s="556"/>
      <c r="G347" s="556"/>
      <c r="H347" s="556"/>
      <c r="I347" s="145"/>
      <c r="J347" s="145"/>
      <c r="K347" s="145"/>
      <c r="L347" s="557"/>
      <c r="M347" s="558"/>
      <c r="N347" s="155"/>
      <c r="O347" s="155"/>
      <c r="P347" s="545"/>
      <c r="Q347" s="155"/>
      <c r="R347" s="155"/>
      <c r="S347" s="155"/>
      <c r="T347" s="155"/>
      <c r="U347" s="155"/>
      <c r="V347" s="155"/>
      <c r="W347" s="155"/>
      <c r="X347" s="155"/>
      <c r="Y347" s="546"/>
      <c r="Z347" s="155"/>
      <c r="AA347" s="155"/>
      <c r="AB347" s="155"/>
      <c r="AC347" s="155"/>
      <c r="AD347" s="559"/>
      <c r="AE347" s="156"/>
      <c r="AF347" s="120"/>
    </row>
    <row r="348" spans="1:40" s="39" customFormat="1" x14ac:dyDescent="0.2">
      <c r="A348" s="555"/>
      <c r="B348" s="146"/>
      <c r="C348" s="542"/>
      <c r="D348" s="556"/>
      <c r="E348" s="556"/>
      <c r="F348" s="556"/>
      <c r="G348" s="556"/>
      <c r="H348" s="556"/>
      <c r="I348" s="145"/>
      <c r="J348" s="145"/>
      <c r="K348" s="145"/>
      <c r="L348" s="557"/>
      <c r="M348" s="558"/>
      <c r="N348" s="155"/>
      <c r="O348" s="155"/>
      <c r="P348" s="545"/>
      <c r="Q348" s="155"/>
      <c r="R348" s="155"/>
      <c r="S348" s="155"/>
      <c r="T348" s="155"/>
      <c r="U348" s="155"/>
      <c r="V348" s="155"/>
      <c r="W348" s="155"/>
      <c r="X348" s="155"/>
      <c r="Y348" s="546"/>
      <c r="Z348" s="155"/>
      <c r="AA348" s="155"/>
      <c r="AB348" s="155"/>
      <c r="AC348" s="155"/>
      <c r="AD348" s="559"/>
      <c r="AE348" s="156"/>
      <c r="AF348" s="120"/>
    </row>
    <row r="349" spans="1:40" s="39" customFormat="1" x14ac:dyDescent="0.2">
      <c r="A349" s="156"/>
      <c r="B349" s="156"/>
      <c r="C349" s="155"/>
      <c r="D349" s="147"/>
      <c r="E349" s="147"/>
      <c r="F349" s="147"/>
      <c r="G349" s="147"/>
      <c r="H349" s="147"/>
      <c r="I349" s="147"/>
      <c r="J349" s="147"/>
      <c r="K349" s="147"/>
      <c r="L349" s="155"/>
      <c r="M349" s="155"/>
      <c r="N349" s="155"/>
      <c r="O349" s="155"/>
      <c r="P349" s="545"/>
      <c r="Q349" s="155"/>
      <c r="R349" s="155"/>
      <c r="S349" s="155"/>
      <c r="T349" s="155"/>
      <c r="U349" s="155"/>
      <c r="V349" s="155"/>
      <c r="W349" s="155"/>
      <c r="X349" s="155"/>
      <c r="Y349" s="546"/>
      <c r="Z349" s="155"/>
      <c r="AA349" s="155"/>
      <c r="AB349" s="155"/>
      <c r="AC349" s="155"/>
      <c r="AD349" s="559"/>
      <c r="AE349" s="156"/>
      <c r="AF349" s="120"/>
    </row>
    <row r="350" spans="1:40" s="39" customFormat="1" x14ac:dyDescent="0.2">
      <c r="A350" s="151"/>
      <c r="B350" s="151"/>
      <c r="C350" s="152"/>
      <c r="D350" s="144"/>
      <c r="E350" s="144"/>
      <c r="F350" s="144"/>
      <c r="G350" s="144"/>
      <c r="H350" s="144"/>
      <c r="I350" s="144"/>
      <c r="J350" s="144"/>
      <c r="K350" s="144"/>
      <c r="L350" s="144"/>
      <c r="M350" s="144"/>
      <c r="N350" s="144"/>
      <c r="O350" s="144"/>
      <c r="P350" s="163"/>
      <c r="Q350" s="144"/>
      <c r="R350" s="144"/>
      <c r="S350" s="144"/>
      <c r="T350" s="144"/>
      <c r="U350" s="144"/>
      <c r="V350" s="144"/>
      <c r="W350" s="144"/>
      <c r="X350" s="144"/>
      <c r="Y350" s="160"/>
      <c r="Z350" s="144"/>
      <c r="AA350" s="144"/>
      <c r="AB350" s="144"/>
      <c r="AC350" s="144"/>
      <c r="AD350" s="241"/>
      <c r="AE350" s="144"/>
      <c r="AF350" s="120"/>
    </row>
    <row r="351" spans="1:40" s="39" customFormat="1" x14ac:dyDescent="0.2">
      <c r="A351" s="555"/>
      <c r="B351" s="146"/>
      <c r="C351" s="542"/>
      <c r="D351" s="556"/>
      <c r="E351" s="556"/>
      <c r="F351" s="556"/>
      <c r="G351" s="556"/>
      <c r="H351" s="556"/>
      <c r="I351" s="145"/>
      <c r="J351" s="145"/>
      <c r="K351" s="145"/>
      <c r="L351" s="557"/>
      <c r="M351" s="558"/>
      <c r="N351" s="155"/>
      <c r="O351" s="155"/>
      <c r="P351" s="545"/>
      <c r="Q351" s="155"/>
      <c r="R351" s="155"/>
      <c r="S351" s="155"/>
      <c r="T351" s="155"/>
      <c r="U351" s="155"/>
      <c r="V351" s="155"/>
      <c r="W351" s="155"/>
      <c r="X351" s="155"/>
      <c r="Y351" s="546"/>
      <c r="Z351" s="155"/>
      <c r="AA351" s="155"/>
      <c r="AB351" s="155"/>
      <c r="AC351" s="155"/>
      <c r="AD351" s="559"/>
      <c r="AE351" s="156"/>
      <c r="AF351" s="120"/>
    </row>
    <row r="352" spans="1:40" s="39" customFormat="1" x14ac:dyDescent="0.2">
      <c r="A352" s="555"/>
      <c r="B352" s="146"/>
      <c r="C352" s="542"/>
      <c r="D352" s="556"/>
      <c r="E352" s="556"/>
      <c r="F352" s="556"/>
      <c r="G352" s="556"/>
      <c r="H352" s="556"/>
      <c r="I352" s="145"/>
      <c r="J352" s="145"/>
      <c r="K352" s="145"/>
      <c r="L352" s="557"/>
      <c r="M352" s="558"/>
      <c r="N352" s="155"/>
      <c r="O352" s="155"/>
      <c r="P352" s="545"/>
      <c r="Q352" s="155"/>
      <c r="R352" s="155"/>
      <c r="S352" s="155"/>
      <c r="T352" s="155"/>
      <c r="U352" s="155"/>
      <c r="V352" s="155"/>
      <c r="W352" s="155"/>
      <c r="X352" s="155"/>
      <c r="Y352" s="546"/>
      <c r="Z352" s="155"/>
      <c r="AA352" s="155"/>
      <c r="AB352" s="155"/>
      <c r="AC352" s="155"/>
      <c r="AD352" s="559"/>
      <c r="AE352" s="156"/>
      <c r="AF352" s="120"/>
    </row>
    <row r="353" spans="1:32" s="39" customFormat="1" x14ac:dyDescent="0.2">
      <c r="A353" s="555"/>
      <c r="B353" s="146"/>
      <c r="C353" s="542"/>
      <c r="D353" s="556"/>
      <c r="E353" s="556"/>
      <c r="F353" s="556"/>
      <c r="G353" s="556"/>
      <c r="H353" s="556"/>
      <c r="I353" s="145"/>
      <c r="J353" s="145"/>
      <c r="K353" s="145"/>
      <c r="L353" s="557"/>
      <c r="M353" s="558"/>
      <c r="N353" s="155"/>
      <c r="O353" s="155"/>
      <c r="P353" s="545"/>
      <c r="Q353" s="155"/>
      <c r="R353" s="155"/>
      <c r="S353" s="155"/>
      <c r="T353" s="155"/>
      <c r="U353" s="155"/>
      <c r="V353" s="155"/>
      <c r="W353" s="155"/>
      <c r="X353" s="155"/>
      <c r="Y353" s="546"/>
      <c r="Z353" s="155"/>
      <c r="AA353" s="155"/>
      <c r="AB353" s="155"/>
      <c r="AC353" s="155"/>
      <c r="AD353" s="559"/>
      <c r="AE353" s="156"/>
      <c r="AF353" s="120"/>
    </row>
    <row r="354" spans="1:32" s="39" customFormat="1" x14ac:dyDescent="0.2">
      <c r="A354" s="156"/>
      <c r="B354" s="156"/>
      <c r="C354" s="158"/>
      <c r="D354" s="148"/>
      <c r="E354" s="148"/>
      <c r="F354" s="148"/>
      <c r="G354" s="556"/>
      <c r="H354" s="556"/>
      <c r="I354" s="147"/>
      <c r="J354" s="147"/>
      <c r="K354" s="149"/>
      <c r="L354" s="155"/>
      <c r="M354" s="155"/>
      <c r="N354" s="155"/>
      <c r="O354" s="155"/>
      <c r="P354" s="545"/>
      <c r="Q354" s="155"/>
      <c r="R354" s="155"/>
      <c r="S354" s="155"/>
      <c r="T354" s="155"/>
      <c r="U354" s="155"/>
      <c r="V354" s="155"/>
      <c r="W354" s="155"/>
      <c r="X354" s="155"/>
      <c r="Y354" s="546"/>
      <c r="Z354" s="155"/>
      <c r="AA354" s="155"/>
      <c r="AB354" s="155"/>
      <c r="AC354" s="155"/>
      <c r="AD354" s="559"/>
      <c r="AE354" s="156"/>
      <c r="AF354" s="120"/>
    </row>
    <row r="355" spans="1:32" s="39" customFormat="1" x14ac:dyDescent="0.2">
      <c r="A355" s="151"/>
      <c r="B355" s="150"/>
      <c r="C355" s="152"/>
      <c r="D355" s="144"/>
      <c r="E355" s="144"/>
      <c r="F355" s="144"/>
      <c r="G355" s="144"/>
      <c r="H355" s="144"/>
      <c r="I355" s="144"/>
      <c r="J355" s="144"/>
      <c r="K355" s="144"/>
      <c r="L355" s="144"/>
      <c r="M355" s="144"/>
      <c r="N355" s="144"/>
      <c r="O355" s="144"/>
      <c r="P355" s="163"/>
      <c r="Q355" s="144"/>
      <c r="R355" s="144"/>
      <c r="S355" s="144"/>
      <c r="T355" s="144"/>
      <c r="U355" s="144"/>
      <c r="V355" s="144"/>
      <c r="W355" s="144"/>
      <c r="X355" s="144"/>
      <c r="Y355" s="160"/>
      <c r="Z355" s="144"/>
      <c r="AA355" s="144"/>
      <c r="AB355" s="144"/>
      <c r="AC355" s="144"/>
      <c r="AD355" s="241"/>
      <c r="AE355" s="144"/>
      <c r="AF355" s="120"/>
    </row>
    <row r="356" spans="1:32" s="39" customFormat="1" x14ac:dyDescent="0.2">
      <c r="A356" s="555"/>
      <c r="B356" s="146"/>
      <c r="C356" s="542"/>
      <c r="D356" s="556"/>
      <c r="E356" s="556"/>
      <c r="F356" s="556"/>
      <c r="G356" s="556"/>
      <c r="H356" s="556"/>
      <c r="I356" s="145"/>
      <c r="J356" s="145"/>
      <c r="K356" s="145"/>
      <c r="L356" s="557"/>
      <c r="M356" s="558"/>
      <c r="N356" s="155"/>
      <c r="O356" s="155"/>
      <c r="P356" s="545"/>
      <c r="Q356" s="155"/>
      <c r="R356" s="155"/>
      <c r="S356" s="155"/>
      <c r="T356" s="155"/>
      <c r="U356" s="155"/>
      <c r="V356" s="155"/>
      <c r="W356" s="155"/>
      <c r="X356" s="155"/>
      <c r="Y356" s="546"/>
      <c r="Z356" s="155"/>
      <c r="AA356" s="155"/>
      <c r="AB356" s="155"/>
      <c r="AC356" s="155"/>
      <c r="AD356" s="559"/>
      <c r="AE356" s="156"/>
      <c r="AF356" s="120"/>
    </row>
    <row r="357" spans="1:32" s="39" customFormat="1" x14ac:dyDescent="0.2">
      <c r="A357" s="555"/>
      <c r="B357" s="146"/>
      <c r="C357" s="542"/>
      <c r="D357" s="556"/>
      <c r="E357" s="556"/>
      <c r="F357" s="556"/>
      <c r="G357" s="556"/>
      <c r="H357" s="556"/>
      <c r="I357" s="145"/>
      <c r="J357" s="145"/>
      <c r="K357" s="145"/>
      <c r="L357" s="557"/>
      <c r="M357" s="558"/>
      <c r="N357" s="155"/>
      <c r="O357" s="155"/>
      <c r="P357" s="545"/>
      <c r="Q357" s="155"/>
      <c r="R357" s="155"/>
      <c r="S357" s="155"/>
      <c r="T357" s="155"/>
      <c r="U357" s="155"/>
      <c r="V357" s="155"/>
      <c r="W357" s="155"/>
      <c r="X357" s="155"/>
      <c r="Y357" s="546"/>
      <c r="Z357" s="155"/>
      <c r="AA357" s="155"/>
      <c r="AB357" s="155"/>
      <c r="AC357" s="155"/>
      <c r="AD357" s="559"/>
      <c r="AE357" s="156"/>
      <c r="AF357" s="120"/>
    </row>
    <row r="358" spans="1:32" s="39" customFormat="1" x14ac:dyDescent="0.2">
      <c r="A358" s="555"/>
      <c r="B358" s="146"/>
      <c r="C358" s="542"/>
      <c r="D358" s="556"/>
      <c r="E358" s="556"/>
      <c r="F358" s="556"/>
      <c r="G358" s="556"/>
      <c r="H358" s="556"/>
      <c r="I358" s="145"/>
      <c r="J358" s="145"/>
      <c r="K358" s="145"/>
      <c r="L358" s="557"/>
      <c r="M358" s="558"/>
      <c r="N358" s="155"/>
      <c r="O358" s="155"/>
      <c r="P358" s="545"/>
      <c r="Q358" s="155"/>
      <c r="R358" s="155"/>
      <c r="S358" s="155"/>
      <c r="T358" s="155"/>
      <c r="U358" s="155"/>
      <c r="V358" s="155"/>
      <c r="W358" s="155"/>
      <c r="X358" s="155"/>
      <c r="Y358" s="546"/>
      <c r="Z358" s="155"/>
      <c r="AA358" s="155"/>
      <c r="AB358" s="155"/>
      <c r="AC358" s="155"/>
      <c r="AD358" s="559"/>
      <c r="AE358" s="156"/>
      <c r="AF358" s="120"/>
    </row>
    <row r="359" spans="1:32" s="39" customFormat="1" x14ac:dyDescent="0.2">
      <c r="A359" s="156"/>
      <c r="B359" s="156"/>
      <c r="C359" s="158"/>
      <c r="D359" s="148"/>
      <c r="E359" s="148"/>
      <c r="F359" s="148"/>
      <c r="G359" s="556"/>
      <c r="H359" s="556"/>
      <c r="I359" s="147"/>
      <c r="J359" s="147"/>
      <c r="K359" s="149"/>
      <c r="L359" s="155"/>
      <c r="M359" s="155"/>
      <c r="N359" s="155"/>
      <c r="O359" s="155"/>
      <c r="P359" s="545"/>
      <c r="Q359" s="155"/>
      <c r="R359" s="155"/>
      <c r="S359" s="155"/>
      <c r="T359" s="155"/>
      <c r="U359" s="155"/>
      <c r="V359" s="155"/>
      <c r="W359" s="155"/>
      <c r="X359" s="155"/>
      <c r="Y359" s="546"/>
      <c r="Z359" s="155"/>
      <c r="AA359" s="155"/>
      <c r="AB359" s="155"/>
      <c r="AC359" s="155"/>
      <c r="AD359" s="559"/>
      <c r="AE359" s="156"/>
      <c r="AF359" s="120"/>
    </row>
    <row r="360" spans="1:32" s="39" customFormat="1" x14ac:dyDescent="0.2">
      <c r="A360" s="151"/>
      <c r="B360" s="150"/>
      <c r="C360" s="152"/>
      <c r="D360" s="144"/>
      <c r="E360" s="144"/>
      <c r="F360" s="144"/>
      <c r="G360" s="144"/>
      <c r="H360" s="144"/>
      <c r="I360" s="144"/>
      <c r="J360" s="144"/>
      <c r="K360" s="144"/>
      <c r="L360" s="144"/>
      <c r="M360" s="144"/>
      <c r="N360" s="144"/>
      <c r="O360" s="144"/>
      <c r="P360" s="163"/>
      <c r="Q360" s="144"/>
      <c r="R360" s="144"/>
      <c r="S360" s="144"/>
      <c r="T360" s="144"/>
      <c r="U360" s="144"/>
      <c r="V360" s="144"/>
      <c r="W360" s="144"/>
      <c r="X360" s="144"/>
      <c r="Y360" s="160"/>
      <c r="Z360" s="144"/>
      <c r="AA360" s="144"/>
      <c r="AB360" s="144"/>
      <c r="AC360" s="144"/>
      <c r="AD360" s="241"/>
      <c r="AE360" s="144"/>
      <c r="AF360" s="120"/>
    </row>
    <row r="361" spans="1:32" s="39" customFormat="1" x14ac:dyDescent="0.2">
      <c r="A361" s="555"/>
      <c r="B361" s="146"/>
      <c r="C361" s="542"/>
      <c r="D361" s="556"/>
      <c r="E361" s="556"/>
      <c r="F361" s="556"/>
      <c r="G361" s="556"/>
      <c r="H361" s="556"/>
      <c r="I361" s="145"/>
      <c r="J361" s="145"/>
      <c r="K361" s="145"/>
      <c r="L361" s="557"/>
      <c r="M361" s="558"/>
      <c r="N361" s="155"/>
      <c r="O361" s="155"/>
      <c r="P361" s="545"/>
      <c r="Q361" s="155"/>
      <c r="R361" s="155"/>
      <c r="S361" s="155"/>
      <c r="T361" s="155"/>
      <c r="U361" s="155"/>
      <c r="V361" s="155"/>
      <c r="W361" s="155"/>
      <c r="X361" s="155"/>
      <c r="Y361" s="546"/>
      <c r="Z361" s="155"/>
      <c r="AA361" s="155"/>
      <c r="AB361" s="155"/>
      <c r="AC361" s="155"/>
      <c r="AD361" s="559"/>
      <c r="AE361" s="156"/>
      <c r="AF361" s="120"/>
    </row>
    <row r="362" spans="1:32" s="39" customFormat="1" x14ac:dyDescent="0.2">
      <c r="A362" s="555"/>
      <c r="B362" s="146"/>
      <c r="C362" s="542"/>
      <c r="D362" s="556"/>
      <c r="E362" s="556"/>
      <c r="F362" s="556"/>
      <c r="G362" s="556"/>
      <c r="H362" s="556"/>
      <c r="I362" s="145"/>
      <c r="J362" s="145"/>
      <c r="K362" s="145"/>
      <c r="L362" s="557"/>
      <c r="M362" s="558"/>
      <c r="N362" s="155"/>
      <c r="O362" s="155"/>
      <c r="P362" s="545"/>
      <c r="Q362" s="155"/>
      <c r="R362" s="155"/>
      <c r="S362" s="155"/>
      <c r="T362" s="155"/>
      <c r="U362" s="155"/>
      <c r="V362" s="155"/>
      <c r="W362" s="155"/>
      <c r="X362" s="155"/>
      <c r="Y362" s="546"/>
      <c r="Z362" s="155"/>
      <c r="AA362" s="155"/>
      <c r="AB362" s="155"/>
      <c r="AC362" s="155"/>
      <c r="AD362" s="559"/>
      <c r="AE362" s="156"/>
      <c r="AF362" s="120"/>
    </row>
    <row r="363" spans="1:32" s="39" customFormat="1" x14ac:dyDescent="0.2">
      <c r="A363" s="555"/>
      <c r="B363" s="146"/>
      <c r="C363" s="542"/>
      <c r="D363" s="556"/>
      <c r="E363" s="556"/>
      <c r="F363" s="556"/>
      <c r="G363" s="556"/>
      <c r="H363" s="556"/>
      <c r="I363" s="145"/>
      <c r="J363" s="145"/>
      <c r="K363" s="145"/>
      <c r="L363" s="557"/>
      <c r="M363" s="558"/>
      <c r="N363" s="155"/>
      <c r="O363" s="155"/>
      <c r="P363" s="545"/>
      <c r="Q363" s="155"/>
      <c r="R363" s="155"/>
      <c r="S363" s="155"/>
      <c r="T363" s="155"/>
      <c r="U363" s="155"/>
      <c r="V363" s="155"/>
      <c r="W363" s="155"/>
      <c r="X363" s="155"/>
      <c r="Y363" s="546"/>
      <c r="Z363" s="155"/>
      <c r="AA363" s="155"/>
      <c r="AB363" s="155"/>
      <c r="AC363" s="155"/>
      <c r="AD363" s="559"/>
      <c r="AE363" s="156"/>
      <c r="AF363" s="120"/>
    </row>
    <row r="364" spans="1:32" s="39" customFormat="1" x14ac:dyDescent="0.2">
      <c r="A364" s="555"/>
      <c r="B364" s="146"/>
      <c r="C364" s="542"/>
      <c r="D364" s="556"/>
      <c r="E364" s="556"/>
      <c r="F364" s="556"/>
      <c r="G364" s="556"/>
      <c r="H364" s="556"/>
      <c r="I364" s="145"/>
      <c r="J364" s="145"/>
      <c r="K364" s="145"/>
      <c r="L364" s="557"/>
      <c r="M364" s="558"/>
      <c r="N364" s="155"/>
      <c r="O364" s="155"/>
      <c r="P364" s="545"/>
      <c r="Q364" s="155"/>
      <c r="R364" s="155"/>
      <c r="S364" s="155"/>
      <c r="T364" s="155"/>
      <c r="U364" s="155"/>
      <c r="V364" s="155"/>
      <c r="W364" s="155"/>
      <c r="X364" s="155"/>
      <c r="Y364" s="546"/>
      <c r="Z364" s="155"/>
      <c r="AA364" s="155"/>
      <c r="AB364" s="155"/>
      <c r="AC364" s="155"/>
      <c r="AD364" s="559"/>
      <c r="AE364" s="156"/>
      <c r="AF364" s="120"/>
    </row>
    <row r="365" spans="1:32" s="39" customFormat="1" x14ac:dyDescent="0.2">
      <c r="A365" s="555"/>
      <c r="B365" s="146"/>
      <c r="C365" s="542"/>
      <c r="D365" s="556"/>
      <c r="E365" s="556"/>
      <c r="F365" s="556"/>
      <c r="G365" s="556"/>
      <c r="H365" s="556"/>
      <c r="I365" s="145"/>
      <c r="J365" s="145"/>
      <c r="K365" s="145"/>
      <c r="L365" s="557"/>
      <c r="M365" s="558"/>
      <c r="N365" s="155"/>
      <c r="O365" s="155"/>
      <c r="P365" s="545"/>
      <c r="Q365" s="155"/>
      <c r="R365" s="155"/>
      <c r="S365" s="155"/>
      <c r="T365" s="155"/>
      <c r="U365" s="155"/>
      <c r="V365" s="155"/>
      <c r="W365" s="155"/>
      <c r="X365" s="155"/>
      <c r="Y365" s="546"/>
      <c r="Z365" s="155"/>
      <c r="AA365" s="155"/>
      <c r="AB365" s="155"/>
      <c r="AC365" s="155"/>
      <c r="AD365" s="559"/>
      <c r="AE365" s="156"/>
      <c r="AF365" s="120"/>
    </row>
    <row r="366" spans="1:32" s="39" customFormat="1" x14ac:dyDescent="0.2">
      <c r="A366" s="555"/>
      <c r="B366" s="146"/>
      <c r="C366" s="542"/>
      <c r="D366" s="556"/>
      <c r="E366" s="556"/>
      <c r="F366" s="556"/>
      <c r="G366" s="556"/>
      <c r="H366" s="556"/>
      <c r="I366" s="145"/>
      <c r="J366" s="145"/>
      <c r="K366" s="145"/>
      <c r="L366" s="557"/>
      <c r="M366" s="558"/>
      <c r="N366" s="155"/>
      <c r="O366" s="155"/>
      <c r="P366" s="545"/>
      <c r="Q366" s="155"/>
      <c r="R366" s="155"/>
      <c r="S366" s="155"/>
      <c r="T366" s="155"/>
      <c r="U366" s="155"/>
      <c r="V366" s="155"/>
      <c r="W366" s="155"/>
      <c r="X366" s="155"/>
      <c r="Y366" s="546"/>
      <c r="Z366" s="155"/>
      <c r="AA366" s="155"/>
      <c r="AB366" s="155"/>
      <c r="AC366" s="155"/>
      <c r="AD366" s="559"/>
      <c r="AE366" s="156"/>
      <c r="AF366" s="120"/>
    </row>
    <row r="367" spans="1:32" s="39" customFormat="1" x14ac:dyDescent="0.2">
      <c r="A367" s="156"/>
      <c r="B367" s="156"/>
      <c r="C367" s="155"/>
      <c r="D367" s="147"/>
      <c r="E367" s="147"/>
      <c r="F367" s="147"/>
      <c r="G367" s="147"/>
      <c r="H367" s="147"/>
      <c r="I367" s="147"/>
      <c r="J367" s="147"/>
      <c r="K367" s="147"/>
      <c r="L367" s="155"/>
      <c r="M367" s="155"/>
      <c r="N367" s="155"/>
      <c r="O367" s="155"/>
      <c r="P367" s="545"/>
      <c r="Q367" s="155"/>
      <c r="R367" s="155"/>
      <c r="S367" s="155"/>
      <c r="T367" s="155"/>
      <c r="U367" s="155"/>
      <c r="V367" s="155"/>
      <c r="W367" s="155"/>
      <c r="X367" s="155"/>
      <c r="Y367" s="546"/>
      <c r="Z367" s="155"/>
      <c r="AA367" s="155"/>
      <c r="AB367" s="155"/>
      <c r="AC367" s="155"/>
      <c r="AD367" s="559"/>
      <c r="AE367" s="156"/>
      <c r="AF367" s="120"/>
    </row>
    <row r="368" spans="1:32" s="39" customFormat="1" x14ac:dyDescent="0.2">
      <c r="A368" s="151"/>
      <c r="B368" s="150"/>
      <c r="C368" s="152"/>
      <c r="D368" s="144"/>
      <c r="E368" s="144"/>
      <c r="F368" s="144"/>
      <c r="G368" s="144"/>
      <c r="H368" s="144"/>
      <c r="I368" s="144"/>
      <c r="J368" s="144"/>
      <c r="K368" s="144"/>
      <c r="L368" s="144"/>
      <c r="M368" s="144"/>
      <c r="N368" s="144"/>
      <c r="O368" s="144"/>
      <c r="P368" s="163"/>
      <c r="Q368" s="144"/>
      <c r="R368" s="144"/>
      <c r="S368" s="144"/>
      <c r="T368" s="144"/>
      <c r="U368" s="144"/>
      <c r="V368" s="144"/>
      <c r="W368" s="144"/>
      <c r="X368" s="144"/>
      <c r="Y368" s="160"/>
      <c r="Z368" s="144"/>
      <c r="AA368" s="144"/>
      <c r="AB368" s="144"/>
      <c r="AC368" s="144"/>
      <c r="AD368" s="241"/>
      <c r="AE368" s="144"/>
      <c r="AF368" s="120"/>
    </row>
    <row r="369" spans="1:32" s="39" customFormat="1" x14ac:dyDescent="0.2">
      <c r="A369" s="555"/>
      <c r="B369" s="146"/>
      <c r="C369" s="542"/>
      <c r="D369" s="556"/>
      <c r="E369" s="556"/>
      <c r="F369" s="556"/>
      <c r="G369" s="556"/>
      <c r="H369" s="556"/>
      <c r="I369" s="145"/>
      <c r="J369" s="145"/>
      <c r="K369" s="145"/>
      <c r="L369" s="557"/>
      <c r="M369" s="558"/>
      <c r="N369" s="155"/>
      <c r="O369" s="155"/>
      <c r="P369" s="545"/>
      <c r="Q369" s="155"/>
      <c r="R369" s="155"/>
      <c r="S369" s="155"/>
      <c r="T369" s="155"/>
      <c r="U369" s="155"/>
      <c r="V369" s="155"/>
      <c r="W369" s="155"/>
      <c r="X369" s="155"/>
      <c r="Y369" s="546"/>
      <c r="Z369" s="155"/>
      <c r="AA369" s="155"/>
      <c r="AB369" s="155"/>
      <c r="AC369" s="155"/>
      <c r="AD369" s="559"/>
      <c r="AE369" s="156"/>
      <c r="AF369" s="120"/>
    </row>
    <row r="370" spans="1:32" s="39" customFormat="1" x14ac:dyDescent="0.2">
      <c r="A370" s="555"/>
      <c r="B370" s="146"/>
      <c r="C370" s="542"/>
      <c r="D370" s="556"/>
      <c r="E370" s="556"/>
      <c r="F370" s="556"/>
      <c r="G370" s="556"/>
      <c r="H370" s="556"/>
      <c r="I370" s="145"/>
      <c r="J370" s="145"/>
      <c r="K370" s="145"/>
      <c r="L370" s="557"/>
      <c r="M370" s="558"/>
      <c r="N370" s="155"/>
      <c r="O370" s="155"/>
      <c r="P370" s="545"/>
      <c r="Q370" s="155"/>
      <c r="R370" s="155"/>
      <c r="S370" s="155"/>
      <c r="T370" s="155"/>
      <c r="U370" s="155"/>
      <c r="V370" s="155"/>
      <c r="W370" s="155"/>
      <c r="X370" s="155"/>
      <c r="Y370" s="546"/>
      <c r="Z370" s="155"/>
      <c r="AA370" s="155"/>
      <c r="AB370" s="155"/>
      <c r="AC370" s="155"/>
      <c r="AD370" s="559"/>
      <c r="AE370" s="156"/>
      <c r="AF370" s="120"/>
    </row>
    <row r="371" spans="1:32" s="39" customFormat="1" x14ac:dyDescent="0.2">
      <c r="A371" s="555"/>
      <c r="B371" s="146"/>
      <c r="C371" s="542"/>
      <c r="D371" s="556"/>
      <c r="E371" s="556"/>
      <c r="F371" s="556"/>
      <c r="G371" s="556"/>
      <c r="H371" s="556"/>
      <c r="I371" s="145"/>
      <c r="J371" s="145"/>
      <c r="K371" s="145"/>
      <c r="L371" s="557"/>
      <c r="M371" s="558"/>
      <c r="N371" s="155"/>
      <c r="O371" s="155"/>
      <c r="P371" s="545"/>
      <c r="Q371" s="155"/>
      <c r="R371" s="155"/>
      <c r="S371" s="155"/>
      <c r="T371" s="155"/>
      <c r="U371" s="155"/>
      <c r="V371" s="155"/>
      <c r="W371" s="155"/>
      <c r="X371" s="155"/>
      <c r="Y371" s="546"/>
      <c r="Z371" s="155"/>
      <c r="AA371" s="155"/>
      <c r="AB371" s="155"/>
      <c r="AC371" s="155"/>
      <c r="AD371" s="559"/>
      <c r="AE371" s="156"/>
      <c r="AF371" s="120"/>
    </row>
    <row r="372" spans="1:32" s="39" customFormat="1" x14ac:dyDescent="0.2">
      <c r="A372" s="555"/>
      <c r="B372" s="146"/>
      <c r="C372" s="542"/>
      <c r="D372" s="556"/>
      <c r="E372" s="556"/>
      <c r="F372" s="556"/>
      <c r="G372" s="556"/>
      <c r="H372" s="556"/>
      <c r="I372" s="145"/>
      <c r="J372" s="145"/>
      <c r="K372" s="145"/>
      <c r="L372" s="557"/>
      <c r="M372" s="558"/>
      <c r="N372" s="155"/>
      <c r="O372" s="155"/>
      <c r="P372" s="545"/>
      <c r="Q372" s="155"/>
      <c r="R372" s="155"/>
      <c r="S372" s="155"/>
      <c r="T372" s="155"/>
      <c r="U372" s="155"/>
      <c r="V372" s="155"/>
      <c r="W372" s="155"/>
      <c r="X372" s="155"/>
      <c r="Y372" s="546"/>
      <c r="Z372" s="155"/>
      <c r="AA372" s="155"/>
      <c r="AB372" s="155"/>
      <c r="AC372" s="155"/>
      <c r="AD372" s="559"/>
      <c r="AE372" s="156"/>
      <c r="AF372" s="120"/>
    </row>
    <row r="373" spans="1:32" s="39" customFormat="1" x14ac:dyDescent="0.2">
      <c r="A373" s="555"/>
      <c r="B373" s="146"/>
      <c r="C373" s="542"/>
      <c r="D373" s="556"/>
      <c r="E373" s="556"/>
      <c r="F373" s="556"/>
      <c r="G373" s="556"/>
      <c r="H373" s="556"/>
      <c r="I373" s="145"/>
      <c r="J373" s="145"/>
      <c r="K373" s="145"/>
      <c r="L373" s="557"/>
      <c r="M373" s="558"/>
      <c r="N373" s="155"/>
      <c r="O373" s="155"/>
      <c r="P373" s="545"/>
      <c r="Q373" s="155"/>
      <c r="R373" s="155"/>
      <c r="S373" s="155"/>
      <c r="T373" s="155"/>
      <c r="U373" s="155"/>
      <c r="V373" s="155"/>
      <c r="W373" s="155"/>
      <c r="X373" s="155"/>
      <c r="Y373" s="546"/>
      <c r="Z373" s="155"/>
      <c r="AA373" s="155"/>
      <c r="AB373" s="155"/>
      <c r="AC373" s="155"/>
      <c r="AD373" s="559"/>
      <c r="AE373" s="156"/>
      <c r="AF373" s="120"/>
    </row>
    <row r="374" spans="1:32" s="39" customFormat="1" x14ac:dyDescent="0.2">
      <c r="A374" s="555"/>
      <c r="B374" s="146"/>
      <c r="C374" s="542"/>
      <c r="D374" s="556"/>
      <c r="E374" s="556"/>
      <c r="F374" s="556"/>
      <c r="G374" s="556"/>
      <c r="H374" s="556"/>
      <c r="I374" s="145"/>
      <c r="J374" s="145"/>
      <c r="K374" s="145"/>
      <c r="L374" s="557"/>
      <c r="M374" s="558"/>
      <c r="N374" s="155"/>
      <c r="O374" s="155"/>
      <c r="P374" s="545"/>
      <c r="Q374" s="155"/>
      <c r="R374" s="155"/>
      <c r="S374" s="155"/>
      <c r="T374" s="155"/>
      <c r="U374" s="155"/>
      <c r="V374" s="155"/>
      <c r="W374" s="155"/>
      <c r="X374" s="155"/>
      <c r="Y374" s="546"/>
      <c r="Z374" s="155"/>
      <c r="AA374" s="155"/>
      <c r="AB374" s="155"/>
      <c r="AC374" s="155"/>
      <c r="AD374" s="559"/>
      <c r="AE374" s="156"/>
      <c r="AF374" s="120"/>
    </row>
    <row r="375" spans="1:32" s="39" customFormat="1" x14ac:dyDescent="0.2">
      <c r="A375" s="555"/>
      <c r="B375" s="146"/>
      <c r="C375" s="542"/>
      <c r="D375" s="556"/>
      <c r="E375" s="556"/>
      <c r="F375" s="556"/>
      <c r="G375" s="556"/>
      <c r="H375" s="556"/>
      <c r="I375" s="147"/>
      <c r="J375" s="147"/>
      <c r="K375" s="147"/>
      <c r="L375" s="155"/>
      <c r="M375" s="558"/>
      <c r="N375" s="147"/>
      <c r="O375" s="147"/>
      <c r="P375" s="545"/>
      <c r="Q375" s="155"/>
      <c r="R375" s="155"/>
      <c r="S375" s="155"/>
      <c r="T375" s="155"/>
      <c r="U375" s="155"/>
      <c r="V375" s="155"/>
      <c r="W375" s="155"/>
      <c r="X375" s="155"/>
      <c r="Y375" s="546"/>
      <c r="Z375" s="155"/>
      <c r="AA375" s="155"/>
      <c r="AB375" s="155"/>
      <c r="AC375" s="155"/>
      <c r="AD375" s="559"/>
      <c r="AE375" s="156"/>
      <c r="AF375" s="120"/>
    </row>
    <row r="376" spans="1:32" s="39" customFormat="1" x14ac:dyDescent="0.2">
      <c r="A376" s="156"/>
      <c r="B376" s="156"/>
      <c r="C376" s="158"/>
      <c r="D376" s="148"/>
      <c r="E376" s="148"/>
      <c r="F376" s="148"/>
      <c r="G376" s="556"/>
      <c r="H376" s="556"/>
      <c r="I376" s="147"/>
      <c r="J376" s="147"/>
      <c r="K376" s="149"/>
      <c r="L376" s="155"/>
      <c r="M376" s="155"/>
      <c r="N376" s="155"/>
      <c r="O376" s="155"/>
      <c r="P376" s="545"/>
      <c r="Q376" s="155"/>
      <c r="R376" s="155"/>
      <c r="S376" s="155"/>
      <c r="T376" s="155"/>
      <c r="U376" s="155"/>
      <c r="V376" s="155"/>
      <c r="W376" s="155"/>
      <c r="X376" s="155"/>
      <c r="Y376" s="546"/>
      <c r="Z376" s="155"/>
      <c r="AA376" s="155"/>
      <c r="AB376" s="155"/>
      <c r="AC376" s="155"/>
      <c r="AD376" s="559"/>
      <c r="AE376" s="156"/>
      <c r="AF376" s="120"/>
    </row>
    <row r="377" spans="1:32" s="39" customFormat="1" x14ac:dyDescent="0.2">
      <c r="A377" s="151"/>
      <c r="B377" s="150"/>
      <c r="C377" s="152"/>
      <c r="D377" s="144"/>
      <c r="E377" s="144"/>
      <c r="F377" s="144"/>
      <c r="G377" s="144"/>
      <c r="H377" s="144"/>
      <c r="I377" s="144"/>
      <c r="J377" s="144"/>
      <c r="K377" s="144"/>
      <c r="L377" s="144"/>
      <c r="M377" s="144"/>
      <c r="N377" s="144"/>
      <c r="O377" s="144"/>
      <c r="P377" s="163"/>
      <c r="Q377" s="144"/>
      <c r="R377" s="144"/>
      <c r="S377" s="144"/>
      <c r="T377" s="144"/>
      <c r="U377" s="144"/>
      <c r="V377" s="144"/>
      <c r="W377" s="144"/>
      <c r="X377" s="144"/>
      <c r="Y377" s="160"/>
      <c r="Z377" s="144"/>
      <c r="AA377" s="144"/>
      <c r="AB377" s="144"/>
      <c r="AC377" s="144"/>
      <c r="AD377" s="241"/>
      <c r="AE377" s="144"/>
      <c r="AF377" s="120"/>
    </row>
    <row r="378" spans="1:32" s="39" customFormat="1" x14ac:dyDescent="0.2">
      <c r="A378" s="555"/>
      <c r="B378" s="146"/>
      <c r="C378" s="542"/>
      <c r="D378" s="556"/>
      <c r="E378" s="556"/>
      <c r="F378" s="556"/>
      <c r="G378" s="556"/>
      <c r="H378" s="556"/>
      <c r="I378" s="145"/>
      <c r="J378" s="145"/>
      <c r="K378" s="145"/>
      <c r="L378" s="557"/>
      <c r="M378" s="558"/>
      <c r="N378" s="155"/>
      <c r="O378" s="155"/>
      <c r="P378" s="545"/>
      <c r="Q378" s="155"/>
      <c r="R378" s="155"/>
      <c r="S378" s="155"/>
      <c r="T378" s="155"/>
      <c r="U378" s="155"/>
      <c r="V378" s="155"/>
      <c r="W378" s="155"/>
      <c r="X378" s="155"/>
      <c r="Y378" s="546"/>
      <c r="Z378" s="155"/>
      <c r="AA378" s="155"/>
      <c r="AB378" s="155"/>
      <c r="AC378" s="155"/>
      <c r="AD378" s="559"/>
      <c r="AE378" s="156"/>
      <c r="AF378" s="120"/>
    </row>
    <row r="379" spans="1:32" s="39" customFormat="1" x14ac:dyDescent="0.2">
      <c r="A379" s="555"/>
      <c r="B379" s="146"/>
      <c r="C379" s="542"/>
      <c r="D379" s="556"/>
      <c r="E379" s="556"/>
      <c r="F379" s="556"/>
      <c r="G379" s="556"/>
      <c r="H379" s="556"/>
      <c r="I379" s="145"/>
      <c r="J379" s="145"/>
      <c r="K379" s="145"/>
      <c r="L379" s="557"/>
      <c r="M379" s="558"/>
      <c r="N379" s="155"/>
      <c r="O379" s="155"/>
      <c r="P379" s="545"/>
      <c r="Q379" s="155"/>
      <c r="R379" s="155"/>
      <c r="S379" s="155"/>
      <c r="T379" s="155"/>
      <c r="U379" s="155"/>
      <c r="V379" s="155"/>
      <c r="W379" s="155"/>
      <c r="X379" s="155"/>
      <c r="Y379" s="546"/>
      <c r="Z379" s="155"/>
      <c r="AA379" s="155"/>
      <c r="AB379" s="155"/>
      <c r="AC379" s="155"/>
      <c r="AD379" s="559"/>
      <c r="AE379" s="156"/>
      <c r="AF379" s="120"/>
    </row>
    <row r="380" spans="1:32" s="39" customFormat="1" x14ac:dyDescent="0.2">
      <c r="A380" s="555"/>
      <c r="B380" s="146"/>
      <c r="C380" s="542"/>
      <c r="D380" s="556"/>
      <c r="E380" s="556"/>
      <c r="F380" s="556"/>
      <c r="G380" s="556"/>
      <c r="H380" s="556"/>
      <c r="I380" s="145"/>
      <c r="J380" s="145"/>
      <c r="K380" s="145"/>
      <c r="L380" s="557"/>
      <c r="M380" s="558"/>
      <c r="N380" s="155"/>
      <c r="O380" s="155"/>
      <c r="P380" s="545"/>
      <c r="Q380" s="155"/>
      <c r="R380" s="155"/>
      <c r="S380" s="155"/>
      <c r="T380" s="155"/>
      <c r="U380" s="155"/>
      <c r="V380" s="155"/>
      <c r="W380" s="155"/>
      <c r="X380" s="155"/>
      <c r="Y380" s="546"/>
      <c r="Z380" s="155"/>
      <c r="AA380" s="155"/>
      <c r="AB380" s="155"/>
      <c r="AC380" s="155"/>
      <c r="AD380" s="559"/>
      <c r="AE380" s="156"/>
      <c r="AF380" s="120"/>
    </row>
    <row r="381" spans="1:32" s="39" customFormat="1" x14ac:dyDescent="0.2">
      <c r="A381" s="555"/>
      <c r="B381" s="146"/>
      <c r="C381" s="542"/>
      <c r="D381" s="556"/>
      <c r="E381" s="556"/>
      <c r="F381" s="556"/>
      <c r="G381" s="556"/>
      <c r="H381" s="556"/>
      <c r="I381" s="145"/>
      <c r="J381" s="145"/>
      <c r="K381" s="145"/>
      <c r="L381" s="557"/>
      <c r="M381" s="558"/>
      <c r="N381" s="155"/>
      <c r="O381" s="155"/>
      <c r="P381" s="545"/>
      <c r="Q381" s="155"/>
      <c r="R381" s="155"/>
      <c r="S381" s="155"/>
      <c r="T381" s="155"/>
      <c r="U381" s="155"/>
      <c r="V381" s="155"/>
      <c r="W381" s="155"/>
      <c r="X381" s="155"/>
      <c r="Y381" s="546"/>
      <c r="Z381" s="155"/>
      <c r="AA381" s="155"/>
      <c r="AB381" s="155"/>
      <c r="AC381" s="155"/>
      <c r="AD381" s="559"/>
      <c r="AE381" s="156"/>
      <c r="AF381" s="120"/>
    </row>
    <row r="382" spans="1:32" s="39" customFormat="1" x14ac:dyDescent="0.2">
      <c r="A382" s="555"/>
      <c r="B382" s="146"/>
      <c r="C382" s="542"/>
      <c r="D382" s="556"/>
      <c r="E382" s="556"/>
      <c r="F382" s="556"/>
      <c r="G382" s="556"/>
      <c r="H382" s="556"/>
      <c r="I382" s="145"/>
      <c r="J382" s="145"/>
      <c r="K382" s="145"/>
      <c r="L382" s="557"/>
      <c r="M382" s="558"/>
      <c r="N382" s="155"/>
      <c r="O382" s="155"/>
      <c r="P382" s="545"/>
      <c r="Q382" s="155"/>
      <c r="R382" s="155"/>
      <c r="S382" s="155"/>
      <c r="T382" s="155"/>
      <c r="U382" s="155"/>
      <c r="V382" s="155"/>
      <c r="W382" s="155"/>
      <c r="X382" s="155"/>
      <c r="Y382" s="546"/>
      <c r="Z382" s="155"/>
      <c r="AA382" s="155"/>
      <c r="AB382" s="155"/>
      <c r="AC382" s="155"/>
      <c r="AD382" s="559"/>
      <c r="AE382" s="156"/>
      <c r="AF382" s="120"/>
    </row>
    <row r="383" spans="1:32" s="39" customFormat="1" x14ac:dyDescent="0.2">
      <c r="A383" s="555"/>
      <c r="B383" s="146"/>
      <c r="C383" s="542"/>
      <c r="D383" s="556"/>
      <c r="E383" s="556"/>
      <c r="F383" s="556"/>
      <c r="G383" s="556"/>
      <c r="H383" s="556"/>
      <c r="I383" s="145"/>
      <c r="J383" s="145"/>
      <c r="K383" s="145"/>
      <c r="L383" s="557"/>
      <c r="M383" s="558"/>
      <c r="N383" s="155"/>
      <c r="O383" s="155"/>
      <c r="P383" s="545"/>
      <c r="Q383" s="155"/>
      <c r="R383" s="155"/>
      <c r="S383" s="155"/>
      <c r="T383" s="155"/>
      <c r="U383" s="155"/>
      <c r="V383" s="155"/>
      <c r="W383" s="155"/>
      <c r="X383" s="155"/>
      <c r="Y383" s="546"/>
      <c r="Z383" s="155"/>
      <c r="AA383" s="155"/>
      <c r="AB383" s="155"/>
      <c r="AC383" s="155"/>
      <c r="AD383" s="559"/>
      <c r="AE383" s="156"/>
      <c r="AF383" s="120"/>
    </row>
    <row r="384" spans="1:32" s="39" customFormat="1" x14ac:dyDescent="0.2">
      <c r="A384" s="156"/>
      <c r="B384" s="156"/>
      <c r="C384" s="158"/>
      <c r="D384" s="148"/>
      <c r="E384" s="148"/>
      <c r="F384" s="148"/>
      <c r="G384" s="556"/>
      <c r="H384" s="556"/>
      <c r="I384" s="147"/>
      <c r="J384" s="147"/>
      <c r="K384" s="149"/>
      <c r="L384" s="155"/>
      <c r="M384" s="155"/>
      <c r="N384" s="155"/>
      <c r="O384" s="155"/>
      <c r="P384" s="545"/>
      <c r="Q384" s="155"/>
      <c r="R384" s="155"/>
      <c r="S384" s="155"/>
      <c r="T384" s="155"/>
      <c r="U384" s="155"/>
      <c r="V384" s="155"/>
      <c r="W384" s="155"/>
      <c r="X384" s="155"/>
      <c r="Y384" s="546"/>
      <c r="Z384" s="155"/>
      <c r="AA384" s="155"/>
      <c r="AB384" s="155"/>
      <c r="AC384" s="155"/>
      <c r="AD384" s="559"/>
      <c r="AE384" s="156"/>
      <c r="AF384" s="120"/>
    </row>
    <row r="385" spans="1:32" s="39" customFormat="1" x14ac:dyDescent="0.2">
      <c r="A385" s="151"/>
      <c r="B385" s="150"/>
      <c r="C385" s="152"/>
      <c r="D385" s="144"/>
      <c r="E385" s="144"/>
      <c r="F385" s="144"/>
      <c r="G385" s="144"/>
      <c r="H385" s="144"/>
      <c r="I385" s="144"/>
      <c r="J385" s="144"/>
      <c r="K385" s="144"/>
      <c r="L385" s="144"/>
      <c r="M385" s="144"/>
      <c r="N385" s="144"/>
      <c r="O385" s="144"/>
      <c r="P385" s="163"/>
      <c r="Q385" s="144"/>
      <c r="R385" s="144"/>
      <c r="S385" s="144"/>
      <c r="T385" s="144"/>
      <c r="U385" s="144"/>
      <c r="V385" s="144"/>
      <c r="W385" s="144"/>
      <c r="X385" s="144"/>
      <c r="Y385" s="160"/>
      <c r="Z385" s="144"/>
      <c r="AA385" s="144"/>
      <c r="AB385" s="144"/>
      <c r="AC385" s="144"/>
      <c r="AD385" s="241"/>
      <c r="AE385" s="144"/>
      <c r="AF385" s="120"/>
    </row>
    <row r="386" spans="1:32" s="39" customFormat="1" x14ac:dyDescent="0.2">
      <c r="A386" s="555"/>
      <c r="B386" s="146"/>
      <c r="C386" s="542"/>
      <c r="D386" s="556"/>
      <c r="E386" s="556"/>
      <c r="F386" s="556"/>
      <c r="G386" s="556"/>
      <c r="H386" s="556"/>
      <c r="I386" s="145"/>
      <c r="J386" s="145"/>
      <c r="K386" s="145"/>
      <c r="L386" s="557"/>
      <c r="M386" s="558"/>
      <c r="N386" s="155"/>
      <c r="O386" s="155"/>
      <c r="P386" s="545"/>
      <c r="Q386" s="155"/>
      <c r="R386" s="155"/>
      <c r="S386" s="155"/>
      <c r="T386" s="155"/>
      <c r="U386" s="155"/>
      <c r="V386" s="155"/>
      <c r="W386" s="155"/>
      <c r="X386" s="155"/>
      <c r="Y386" s="546"/>
      <c r="Z386" s="155"/>
      <c r="AA386" s="155"/>
      <c r="AB386" s="155"/>
      <c r="AC386" s="155"/>
      <c r="AD386" s="559"/>
      <c r="AE386" s="156"/>
      <c r="AF386" s="120"/>
    </row>
    <row r="387" spans="1:32" s="39" customFormat="1" x14ac:dyDescent="0.2">
      <c r="A387" s="555"/>
      <c r="B387" s="146"/>
      <c r="C387" s="542"/>
      <c r="D387" s="556"/>
      <c r="E387" s="556"/>
      <c r="F387" s="556"/>
      <c r="G387" s="556"/>
      <c r="H387" s="556"/>
      <c r="I387" s="145"/>
      <c r="J387" s="145"/>
      <c r="K387" s="145"/>
      <c r="L387" s="557"/>
      <c r="M387" s="558"/>
      <c r="N387" s="155"/>
      <c r="O387" s="155"/>
      <c r="P387" s="545"/>
      <c r="Q387" s="155"/>
      <c r="R387" s="155"/>
      <c r="S387" s="155"/>
      <c r="T387" s="155"/>
      <c r="U387" s="155"/>
      <c r="V387" s="155"/>
      <c r="W387" s="155"/>
      <c r="X387" s="155"/>
      <c r="Y387" s="546"/>
      <c r="Z387" s="155"/>
      <c r="AA387" s="155"/>
      <c r="AB387" s="155"/>
      <c r="AC387" s="155"/>
      <c r="AD387" s="559"/>
      <c r="AE387" s="156"/>
      <c r="AF387" s="120"/>
    </row>
    <row r="388" spans="1:32" s="39" customFormat="1" x14ac:dyDescent="0.2">
      <c r="A388" s="555"/>
      <c r="B388" s="146"/>
      <c r="C388" s="542"/>
      <c r="D388" s="556"/>
      <c r="E388" s="556"/>
      <c r="F388" s="556"/>
      <c r="G388" s="556"/>
      <c r="H388" s="556"/>
      <c r="I388" s="145"/>
      <c r="J388" s="145"/>
      <c r="K388" s="145"/>
      <c r="L388" s="557"/>
      <c r="M388" s="558"/>
      <c r="N388" s="155"/>
      <c r="O388" s="155"/>
      <c r="P388" s="545"/>
      <c r="Q388" s="155"/>
      <c r="R388" s="155"/>
      <c r="S388" s="155"/>
      <c r="T388" s="155"/>
      <c r="U388" s="155"/>
      <c r="V388" s="155"/>
      <c r="W388" s="155"/>
      <c r="X388" s="155"/>
      <c r="Y388" s="546"/>
      <c r="Z388" s="155"/>
      <c r="AA388" s="155"/>
      <c r="AB388" s="155"/>
      <c r="AC388" s="155"/>
      <c r="AD388" s="559"/>
      <c r="AE388" s="156"/>
      <c r="AF388" s="120"/>
    </row>
    <row r="389" spans="1:32" s="39" customFormat="1" x14ac:dyDescent="0.2">
      <c r="A389" s="555"/>
      <c r="B389" s="146"/>
      <c r="C389" s="542"/>
      <c r="D389" s="556"/>
      <c r="E389" s="556"/>
      <c r="F389" s="556"/>
      <c r="G389" s="556"/>
      <c r="H389" s="556"/>
      <c r="I389" s="145"/>
      <c r="J389" s="145"/>
      <c r="K389" s="145"/>
      <c r="L389" s="557"/>
      <c r="M389" s="558"/>
      <c r="N389" s="155"/>
      <c r="O389" s="155"/>
      <c r="P389" s="545"/>
      <c r="Q389" s="155"/>
      <c r="R389" s="155"/>
      <c r="S389" s="155"/>
      <c r="T389" s="155"/>
      <c r="U389" s="155"/>
      <c r="V389" s="155"/>
      <c r="W389" s="155"/>
      <c r="X389" s="155"/>
      <c r="Y389" s="546"/>
      <c r="Z389" s="155"/>
      <c r="AA389" s="155"/>
      <c r="AB389" s="155"/>
      <c r="AC389" s="155"/>
      <c r="AD389" s="559"/>
      <c r="AE389" s="156"/>
      <c r="AF389" s="120"/>
    </row>
    <row r="390" spans="1:32" s="39" customFormat="1" x14ac:dyDescent="0.2">
      <c r="A390" s="555"/>
      <c r="B390" s="146"/>
      <c r="C390" s="542"/>
      <c r="D390" s="556"/>
      <c r="E390" s="556"/>
      <c r="F390" s="556"/>
      <c r="G390" s="556"/>
      <c r="H390" s="556"/>
      <c r="I390" s="145"/>
      <c r="J390" s="145"/>
      <c r="K390" s="145"/>
      <c r="L390" s="557"/>
      <c r="M390" s="558"/>
      <c r="N390" s="155"/>
      <c r="O390" s="155"/>
      <c r="P390" s="545"/>
      <c r="Q390" s="155"/>
      <c r="R390" s="155"/>
      <c r="S390" s="155"/>
      <c r="T390" s="155"/>
      <c r="U390" s="155"/>
      <c r="V390" s="155"/>
      <c r="W390" s="155"/>
      <c r="X390" s="155"/>
      <c r="Y390" s="546"/>
      <c r="Z390" s="155"/>
      <c r="AA390" s="155"/>
      <c r="AB390" s="155"/>
      <c r="AC390" s="155"/>
      <c r="AD390" s="559"/>
      <c r="AE390" s="156"/>
      <c r="AF390" s="120"/>
    </row>
    <row r="391" spans="1:32" s="39" customFormat="1" x14ac:dyDescent="0.2">
      <c r="A391" s="156"/>
      <c r="B391" s="156"/>
      <c r="C391" s="158"/>
      <c r="D391" s="148"/>
      <c r="E391" s="148"/>
      <c r="F391" s="148"/>
      <c r="G391" s="556"/>
      <c r="H391" s="556"/>
      <c r="I391" s="147"/>
      <c r="J391" s="147"/>
      <c r="K391" s="149"/>
      <c r="L391" s="155"/>
      <c r="M391" s="155"/>
      <c r="N391" s="155"/>
      <c r="O391" s="155"/>
      <c r="P391" s="545"/>
      <c r="Q391" s="155"/>
      <c r="R391" s="155"/>
      <c r="S391" s="155"/>
      <c r="T391" s="155"/>
      <c r="U391" s="155"/>
      <c r="V391" s="155"/>
      <c r="W391" s="155"/>
      <c r="X391" s="155"/>
      <c r="Y391" s="546"/>
      <c r="Z391" s="155"/>
      <c r="AA391" s="155"/>
      <c r="AB391" s="155"/>
      <c r="AC391" s="155"/>
      <c r="AD391" s="559"/>
      <c r="AE391" s="156"/>
      <c r="AF391" s="120"/>
    </row>
    <row r="392" spans="1:32" s="39" customFormat="1" x14ac:dyDescent="0.2">
      <c r="A392" s="151"/>
      <c r="B392" s="150"/>
      <c r="C392" s="158"/>
      <c r="D392" s="144"/>
      <c r="E392" s="144"/>
      <c r="F392" s="144"/>
      <c r="G392" s="144"/>
      <c r="H392" s="144"/>
      <c r="I392" s="144"/>
      <c r="J392" s="144"/>
      <c r="K392" s="144"/>
      <c r="L392" s="144"/>
      <c r="M392" s="144"/>
      <c r="N392" s="144"/>
      <c r="O392" s="144"/>
      <c r="P392" s="163"/>
      <c r="Q392" s="144"/>
      <c r="R392" s="144"/>
      <c r="S392" s="144"/>
      <c r="T392" s="144"/>
      <c r="U392" s="144"/>
      <c r="V392" s="144"/>
      <c r="W392" s="144"/>
      <c r="X392" s="144"/>
      <c r="Y392" s="160"/>
      <c r="Z392" s="144"/>
      <c r="AA392" s="144"/>
      <c r="AB392" s="144"/>
      <c r="AC392" s="144"/>
      <c r="AD392" s="241"/>
      <c r="AE392" s="144"/>
      <c r="AF392" s="120"/>
    </row>
    <row r="393" spans="1:32" s="39" customFormat="1" x14ac:dyDescent="0.2">
      <c r="A393" s="555"/>
      <c r="B393" s="146"/>
      <c r="C393" s="542"/>
      <c r="D393" s="556"/>
      <c r="E393" s="556"/>
      <c r="F393" s="556"/>
      <c r="G393" s="556"/>
      <c r="H393" s="556"/>
      <c r="I393" s="145"/>
      <c r="J393" s="145"/>
      <c r="K393" s="145"/>
      <c r="L393" s="557"/>
      <c r="M393" s="558"/>
      <c r="N393" s="155"/>
      <c r="O393" s="155"/>
      <c r="P393" s="545"/>
      <c r="Q393" s="155"/>
      <c r="R393" s="155"/>
      <c r="S393" s="155"/>
      <c r="T393" s="155"/>
      <c r="U393" s="155"/>
      <c r="V393" s="155"/>
      <c r="W393" s="155"/>
      <c r="X393" s="155"/>
      <c r="Y393" s="546"/>
      <c r="Z393" s="155"/>
      <c r="AA393" s="155"/>
      <c r="AB393" s="155"/>
      <c r="AC393" s="155"/>
      <c r="AD393" s="559"/>
      <c r="AE393" s="156"/>
      <c r="AF393" s="120"/>
    </row>
    <row r="394" spans="1:32" s="39" customFormat="1" x14ac:dyDescent="0.2">
      <c r="A394" s="555"/>
      <c r="B394" s="146"/>
      <c r="C394" s="542"/>
      <c r="D394" s="556"/>
      <c r="E394" s="556"/>
      <c r="F394" s="556"/>
      <c r="G394" s="556"/>
      <c r="H394" s="556"/>
      <c r="I394" s="145"/>
      <c r="J394" s="145"/>
      <c r="K394" s="145"/>
      <c r="L394" s="557"/>
      <c r="M394" s="558"/>
      <c r="N394" s="155"/>
      <c r="O394" s="155"/>
      <c r="P394" s="545"/>
      <c r="Q394" s="155"/>
      <c r="R394" s="155"/>
      <c r="S394" s="155"/>
      <c r="T394" s="155"/>
      <c r="U394" s="155"/>
      <c r="V394" s="155"/>
      <c r="W394" s="155"/>
      <c r="X394" s="155"/>
      <c r="Y394" s="546"/>
      <c r="Z394" s="155"/>
      <c r="AA394" s="155"/>
      <c r="AB394" s="155"/>
      <c r="AC394" s="155"/>
      <c r="AD394" s="559"/>
      <c r="AE394" s="156"/>
      <c r="AF394" s="120"/>
    </row>
    <row r="395" spans="1:32" s="39" customFormat="1" x14ac:dyDescent="0.2">
      <c r="A395" s="555"/>
      <c r="B395" s="146"/>
      <c r="C395" s="542"/>
      <c r="D395" s="556"/>
      <c r="E395" s="556"/>
      <c r="F395" s="556"/>
      <c r="G395" s="556"/>
      <c r="H395" s="556"/>
      <c r="I395" s="145"/>
      <c r="J395" s="145"/>
      <c r="K395" s="145"/>
      <c r="L395" s="557"/>
      <c r="M395" s="558"/>
      <c r="N395" s="155"/>
      <c r="O395" s="155"/>
      <c r="P395" s="545"/>
      <c r="Q395" s="155"/>
      <c r="R395" s="155"/>
      <c r="S395" s="155"/>
      <c r="T395" s="155"/>
      <c r="U395" s="155"/>
      <c r="V395" s="155"/>
      <c r="W395" s="155"/>
      <c r="X395" s="155"/>
      <c r="Y395" s="546"/>
      <c r="Z395" s="155"/>
      <c r="AA395" s="155"/>
      <c r="AB395" s="155"/>
      <c r="AC395" s="155"/>
      <c r="AD395" s="559"/>
      <c r="AE395" s="156"/>
      <c r="AF395" s="120"/>
    </row>
    <row r="396" spans="1:32" s="39" customFormat="1" x14ac:dyDescent="0.2">
      <c r="A396" s="555"/>
      <c r="B396" s="146"/>
      <c r="C396" s="542"/>
      <c r="D396" s="556"/>
      <c r="E396" s="556"/>
      <c r="F396" s="556"/>
      <c r="G396" s="556"/>
      <c r="H396" s="556"/>
      <c r="I396" s="147"/>
      <c r="J396" s="147"/>
      <c r="K396" s="147"/>
      <c r="L396" s="155"/>
      <c r="M396" s="558"/>
      <c r="N396" s="155"/>
      <c r="O396" s="155"/>
      <c r="P396" s="545"/>
      <c r="Q396" s="155"/>
      <c r="R396" s="155"/>
      <c r="S396" s="155"/>
      <c r="T396" s="155"/>
      <c r="U396" s="155"/>
      <c r="V396" s="155"/>
      <c r="W396" s="155"/>
      <c r="X396" s="155"/>
      <c r="Y396" s="546"/>
      <c r="Z396" s="155"/>
      <c r="AA396" s="155"/>
      <c r="AB396" s="155"/>
      <c r="AC396" s="155"/>
      <c r="AD396" s="559"/>
      <c r="AE396" s="156"/>
      <c r="AF396" s="120"/>
    </row>
    <row r="397" spans="1:32" s="39" customFormat="1" x14ac:dyDescent="0.2">
      <c r="A397" s="156"/>
      <c r="B397" s="156"/>
      <c r="C397" s="158"/>
      <c r="D397" s="156"/>
      <c r="E397" s="156"/>
      <c r="F397" s="156"/>
      <c r="G397" s="156"/>
      <c r="H397" s="156"/>
      <c r="I397" s="156"/>
      <c r="J397" s="156"/>
      <c r="K397" s="156"/>
      <c r="L397" s="156"/>
      <c r="M397" s="156"/>
      <c r="N397" s="156"/>
      <c r="O397" s="156"/>
      <c r="P397" s="545"/>
      <c r="Q397" s="155"/>
      <c r="R397" s="156"/>
      <c r="S397" s="156"/>
      <c r="T397" s="156"/>
      <c r="U397" s="156"/>
      <c r="V397" s="156"/>
      <c r="W397" s="156"/>
      <c r="X397" s="156"/>
      <c r="Y397" s="546"/>
      <c r="Z397" s="156"/>
      <c r="AA397" s="156"/>
      <c r="AB397" s="156"/>
      <c r="AC397" s="156"/>
      <c r="AD397" s="559"/>
      <c r="AE397" s="156"/>
      <c r="AF397" s="120"/>
    </row>
    <row r="398" spans="1:32" s="39" customFormat="1" x14ac:dyDescent="0.2">
      <c r="A398" s="156"/>
      <c r="B398" s="156"/>
      <c r="C398" s="158"/>
      <c r="D398" s="156"/>
      <c r="E398" s="156"/>
      <c r="F398" s="156"/>
      <c r="G398" s="156"/>
      <c r="H398" s="156"/>
      <c r="I398" s="156"/>
      <c r="J398" s="156"/>
      <c r="K398" s="156"/>
      <c r="L398" s="156"/>
      <c r="M398" s="156"/>
      <c r="N398" s="156"/>
      <c r="O398" s="156"/>
      <c r="P398" s="545"/>
      <c r="Q398" s="155"/>
      <c r="R398" s="156"/>
      <c r="S398" s="156"/>
      <c r="T398" s="156"/>
      <c r="U398" s="156"/>
      <c r="V398" s="156"/>
      <c r="W398" s="156"/>
      <c r="X398" s="156"/>
      <c r="Y398" s="546"/>
      <c r="Z398" s="156"/>
      <c r="AA398" s="156"/>
      <c r="AB398" s="156"/>
      <c r="AC398" s="156"/>
      <c r="AD398" s="559"/>
      <c r="AE398" s="156"/>
      <c r="AF398" s="120"/>
    </row>
    <row r="399" spans="1:32" s="39" customFormat="1" x14ac:dyDescent="0.2">
      <c r="A399" s="156"/>
      <c r="B399" s="156"/>
      <c r="C399" s="158"/>
      <c r="D399" s="156"/>
      <c r="E399" s="156"/>
      <c r="F399" s="156"/>
      <c r="G399" s="156"/>
      <c r="H399" s="156"/>
      <c r="I399" s="156"/>
      <c r="J399" s="156"/>
      <c r="K399" s="156"/>
      <c r="L399" s="156"/>
      <c r="M399" s="156"/>
      <c r="N399" s="156"/>
      <c r="O399" s="156"/>
      <c r="P399" s="545"/>
      <c r="Q399" s="155"/>
      <c r="R399" s="156"/>
      <c r="S399" s="156"/>
      <c r="T399" s="156"/>
      <c r="U399" s="156"/>
      <c r="V399" s="156"/>
      <c r="W399" s="156"/>
      <c r="X399" s="156"/>
      <c r="Y399" s="546"/>
      <c r="Z399" s="156"/>
      <c r="AA399" s="156"/>
      <c r="AB399" s="156"/>
      <c r="AC399" s="156"/>
      <c r="AD399" s="559"/>
      <c r="AE399" s="156"/>
      <c r="AF399" s="120"/>
    </row>
    <row r="400" spans="1:32" s="39" customFormat="1" x14ac:dyDescent="0.2">
      <c r="A400" s="156"/>
      <c r="B400" s="156"/>
      <c r="C400" s="158"/>
      <c r="D400" s="156"/>
      <c r="E400" s="156"/>
      <c r="F400" s="156"/>
      <c r="G400" s="156"/>
      <c r="H400" s="156"/>
      <c r="I400" s="156"/>
      <c r="J400" s="156"/>
      <c r="K400" s="156"/>
      <c r="L400" s="156"/>
      <c r="M400" s="156"/>
      <c r="N400" s="156"/>
      <c r="O400" s="156"/>
      <c r="P400" s="545"/>
      <c r="Q400" s="155"/>
      <c r="R400" s="156"/>
      <c r="S400" s="156"/>
      <c r="T400" s="156"/>
      <c r="U400" s="156"/>
      <c r="V400" s="156"/>
      <c r="W400" s="156"/>
      <c r="X400" s="156"/>
      <c r="Y400" s="546"/>
      <c r="Z400" s="156"/>
      <c r="AA400" s="156"/>
      <c r="AB400" s="156"/>
      <c r="AC400" s="156"/>
      <c r="AD400" s="559"/>
      <c r="AE400" s="156"/>
      <c r="AF400" s="120"/>
    </row>
    <row r="401" spans="1:32" s="39" customFormat="1" x14ac:dyDescent="0.2">
      <c r="A401" s="156"/>
      <c r="B401" s="156"/>
      <c r="C401" s="158"/>
      <c r="D401" s="156"/>
      <c r="E401" s="156"/>
      <c r="F401" s="156"/>
      <c r="G401" s="156"/>
      <c r="H401" s="156"/>
      <c r="I401" s="156"/>
      <c r="J401" s="156"/>
      <c r="K401" s="156"/>
      <c r="L401" s="156"/>
      <c r="M401" s="156"/>
      <c r="N401" s="156"/>
      <c r="O401" s="156"/>
      <c r="P401" s="545"/>
      <c r="Q401" s="155"/>
      <c r="R401" s="156"/>
      <c r="S401" s="156"/>
      <c r="T401" s="156"/>
      <c r="U401" s="156"/>
      <c r="V401" s="156"/>
      <c r="W401" s="156"/>
      <c r="X401" s="156"/>
      <c r="Y401" s="546"/>
      <c r="Z401" s="156"/>
      <c r="AA401" s="156"/>
      <c r="AB401" s="156"/>
      <c r="AC401" s="156"/>
      <c r="AD401" s="559"/>
      <c r="AE401" s="156"/>
      <c r="AF401" s="120"/>
    </row>
    <row r="402" spans="1:32" s="39" customFormat="1" x14ac:dyDescent="0.2">
      <c r="A402" s="156"/>
      <c r="B402" s="156"/>
      <c r="C402" s="158"/>
      <c r="D402" s="156"/>
      <c r="E402" s="156"/>
      <c r="F402" s="156"/>
      <c r="G402" s="156"/>
      <c r="H402" s="156"/>
      <c r="I402" s="156"/>
      <c r="J402" s="156"/>
      <c r="K402" s="156"/>
      <c r="L402" s="156"/>
      <c r="M402" s="156"/>
      <c r="N402" s="156"/>
      <c r="O402" s="156"/>
      <c r="P402" s="545"/>
      <c r="Q402" s="155"/>
      <c r="R402" s="156"/>
      <c r="S402" s="156"/>
      <c r="T402" s="156"/>
      <c r="U402" s="156"/>
      <c r="V402" s="156"/>
      <c r="W402" s="156"/>
      <c r="X402" s="156"/>
      <c r="Y402" s="546"/>
      <c r="Z402" s="156"/>
      <c r="AA402" s="156"/>
      <c r="AB402" s="156"/>
      <c r="AC402" s="156"/>
      <c r="AD402" s="559"/>
      <c r="AE402" s="156"/>
      <c r="AF402" s="120"/>
    </row>
    <row r="403" spans="1:32" s="39" customFormat="1" x14ac:dyDescent="0.2">
      <c r="A403" s="156"/>
      <c r="B403" s="156"/>
      <c r="C403" s="158"/>
      <c r="D403" s="156"/>
      <c r="E403" s="156"/>
      <c r="F403" s="156"/>
      <c r="G403" s="156"/>
      <c r="H403" s="156"/>
      <c r="I403" s="156"/>
      <c r="J403" s="156"/>
      <c r="K403" s="156"/>
      <c r="L403" s="156"/>
      <c r="M403" s="156"/>
      <c r="N403" s="156"/>
      <c r="O403" s="156"/>
      <c r="P403" s="545"/>
      <c r="Q403" s="155"/>
      <c r="R403" s="156"/>
      <c r="S403" s="156"/>
      <c r="T403" s="156"/>
      <c r="U403" s="156"/>
      <c r="V403" s="156"/>
      <c r="W403" s="156"/>
      <c r="X403" s="156"/>
      <c r="Y403" s="546"/>
      <c r="Z403" s="156"/>
      <c r="AA403" s="156"/>
      <c r="AB403" s="156"/>
      <c r="AC403" s="156"/>
      <c r="AD403" s="559"/>
      <c r="AE403" s="156"/>
      <c r="AF403" s="120"/>
    </row>
    <row r="404" spans="1:32" s="39" customFormat="1" x14ac:dyDescent="0.2">
      <c r="A404" s="156"/>
      <c r="B404" s="156"/>
      <c r="C404" s="158"/>
      <c r="D404" s="156"/>
      <c r="E404" s="156"/>
      <c r="F404" s="156"/>
      <c r="G404" s="156"/>
      <c r="H404" s="156"/>
      <c r="I404" s="156"/>
      <c r="J404" s="156"/>
      <c r="K404" s="156"/>
      <c r="L404" s="156"/>
      <c r="M404" s="156"/>
      <c r="N404" s="156"/>
      <c r="O404" s="156"/>
      <c r="P404" s="545"/>
      <c r="Q404" s="155"/>
      <c r="R404" s="156"/>
      <c r="S404" s="156"/>
      <c r="T404" s="156"/>
      <c r="U404" s="156"/>
      <c r="V404" s="156"/>
      <c r="W404" s="156"/>
      <c r="X404" s="156"/>
      <c r="Y404" s="546"/>
      <c r="Z404" s="156"/>
      <c r="AA404" s="156"/>
      <c r="AB404" s="156"/>
      <c r="AC404" s="156"/>
      <c r="AD404" s="559"/>
      <c r="AE404" s="156"/>
      <c r="AF404" s="120"/>
    </row>
    <row r="405" spans="1:32" s="39" customFormat="1" x14ac:dyDescent="0.2">
      <c r="A405" s="156"/>
      <c r="B405" s="156"/>
      <c r="C405" s="158"/>
      <c r="D405" s="156"/>
      <c r="E405" s="156"/>
      <c r="F405" s="156"/>
      <c r="G405" s="156"/>
      <c r="H405" s="156"/>
      <c r="I405" s="156"/>
      <c r="J405" s="156"/>
      <c r="K405" s="156"/>
      <c r="L405" s="156"/>
      <c r="M405" s="156"/>
      <c r="N405" s="156"/>
      <c r="O405" s="156"/>
      <c r="P405" s="545"/>
      <c r="Q405" s="155"/>
      <c r="R405" s="156"/>
      <c r="S405" s="156"/>
      <c r="T405" s="156"/>
      <c r="U405" s="156"/>
      <c r="V405" s="156"/>
      <c r="W405" s="156"/>
      <c r="X405" s="156"/>
      <c r="Y405" s="546"/>
      <c r="Z405" s="156"/>
      <c r="AA405" s="156"/>
      <c r="AB405" s="156"/>
      <c r="AC405" s="156"/>
      <c r="AD405" s="559"/>
      <c r="AE405" s="156"/>
      <c r="AF405" s="120"/>
    </row>
    <row r="406" spans="1:32" s="39" customFormat="1" x14ac:dyDescent="0.2">
      <c r="A406" s="156"/>
      <c r="B406" s="156"/>
      <c r="C406" s="158"/>
      <c r="D406" s="156"/>
      <c r="E406" s="156"/>
      <c r="F406" s="156"/>
      <c r="G406" s="156"/>
      <c r="H406" s="156"/>
      <c r="I406" s="156"/>
      <c r="J406" s="156"/>
      <c r="K406" s="156"/>
      <c r="L406" s="156"/>
      <c r="M406" s="156"/>
      <c r="N406" s="156"/>
      <c r="O406" s="156"/>
      <c r="P406" s="545"/>
      <c r="Q406" s="155"/>
      <c r="R406" s="156"/>
      <c r="S406" s="156"/>
      <c r="T406" s="156"/>
      <c r="U406" s="156"/>
      <c r="V406" s="156"/>
      <c r="W406" s="156"/>
      <c r="X406" s="156"/>
      <c r="Y406" s="546"/>
      <c r="Z406" s="156"/>
      <c r="AA406" s="156"/>
      <c r="AB406" s="156"/>
      <c r="AC406" s="156"/>
      <c r="AD406" s="559"/>
      <c r="AE406" s="156"/>
      <c r="AF406" s="120"/>
    </row>
    <row r="407" spans="1:32" s="39" customFormat="1" x14ac:dyDescent="0.2">
      <c r="A407" s="156"/>
      <c r="B407" s="156"/>
      <c r="C407" s="158"/>
      <c r="D407" s="156"/>
      <c r="E407" s="156"/>
      <c r="F407" s="156"/>
      <c r="G407" s="156"/>
      <c r="H407" s="156"/>
      <c r="I407" s="156"/>
      <c r="J407" s="156"/>
      <c r="K407" s="156"/>
      <c r="L407" s="156"/>
      <c r="M407" s="156"/>
      <c r="N407" s="156"/>
      <c r="O407" s="156"/>
      <c r="P407" s="545"/>
      <c r="Q407" s="155"/>
      <c r="R407" s="156"/>
      <c r="S407" s="156"/>
      <c r="T407" s="156"/>
      <c r="U407" s="156"/>
      <c r="V407" s="156"/>
      <c r="W407" s="156"/>
      <c r="X407" s="156"/>
      <c r="Y407" s="546"/>
      <c r="Z407" s="156"/>
      <c r="AA407" s="156"/>
      <c r="AB407" s="156"/>
      <c r="AC407" s="156"/>
      <c r="AD407" s="559"/>
      <c r="AE407" s="156"/>
      <c r="AF407" s="120"/>
    </row>
    <row r="408" spans="1:32" s="39" customFormat="1" x14ac:dyDescent="0.2">
      <c r="A408" s="156"/>
      <c r="B408" s="156"/>
      <c r="C408" s="158"/>
      <c r="D408" s="156"/>
      <c r="E408" s="156"/>
      <c r="F408" s="156"/>
      <c r="G408" s="156"/>
      <c r="H408" s="156"/>
      <c r="I408" s="156"/>
      <c r="J408" s="156"/>
      <c r="K408" s="156"/>
      <c r="L408" s="156"/>
      <c r="M408" s="156"/>
      <c r="N408" s="156"/>
      <c r="O408" s="156"/>
      <c r="P408" s="545"/>
      <c r="Q408" s="155"/>
      <c r="R408" s="156"/>
      <c r="S408" s="156"/>
      <c r="T408" s="156"/>
      <c r="U408" s="156"/>
      <c r="V408" s="156"/>
      <c r="W408" s="156"/>
      <c r="X408" s="156"/>
      <c r="Y408" s="546"/>
      <c r="Z408" s="156"/>
      <c r="AA408" s="156"/>
      <c r="AB408" s="156"/>
      <c r="AC408" s="156"/>
      <c r="AD408" s="559"/>
      <c r="AE408" s="156"/>
      <c r="AF408" s="120"/>
    </row>
    <row r="409" spans="1:32" s="39" customFormat="1" x14ac:dyDescent="0.2">
      <c r="A409" s="156"/>
      <c r="B409" s="156"/>
      <c r="C409" s="158"/>
      <c r="D409" s="156"/>
      <c r="E409" s="156"/>
      <c r="F409" s="156"/>
      <c r="G409" s="156"/>
      <c r="H409" s="156"/>
      <c r="I409" s="156"/>
      <c r="J409" s="156"/>
      <c r="K409" s="156"/>
      <c r="L409" s="156"/>
      <c r="M409" s="156"/>
      <c r="N409" s="156"/>
      <c r="O409" s="156"/>
      <c r="P409" s="545"/>
      <c r="Q409" s="155"/>
      <c r="R409" s="156"/>
      <c r="S409" s="156"/>
      <c r="T409" s="156"/>
      <c r="U409" s="156"/>
      <c r="V409" s="156"/>
      <c r="W409" s="156"/>
      <c r="X409" s="156"/>
      <c r="Y409" s="546"/>
      <c r="Z409" s="156"/>
      <c r="AA409" s="156"/>
      <c r="AB409" s="156"/>
      <c r="AC409" s="156"/>
      <c r="AD409" s="559"/>
      <c r="AE409" s="156"/>
      <c r="AF409" s="120"/>
    </row>
    <row r="410" spans="1:32" s="39" customFormat="1" x14ac:dyDescent="0.2">
      <c r="A410" s="156"/>
      <c r="B410" s="156"/>
      <c r="C410" s="158"/>
      <c r="D410" s="156"/>
      <c r="E410" s="156"/>
      <c r="F410" s="156"/>
      <c r="G410" s="156"/>
      <c r="H410" s="156"/>
      <c r="I410" s="156"/>
      <c r="J410" s="156"/>
      <c r="K410" s="156"/>
      <c r="L410" s="156"/>
      <c r="M410" s="156"/>
      <c r="N410" s="156"/>
      <c r="O410" s="156"/>
      <c r="P410" s="545"/>
      <c r="Q410" s="155"/>
      <c r="R410" s="156"/>
      <c r="S410" s="156"/>
      <c r="T410" s="156"/>
      <c r="U410" s="156"/>
      <c r="V410" s="156"/>
      <c r="W410" s="156"/>
      <c r="X410" s="156"/>
      <c r="Y410" s="546"/>
      <c r="Z410" s="156"/>
      <c r="AA410" s="156"/>
      <c r="AB410" s="156"/>
      <c r="AC410" s="156"/>
      <c r="AD410" s="559"/>
      <c r="AE410" s="156"/>
      <c r="AF410" s="120"/>
    </row>
    <row r="411" spans="1:32" x14ac:dyDescent="0.2">
      <c r="P411" s="561"/>
      <c r="AD411" s="559"/>
    </row>
    <row r="412" spans="1:32" x14ac:dyDescent="0.2">
      <c r="P412" s="561"/>
      <c r="AD412" s="559"/>
    </row>
    <row r="413" spans="1:32" x14ac:dyDescent="0.2">
      <c r="P413" s="561"/>
      <c r="AD413" s="559"/>
    </row>
    <row r="414" spans="1:32" x14ac:dyDescent="0.2">
      <c r="P414" s="561"/>
      <c r="AD414" s="559"/>
    </row>
    <row r="415" spans="1:32" x14ac:dyDescent="0.2">
      <c r="P415" s="561"/>
      <c r="AD415" s="559"/>
    </row>
    <row r="416" spans="1:32" x14ac:dyDescent="0.2">
      <c r="P416" s="561"/>
      <c r="AD416" s="559"/>
    </row>
    <row r="417" spans="16:30" x14ac:dyDescent="0.2">
      <c r="P417" s="561"/>
      <c r="AD417" s="559"/>
    </row>
    <row r="418" spans="16:30" x14ac:dyDescent="0.2">
      <c r="P418" s="561"/>
      <c r="AD418" s="559"/>
    </row>
    <row r="419" spans="16:30" x14ac:dyDescent="0.2">
      <c r="P419" s="561"/>
      <c r="AD419" s="559"/>
    </row>
    <row r="420" spans="16:30" x14ac:dyDescent="0.2">
      <c r="P420" s="561"/>
      <c r="AD420" s="559"/>
    </row>
    <row r="421" spans="16:30" x14ac:dyDescent="0.2">
      <c r="P421" s="561"/>
      <c r="AD421" s="559"/>
    </row>
    <row r="422" spans="16:30" x14ac:dyDescent="0.2">
      <c r="P422" s="561"/>
      <c r="AD422" s="559"/>
    </row>
    <row r="423" spans="16:30" x14ac:dyDescent="0.2">
      <c r="P423" s="561"/>
      <c r="AD423" s="559"/>
    </row>
    <row r="424" spans="16:30" x14ac:dyDescent="0.2">
      <c r="P424" s="561"/>
      <c r="AD424" s="559"/>
    </row>
    <row r="425" spans="16:30" x14ac:dyDescent="0.2">
      <c r="P425" s="561"/>
      <c r="AD425" s="559"/>
    </row>
    <row r="426" spans="16:30" x14ac:dyDescent="0.2">
      <c r="P426" s="561"/>
      <c r="AD426" s="559"/>
    </row>
    <row r="427" spans="16:30" x14ac:dyDescent="0.2">
      <c r="P427" s="561"/>
      <c r="AD427" s="559"/>
    </row>
    <row r="428" spans="16:30" x14ac:dyDescent="0.2">
      <c r="P428" s="561"/>
      <c r="AD428" s="559"/>
    </row>
    <row r="429" spans="16:30" x14ac:dyDescent="0.2">
      <c r="P429" s="561"/>
      <c r="AD429" s="559"/>
    </row>
    <row r="430" spans="16:30" x14ac:dyDescent="0.2">
      <c r="P430" s="561"/>
      <c r="AD430" s="559"/>
    </row>
    <row r="431" spans="16:30" x14ac:dyDescent="0.2">
      <c r="P431" s="561"/>
      <c r="AD431" s="559"/>
    </row>
    <row r="432" spans="16:30" x14ac:dyDescent="0.2">
      <c r="P432" s="561"/>
      <c r="AD432" s="559"/>
    </row>
    <row r="433" spans="16:30" x14ac:dyDescent="0.2">
      <c r="P433" s="561"/>
      <c r="AD433" s="559"/>
    </row>
    <row r="434" spans="16:30" x14ac:dyDescent="0.2">
      <c r="P434" s="561"/>
      <c r="AD434" s="559"/>
    </row>
    <row r="435" spans="16:30" x14ac:dyDescent="0.2">
      <c r="P435" s="561"/>
      <c r="AD435" s="559"/>
    </row>
    <row r="436" spans="16:30" x14ac:dyDescent="0.2">
      <c r="P436" s="561"/>
      <c r="AD436" s="559"/>
    </row>
    <row r="437" spans="16:30" x14ac:dyDescent="0.2">
      <c r="P437" s="561"/>
      <c r="AD437" s="559"/>
    </row>
    <row r="438" spans="16:30" x14ac:dyDescent="0.2">
      <c r="P438" s="561"/>
      <c r="AD438" s="559"/>
    </row>
    <row r="439" spans="16:30" x14ac:dyDescent="0.2">
      <c r="P439" s="561"/>
      <c r="AD439" s="559"/>
    </row>
    <row r="440" spans="16:30" x14ac:dyDescent="0.2">
      <c r="P440" s="561"/>
      <c r="AD440" s="559"/>
    </row>
    <row r="441" spans="16:30" x14ac:dyDescent="0.2">
      <c r="P441" s="561"/>
      <c r="AD441" s="559"/>
    </row>
    <row r="442" spans="16:30" x14ac:dyDescent="0.2">
      <c r="P442" s="561"/>
      <c r="AD442" s="559"/>
    </row>
    <row r="443" spans="16:30" x14ac:dyDescent="0.2">
      <c r="P443" s="561"/>
      <c r="AD443" s="559"/>
    </row>
    <row r="444" spans="16:30" x14ac:dyDescent="0.2">
      <c r="P444" s="561"/>
      <c r="AD444" s="559"/>
    </row>
    <row r="445" spans="16:30" x14ac:dyDescent="0.2">
      <c r="P445" s="561"/>
      <c r="AD445" s="559"/>
    </row>
    <row r="446" spans="16:30" x14ac:dyDescent="0.2">
      <c r="P446" s="561"/>
      <c r="AD446" s="559"/>
    </row>
    <row r="447" spans="16:30" x14ac:dyDescent="0.2">
      <c r="P447" s="561"/>
      <c r="AD447" s="559"/>
    </row>
    <row r="448" spans="16:30" x14ac:dyDescent="0.2">
      <c r="P448" s="561"/>
      <c r="AD448" s="559"/>
    </row>
    <row r="449" spans="16:30" x14ac:dyDescent="0.2">
      <c r="P449" s="561"/>
      <c r="AD449" s="559"/>
    </row>
    <row r="450" spans="16:30" x14ac:dyDescent="0.2">
      <c r="P450" s="561"/>
      <c r="AD450" s="559"/>
    </row>
    <row r="451" spans="16:30" x14ac:dyDescent="0.2">
      <c r="P451" s="561"/>
      <c r="AD451" s="559"/>
    </row>
    <row r="452" spans="16:30" x14ac:dyDescent="0.2">
      <c r="P452" s="561"/>
      <c r="AD452" s="559"/>
    </row>
    <row r="453" spans="16:30" x14ac:dyDescent="0.2">
      <c r="P453" s="561"/>
      <c r="AD453" s="559"/>
    </row>
    <row r="454" spans="16:30" x14ac:dyDescent="0.2">
      <c r="P454" s="561"/>
      <c r="AD454" s="559"/>
    </row>
    <row r="455" spans="16:30" x14ac:dyDescent="0.2">
      <c r="P455" s="561"/>
      <c r="AD455" s="559"/>
    </row>
    <row r="456" spans="16:30" x14ac:dyDescent="0.2">
      <c r="P456" s="561"/>
      <c r="AD456" s="559"/>
    </row>
    <row r="457" spans="16:30" x14ac:dyDescent="0.2">
      <c r="P457" s="561"/>
      <c r="AD457" s="559"/>
    </row>
    <row r="458" spans="16:30" x14ac:dyDescent="0.2">
      <c r="P458" s="561"/>
      <c r="AD458" s="559"/>
    </row>
    <row r="459" spans="16:30" x14ac:dyDescent="0.2">
      <c r="P459" s="561"/>
      <c r="AD459" s="559"/>
    </row>
    <row r="460" spans="16:30" x14ac:dyDescent="0.2">
      <c r="P460" s="561"/>
      <c r="AD460" s="559"/>
    </row>
    <row r="461" spans="16:30" x14ac:dyDescent="0.2">
      <c r="P461" s="561"/>
      <c r="AD461" s="559"/>
    </row>
    <row r="462" spans="16:30" x14ac:dyDescent="0.2">
      <c r="P462" s="561"/>
      <c r="AD462" s="559"/>
    </row>
    <row r="463" spans="16:30" x14ac:dyDescent="0.2">
      <c r="P463" s="561"/>
      <c r="AD463" s="559"/>
    </row>
    <row r="464" spans="16:30" x14ac:dyDescent="0.2">
      <c r="P464" s="561"/>
      <c r="AD464" s="559"/>
    </row>
    <row r="465" spans="16:30" x14ac:dyDescent="0.2">
      <c r="P465" s="561"/>
      <c r="AD465" s="559"/>
    </row>
    <row r="466" spans="16:30" x14ac:dyDescent="0.2">
      <c r="P466" s="561"/>
      <c r="AD466" s="559"/>
    </row>
    <row r="467" spans="16:30" x14ac:dyDescent="0.2">
      <c r="P467" s="561"/>
      <c r="AD467" s="559"/>
    </row>
    <row r="468" spans="16:30" x14ac:dyDescent="0.2">
      <c r="P468" s="561"/>
      <c r="AD468" s="559"/>
    </row>
    <row r="469" spans="16:30" x14ac:dyDescent="0.2">
      <c r="P469" s="561"/>
      <c r="AD469" s="559"/>
    </row>
    <row r="470" spans="16:30" x14ac:dyDescent="0.2">
      <c r="P470" s="561"/>
      <c r="AD470" s="559"/>
    </row>
    <row r="471" spans="16:30" x14ac:dyDescent="0.2">
      <c r="P471" s="561"/>
      <c r="AD471" s="559"/>
    </row>
    <row r="472" spans="16:30" x14ac:dyDescent="0.2">
      <c r="P472" s="561"/>
      <c r="AD472" s="559"/>
    </row>
    <row r="473" spans="16:30" x14ac:dyDescent="0.2">
      <c r="P473" s="561"/>
      <c r="AD473" s="559"/>
    </row>
    <row r="474" spans="16:30" x14ac:dyDescent="0.2">
      <c r="P474" s="561"/>
      <c r="AD474" s="559"/>
    </row>
    <row r="475" spans="16:30" x14ac:dyDescent="0.2">
      <c r="P475" s="561"/>
      <c r="AD475" s="559"/>
    </row>
    <row r="476" spans="16:30" x14ac:dyDescent="0.2">
      <c r="P476" s="561"/>
      <c r="AD476" s="559"/>
    </row>
    <row r="477" spans="16:30" x14ac:dyDescent="0.2">
      <c r="P477" s="561"/>
      <c r="AD477" s="559"/>
    </row>
    <row r="478" spans="16:30" x14ac:dyDescent="0.2">
      <c r="P478" s="561"/>
      <c r="AD478" s="559"/>
    </row>
    <row r="479" spans="16:30" x14ac:dyDescent="0.2">
      <c r="P479" s="561"/>
      <c r="AD479" s="559"/>
    </row>
    <row r="480" spans="16:30" x14ac:dyDescent="0.2">
      <c r="P480" s="561"/>
      <c r="AD480" s="559"/>
    </row>
    <row r="481" spans="16:30" x14ac:dyDescent="0.2">
      <c r="P481" s="561"/>
      <c r="AD481" s="559"/>
    </row>
    <row r="482" spans="16:30" x14ac:dyDescent="0.2">
      <c r="P482" s="561"/>
      <c r="AD482" s="559"/>
    </row>
    <row r="483" spans="16:30" x14ac:dyDescent="0.2">
      <c r="P483" s="561"/>
      <c r="AD483" s="559"/>
    </row>
    <row r="484" spans="16:30" x14ac:dyDescent="0.2">
      <c r="P484" s="561"/>
      <c r="AD484" s="559"/>
    </row>
    <row r="485" spans="16:30" x14ac:dyDescent="0.2">
      <c r="P485" s="561"/>
      <c r="AD485" s="559"/>
    </row>
    <row r="486" spans="16:30" x14ac:dyDescent="0.2">
      <c r="P486" s="561"/>
      <c r="AD486" s="559"/>
    </row>
    <row r="487" spans="16:30" x14ac:dyDescent="0.2">
      <c r="P487" s="561"/>
      <c r="AD487" s="559"/>
    </row>
    <row r="488" spans="16:30" x14ac:dyDescent="0.2">
      <c r="P488" s="561"/>
      <c r="AD488" s="559"/>
    </row>
    <row r="489" spans="16:30" x14ac:dyDescent="0.2">
      <c r="P489" s="561"/>
      <c r="AD489" s="559"/>
    </row>
    <row r="490" spans="16:30" x14ac:dyDescent="0.2">
      <c r="P490" s="561"/>
      <c r="AD490" s="559"/>
    </row>
    <row r="491" spans="16:30" x14ac:dyDescent="0.2">
      <c r="AD491" s="559"/>
    </row>
    <row r="492" spans="16:30" x14ac:dyDescent="0.2">
      <c r="AD492" s="559"/>
    </row>
    <row r="493" spans="16:30" x14ac:dyDescent="0.2">
      <c r="AD493" s="559"/>
    </row>
    <row r="494" spans="16:30" x14ac:dyDescent="0.2">
      <c r="AD494" s="559"/>
    </row>
    <row r="495" spans="16:30" x14ac:dyDescent="0.2">
      <c r="AD495" s="559"/>
    </row>
    <row r="496" spans="16:30" x14ac:dyDescent="0.2">
      <c r="AD496" s="559"/>
    </row>
    <row r="497" spans="30:30" x14ac:dyDescent="0.2">
      <c r="AD497" s="559"/>
    </row>
    <row r="498" spans="30:30" x14ac:dyDescent="0.2">
      <c r="AD498" s="559"/>
    </row>
    <row r="499" spans="30:30" x14ac:dyDescent="0.2">
      <c r="AD499" s="559"/>
    </row>
    <row r="500" spans="30:30" x14ac:dyDescent="0.2">
      <c r="AD500" s="559"/>
    </row>
    <row r="501" spans="30:30" x14ac:dyDescent="0.2">
      <c r="AD501" s="559"/>
    </row>
    <row r="502" spans="30:30" x14ac:dyDescent="0.2">
      <c r="AD502" s="559"/>
    </row>
    <row r="503" spans="30:30" x14ac:dyDescent="0.2">
      <c r="AD503" s="559"/>
    </row>
    <row r="504" spans="30:30" x14ac:dyDescent="0.2">
      <c r="AD504" s="559"/>
    </row>
    <row r="505" spans="30:30" x14ac:dyDescent="0.2">
      <c r="AD505" s="559"/>
    </row>
    <row r="506" spans="30:30" x14ac:dyDescent="0.2">
      <c r="AD506" s="559"/>
    </row>
    <row r="507" spans="30:30" x14ac:dyDescent="0.2">
      <c r="AD507" s="559"/>
    </row>
    <row r="508" spans="30:30" x14ac:dyDescent="0.2">
      <c r="AD508" s="559"/>
    </row>
    <row r="509" spans="30:30" x14ac:dyDescent="0.2">
      <c r="AD509" s="559"/>
    </row>
    <row r="510" spans="30:30" x14ac:dyDescent="0.2">
      <c r="AD510" s="559"/>
    </row>
    <row r="511" spans="30:30" x14ac:dyDescent="0.2">
      <c r="AD511" s="559"/>
    </row>
    <row r="512" spans="30:30" x14ac:dyDescent="0.2">
      <c r="AD512" s="559"/>
    </row>
    <row r="513" spans="30:30" x14ac:dyDescent="0.2">
      <c r="AD513" s="559"/>
    </row>
    <row r="514" spans="30:30" x14ac:dyDescent="0.2">
      <c r="AD514" s="559"/>
    </row>
    <row r="515" spans="30:30" x14ac:dyDescent="0.2">
      <c r="AD515" s="559"/>
    </row>
    <row r="516" spans="30:30" x14ac:dyDescent="0.2">
      <c r="AD516" s="559"/>
    </row>
    <row r="517" spans="30:30" x14ac:dyDescent="0.2">
      <c r="AD517" s="559"/>
    </row>
    <row r="518" spans="30:30" x14ac:dyDescent="0.2">
      <c r="AD518" s="559"/>
    </row>
    <row r="519" spans="30:30" x14ac:dyDescent="0.2">
      <c r="AD519" s="559"/>
    </row>
    <row r="520" spans="30:30" x14ac:dyDescent="0.2">
      <c r="AD520" s="559"/>
    </row>
    <row r="521" spans="30:30" x14ac:dyDescent="0.2">
      <c r="AD521" s="559"/>
    </row>
    <row r="522" spans="30:30" x14ac:dyDescent="0.2">
      <c r="AD522" s="559"/>
    </row>
    <row r="523" spans="30:30" x14ac:dyDescent="0.2">
      <c r="AD523" s="559"/>
    </row>
    <row r="524" spans="30:30" x14ac:dyDescent="0.2">
      <c r="AD524" s="559"/>
    </row>
    <row r="525" spans="30:30" x14ac:dyDescent="0.2">
      <c r="AD525" s="559"/>
    </row>
    <row r="526" spans="30:30" x14ac:dyDescent="0.2">
      <c r="AD526" s="559"/>
    </row>
    <row r="527" spans="30:30" x14ac:dyDescent="0.2">
      <c r="AD527" s="559"/>
    </row>
    <row r="528" spans="30:30" x14ac:dyDescent="0.2">
      <c r="AD528" s="559"/>
    </row>
    <row r="529" spans="30:30" x14ac:dyDescent="0.2">
      <c r="AD529" s="559"/>
    </row>
    <row r="530" spans="30:30" x14ac:dyDescent="0.2">
      <c r="AD530" s="559"/>
    </row>
    <row r="531" spans="30:30" x14ac:dyDescent="0.2">
      <c r="AD531" s="559"/>
    </row>
    <row r="532" spans="30:30" x14ac:dyDescent="0.2">
      <c r="AD532" s="559"/>
    </row>
    <row r="533" spans="30:30" x14ac:dyDescent="0.2">
      <c r="AD533" s="559"/>
    </row>
    <row r="534" spans="30:30" x14ac:dyDescent="0.2">
      <c r="AD534" s="559"/>
    </row>
    <row r="535" spans="30:30" x14ac:dyDescent="0.2">
      <c r="AD535" s="559"/>
    </row>
    <row r="536" spans="30:30" x14ac:dyDescent="0.2">
      <c r="AD536" s="559"/>
    </row>
    <row r="537" spans="30:30" x14ac:dyDescent="0.2">
      <c r="AD537" s="559"/>
    </row>
    <row r="538" spans="30:30" x14ac:dyDescent="0.2">
      <c r="AD538" s="559"/>
    </row>
    <row r="539" spans="30:30" x14ac:dyDescent="0.2">
      <c r="AD539" s="559"/>
    </row>
    <row r="540" spans="30:30" x14ac:dyDescent="0.2">
      <c r="AD540" s="559"/>
    </row>
    <row r="541" spans="30:30" x14ac:dyDescent="0.2">
      <c r="AD541" s="559"/>
    </row>
    <row r="542" spans="30:30" x14ac:dyDescent="0.2">
      <c r="AD542" s="559"/>
    </row>
    <row r="543" spans="30:30" x14ac:dyDescent="0.2">
      <c r="AD543" s="559"/>
    </row>
    <row r="544" spans="30:30" x14ac:dyDescent="0.2">
      <c r="AD544" s="559"/>
    </row>
    <row r="545" spans="30:30" x14ac:dyDescent="0.2">
      <c r="AD545" s="559"/>
    </row>
    <row r="546" spans="30:30" x14ac:dyDescent="0.2">
      <c r="AD546" s="559"/>
    </row>
    <row r="547" spans="30:30" x14ac:dyDescent="0.2">
      <c r="AD547" s="559"/>
    </row>
    <row r="548" spans="30:30" x14ac:dyDescent="0.2">
      <c r="AD548" s="559"/>
    </row>
    <row r="549" spans="30:30" x14ac:dyDescent="0.2">
      <c r="AD549" s="559"/>
    </row>
    <row r="550" spans="30:30" x14ac:dyDescent="0.2">
      <c r="AD550" s="559"/>
    </row>
    <row r="551" spans="30:30" x14ac:dyDescent="0.2">
      <c r="AD551" s="559"/>
    </row>
    <row r="552" spans="30:30" x14ac:dyDescent="0.2">
      <c r="AD552" s="559"/>
    </row>
    <row r="553" spans="30:30" x14ac:dyDescent="0.2">
      <c r="AD553" s="559"/>
    </row>
    <row r="554" spans="30:30" x14ac:dyDescent="0.2">
      <c r="AD554" s="559"/>
    </row>
    <row r="555" spans="30:30" x14ac:dyDescent="0.2">
      <c r="AD555" s="559"/>
    </row>
    <row r="556" spans="30:30" x14ac:dyDescent="0.2">
      <c r="AD556" s="559"/>
    </row>
    <row r="557" spans="30:30" x14ac:dyDescent="0.2">
      <c r="AD557" s="559"/>
    </row>
    <row r="558" spans="30:30" x14ac:dyDescent="0.2">
      <c r="AD558" s="559"/>
    </row>
    <row r="559" spans="30:30" x14ac:dyDescent="0.2">
      <c r="AD559" s="559"/>
    </row>
    <row r="560" spans="30:30" x14ac:dyDescent="0.2">
      <c r="AD560" s="559"/>
    </row>
    <row r="561" spans="30:30" x14ac:dyDescent="0.2">
      <c r="AD561" s="559"/>
    </row>
    <row r="562" spans="30:30" x14ac:dyDescent="0.2">
      <c r="AD562" s="559"/>
    </row>
    <row r="563" spans="30:30" x14ac:dyDescent="0.2">
      <c r="AD563" s="559"/>
    </row>
    <row r="564" spans="30:30" x14ac:dyDescent="0.2">
      <c r="AD564" s="559"/>
    </row>
    <row r="565" spans="30:30" x14ac:dyDescent="0.2">
      <c r="AD565" s="559"/>
    </row>
    <row r="566" spans="30:30" x14ac:dyDescent="0.2">
      <c r="AD566" s="559"/>
    </row>
    <row r="567" spans="30:30" x14ac:dyDescent="0.2">
      <c r="AD567" s="559"/>
    </row>
    <row r="568" spans="30:30" x14ac:dyDescent="0.2">
      <c r="AD568" s="559"/>
    </row>
    <row r="569" spans="30:30" x14ac:dyDescent="0.2">
      <c r="AD569" s="559"/>
    </row>
    <row r="570" spans="30:30" x14ac:dyDescent="0.2">
      <c r="AD570" s="559"/>
    </row>
    <row r="571" spans="30:30" x14ac:dyDescent="0.2">
      <c r="AD571" s="559"/>
    </row>
    <row r="572" spans="30:30" x14ac:dyDescent="0.2">
      <c r="AD572" s="559"/>
    </row>
    <row r="573" spans="30:30" x14ac:dyDescent="0.2">
      <c r="AD573" s="559"/>
    </row>
    <row r="574" spans="30:30" x14ac:dyDescent="0.2">
      <c r="AD574" s="559"/>
    </row>
    <row r="575" spans="30:30" x14ac:dyDescent="0.2">
      <c r="AD575" s="559"/>
    </row>
    <row r="576" spans="30:30" x14ac:dyDescent="0.2">
      <c r="AD576" s="559"/>
    </row>
    <row r="577" spans="30:30" x14ac:dyDescent="0.2">
      <c r="AD577" s="559"/>
    </row>
    <row r="578" spans="30:30" x14ac:dyDescent="0.2">
      <c r="AD578" s="559"/>
    </row>
    <row r="579" spans="30:30" x14ac:dyDescent="0.2">
      <c r="AD579" s="559"/>
    </row>
    <row r="580" spans="30:30" x14ac:dyDescent="0.2">
      <c r="AD580" s="559"/>
    </row>
    <row r="581" spans="30:30" x14ac:dyDescent="0.2">
      <c r="AD581" s="559"/>
    </row>
    <row r="582" spans="30:30" x14ac:dyDescent="0.2">
      <c r="AD582" s="559"/>
    </row>
    <row r="583" spans="30:30" x14ac:dyDescent="0.2">
      <c r="AD583" s="559"/>
    </row>
    <row r="584" spans="30:30" x14ac:dyDescent="0.2">
      <c r="AD584" s="559"/>
    </row>
    <row r="585" spans="30:30" x14ac:dyDescent="0.2">
      <c r="AD585" s="559"/>
    </row>
    <row r="586" spans="30:30" x14ac:dyDescent="0.2">
      <c r="AD586" s="559"/>
    </row>
    <row r="587" spans="30:30" x14ac:dyDescent="0.2">
      <c r="AD587" s="559"/>
    </row>
    <row r="588" spans="30:30" x14ac:dyDescent="0.2">
      <c r="AD588" s="559"/>
    </row>
    <row r="589" spans="30:30" x14ac:dyDescent="0.2">
      <c r="AD589" s="559"/>
    </row>
    <row r="590" spans="30:30" x14ac:dyDescent="0.2">
      <c r="AD590" s="559"/>
    </row>
    <row r="591" spans="30:30" x14ac:dyDescent="0.2">
      <c r="AD591" s="559"/>
    </row>
    <row r="592" spans="30:30" x14ac:dyDescent="0.2">
      <c r="AD592" s="559"/>
    </row>
    <row r="593" spans="30:30" x14ac:dyDescent="0.2">
      <c r="AD593" s="559"/>
    </row>
    <row r="594" spans="30:30" x14ac:dyDescent="0.2">
      <c r="AD594" s="559"/>
    </row>
    <row r="595" spans="30:30" x14ac:dyDescent="0.2">
      <c r="AD595" s="559"/>
    </row>
    <row r="596" spans="30:30" x14ac:dyDescent="0.2">
      <c r="AD596" s="559"/>
    </row>
    <row r="597" spans="30:30" x14ac:dyDescent="0.2">
      <c r="AD597" s="559"/>
    </row>
    <row r="598" spans="30:30" x14ac:dyDescent="0.2">
      <c r="AD598" s="559"/>
    </row>
    <row r="599" spans="30:30" x14ac:dyDescent="0.2">
      <c r="AD599" s="559"/>
    </row>
    <row r="600" spans="30:30" x14ac:dyDescent="0.2">
      <c r="AD600" s="559"/>
    </row>
    <row r="601" spans="30:30" x14ac:dyDescent="0.2">
      <c r="AD601" s="559"/>
    </row>
    <row r="602" spans="30:30" x14ac:dyDescent="0.2">
      <c r="AD602" s="559"/>
    </row>
    <row r="603" spans="30:30" x14ac:dyDescent="0.2">
      <c r="AD603" s="559"/>
    </row>
    <row r="604" spans="30:30" x14ac:dyDescent="0.2">
      <c r="AD604" s="559"/>
    </row>
    <row r="605" spans="30:30" x14ac:dyDescent="0.2">
      <c r="AD605" s="559"/>
    </row>
    <row r="606" spans="30:30" x14ac:dyDescent="0.2">
      <c r="AD606" s="559"/>
    </row>
    <row r="607" spans="30:30" x14ac:dyDescent="0.2">
      <c r="AD607" s="559"/>
    </row>
    <row r="608" spans="30:30" x14ac:dyDescent="0.2">
      <c r="AD608" s="559"/>
    </row>
    <row r="609" spans="30:30" x14ac:dyDescent="0.2">
      <c r="AD609" s="559"/>
    </row>
    <row r="610" spans="30:30" x14ac:dyDescent="0.2">
      <c r="AD610" s="559"/>
    </row>
    <row r="611" spans="30:30" x14ac:dyDescent="0.2">
      <c r="AD611" s="559"/>
    </row>
    <row r="612" spans="30:30" x14ac:dyDescent="0.2">
      <c r="AD612" s="559"/>
    </row>
    <row r="613" spans="30:30" x14ac:dyDescent="0.2">
      <c r="AD613" s="559"/>
    </row>
    <row r="614" spans="30:30" x14ac:dyDescent="0.2">
      <c r="AD614" s="559"/>
    </row>
    <row r="615" spans="30:30" x14ac:dyDescent="0.2">
      <c r="AD615" s="559"/>
    </row>
    <row r="616" spans="30:30" x14ac:dyDescent="0.2">
      <c r="AD616" s="559"/>
    </row>
    <row r="617" spans="30:30" x14ac:dyDescent="0.2">
      <c r="AD617" s="559"/>
    </row>
    <row r="618" spans="30:30" x14ac:dyDescent="0.2">
      <c r="AD618" s="559"/>
    </row>
    <row r="619" spans="30:30" x14ac:dyDescent="0.2">
      <c r="AD619" s="559"/>
    </row>
    <row r="620" spans="30:30" x14ac:dyDescent="0.2">
      <c r="AD620" s="559"/>
    </row>
    <row r="621" spans="30:30" x14ac:dyDescent="0.2">
      <c r="AD621" s="559"/>
    </row>
    <row r="622" spans="30:30" x14ac:dyDescent="0.2">
      <c r="AD622" s="559"/>
    </row>
    <row r="623" spans="30:30" x14ac:dyDescent="0.2">
      <c r="AD623" s="559"/>
    </row>
    <row r="624" spans="30:30" x14ac:dyDescent="0.2">
      <c r="AD624" s="559"/>
    </row>
    <row r="625" spans="30:30" x14ac:dyDescent="0.2">
      <c r="AD625" s="559"/>
    </row>
    <row r="626" spans="30:30" x14ac:dyDescent="0.2">
      <c r="AD626" s="559"/>
    </row>
    <row r="627" spans="30:30" x14ac:dyDescent="0.2">
      <c r="AD627" s="559"/>
    </row>
    <row r="628" spans="30:30" x14ac:dyDescent="0.2">
      <c r="AD628" s="559"/>
    </row>
    <row r="629" spans="30:30" x14ac:dyDescent="0.2">
      <c r="AD629" s="559"/>
    </row>
    <row r="630" spans="30:30" x14ac:dyDescent="0.2">
      <c r="AD630" s="559"/>
    </row>
    <row r="631" spans="30:30" x14ac:dyDescent="0.2">
      <c r="AD631" s="559"/>
    </row>
    <row r="632" spans="30:30" x14ac:dyDescent="0.2">
      <c r="AD632" s="559"/>
    </row>
    <row r="633" spans="30:30" x14ac:dyDescent="0.2">
      <c r="AD633" s="559"/>
    </row>
    <row r="634" spans="30:30" x14ac:dyDescent="0.2">
      <c r="AD634" s="559"/>
    </row>
    <row r="635" spans="30:30" x14ac:dyDescent="0.2">
      <c r="AD635" s="559"/>
    </row>
    <row r="636" spans="30:30" x14ac:dyDescent="0.2">
      <c r="AD636" s="559"/>
    </row>
    <row r="637" spans="30:30" x14ac:dyDescent="0.2">
      <c r="AD637" s="559"/>
    </row>
    <row r="638" spans="30:30" x14ac:dyDescent="0.2">
      <c r="AD638" s="559"/>
    </row>
    <row r="639" spans="30:30" x14ac:dyDescent="0.2">
      <c r="AD639" s="559"/>
    </row>
    <row r="640" spans="30:30" x14ac:dyDescent="0.2">
      <c r="AD640" s="559"/>
    </row>
    <row r="641" spans="30:30" x14ac:dyDescent="0.2">
      <c r="AD641" s="559"/>
    </row>
    <row r="642" spans="30:30" x14ac:dyDescent="0.2">
      <c r="AD642" s="559"/>
    </row>
    <row r="643" spans="30:30" x14ac:dyDescent="0.2">
      <c r="AD643" s="559"/>
    </row>
    <row r="644" spans="30:30" x14ac:dyDescent="0.2">
      <c r="AD644" s="559"/>
    </row>
    <row r="645" spans="30:30" x14ac:dyDescent="0.2">
      <c r="AD645" s="559"/>
    </row>
    <row r="646" spans="30:30" x14ac:dyDescent="0.2">
      <c r="AD646" s="559"/>
    </row>
    <row r="647" spans="30:30" x14ac:dyDescent="0.2">
      <c r="AD647" s="559"/>
    </row>
    <row r="648" spans="30:30" x14ac:dyDescent="0.2">
      <c r="AD648" s="559"/>
    </row>
    <row r="649" spans="30:30" x14ac:dyDescent="0.2">
      <c r="AD649" s="559"/>
    </row>
    <row r="650" spans="30:30" x14ac:dyDescent="0.2">
      <c r="AD650" s="559"/>
    </row>
    <row r="651" spans="30:30" x14ac:dyDescent="0.2">
      <c r="AD651" s="559"/>
    </row>
    <row r="652" spans="30:30" x14ac:dyDescent="0.2">
      <c r="AD652" s="559"/>
    </row>
    <row r="653" spans="30:30" x14ac:dyDescent="0.2">
      <c r="AD653" s="559"/>
    </row>
    <row r="654" spans="30:30" x14ac:dyDescent="0.2">
      <c r="AD654" s="559"/>
    </row>
    <row r="655" spans="30:30" x14ac:dyDescent="0.2">
      <c r="AD655" s="559"/>
    </row>
    <row r="656" spans="30:30" x14ac:dyDescent="0.2">
      <c r="AD656" s="559"/>
    </row>
    <row r="657" spans="30:30" x14ac:dyDescent="0.2">
      <c r="AD657" s="559"/>
    </row>
    <row r="658" spans="30:30" x14ac:dyDescent="0.2">
      <c r="AD658" s="559"/>
    </row>
    <row r="659" spans="30:30" x14ac:dyDescent="0.2">
      <c r="AD659" s="559"/>
    </row>
    <row r="660" spans="30:30" x14ac:dyDescent="0.2">
      <c r="AD660" s="559"/>
    </row>
    <row r="661" spans="30:30" x14ac:dyDescent="0.2">
      <c r="AD661" s="559"/>
    </row>
    <row r="662" spans="30:30" x14ac:dyDescent="0.2">
      <c r="AD662" s="559"/>
    </row>
    <row r="663" spans="30:30" x14ac:dyDescent="0.2">
      <c r="AD663" s="559"/>
    </row>
    <row r="664" spans="30:30" x14ac:dyDescent="0.2">
      <c r="AD664" s="559"/>
    </row>
    <row r="665" spans="30:30" x14ac:dyDescent="0.2">
      <c r="AD665" s="559"/>
    </row>
    <row r="666" spans="30:30" x14ac:dyDescent="0.2">
      <c r="AD666" s="559"/>
    </row>
    <row r="667" spans="30:30" x14ac:dyDescent="0.2">
      <c r="AD667" s="559"/>
    </row>
    <row r="668" spans="30:30" x14ac:dyDescent="0.2">
      <c r="AD668" s="559"/>
    </row>
    <row r="669" spans="30:30" x14ac:dyDescent="0.2">
      <c r="AD669" s="559"/>
    </row>
    <row r="670" spans="30:30" x14ac:dyDescent="0.2">
      <c r="AD670" s="559"/>
    </row>
    <row r="671" spans="30:30" x14ac:dyDescent="0.2">
      <c r="AD671" s="559"/>
    </row>
    <row r="672" spans="30:30" x14ac:dyDescent="0.2">
      <c r="AD672" s="559"/>
    </row>
    <row r="673" spans="30:30" x14ac:dyDescent="0.2">
      <c r="AD673" s="559"/>
    </row>
    <row r="674" spans="30:30" x14ac:dyDescent="0.2">
      <c r="AD674" s="559"/>
    </row>
    <row r="675" spans="30:30" x14ac:dyDescent="0.2">
      <c r="AD675" s="559"/>
    </row>
    <row r="676" spans="30:30" x14ac:dyDescent="0.2">
      <c r="AD676" s="559"/>
    </row>
    <row r="677" spans="30:30" x14ac:dyDescent="0.2">
      <c r="AD677" s="559"/>
    </row>
    <row r="678" spans="30:30" x14ac:dyDescent="0.2">
      <c r="AD678" s="559"/>
    </row>
    <row r="679" spans="30:30" x14ac:dyDescent="0.2">
      <c r="AD679" s="559"/>
    </row>
    <row r="680" spans="30:30" x14ac:dyDescent="0.2">
      <c r="AD680" s="559"/>
    </row>
    <row r="681" spans="30:30" x14ac:dyDescent="0.2">
      <c r="AD681" s="559"/>
    </row>
    <row r="682" spans="30:30" x14ac:dyDescent="0.2">
      <c r="AD682" s="559"/>
    </row>
    <row r="683" spans="30:30" x14ac:dyDescent="0.2">
      <c r="AD683" s="559"/>
    </row>
    <row r="684" spans="30:30" x14ac:dyDescent="0.2">
      <c r="AD684" s="559"/>
    </row>
    <row r="685" spans="30:30" x14ac:dyDescent="0.2">
      <c r="AD685" s="559"/>
    </row>
    <row r="686" spans="30:30" x14ac:dyDescent="0.2">
      <c r="AD686" s="559"/>
    </row>
    <row r="687" spans="30:30" x14ac:dyDescent="0.2">
      <c r="AD687" s="559"/>
    </row>
    <row r="688" spans="30:30" x14ac:dyDescent="0.2">
      <c r="AD688" s="559"/>
    </row>
    <row r="689" spans="30:30" x14ac:dyDescent="0.2">
      <c r="AD689" s="559"/>
    </row>
    <row r="690" spans="30:30" x14ac:dyDescent="0.2">
      <c r="AD690" s="559"/>
    </row>
    <row r="691" spans="30:30" x14ac:dyDescent="0.2">
      <c r="AD691" s="559"/>
    </row>
    <row r="692" spans="30:30" x14ac:dyDescent="0.2">
      <c r="AD692" s="559"/>
    </row>
    <row r="693" spans="30:30" x14ac:dyDescent="0.2">
      <c r="AD693" s="559"/>
    </row>
    <row r="694" spans="30:30" x14ac:dyDescent="0.2">
      <c r="AD694" s="559"/>
    </row>
    <row r="695" spans="30:30" x14ac:dyDescent="0.2">
      <c r="AD695" s="559"/>
    </row>
    <row r="696" spans="30:30" x14ac:dyDescent="0.2">
      <c r="AD696" s="559"/>
    </row>
    <row r="697" spans="30:30" x14ac:dyDescent="0.2">
      <c r="AD697" s="559"/>
    </row>
    <row r="698" spans="30:30" x14ac:dyDescent="0.2">
      <c r="AD698" s="559"/>
    </row>
    <row r="699" spans="30:30" x14ac:dyDescent="0.2">
      <c r="AD699" s="559"/>
    </row>
    <row r="700" spans="30:30" x14ac:dyDescent="0.2">
      <c r="AD700" s="559"/>
    </row>
    <row r="701" spans="30:30" x14ac:dyDescent="0.2">
      <c r="AD701" s="559"/>
    </row>
    <row r="702" spans="30:30" x14ac:dyDescent="0.2">
      <c r="AD702" s="559"/>
    </row>
    <row r="703" spans="30:30" x14ac:dyDescent="0.2">
      <c r="AD703" s="559"/>
    </row>
    <row r="704" spans="30:30" x14ac:dyDescent="0.2">
      <c r="AD704" s="559"/>
    </row>
    <row r="705" spans="30:30" x14ac:dyDescent="0.2">
      <c r="AD705" s="559"/>
    </row>
    <row r="706" spans="30:30" x14ac:dyDescent="0.2">
      <c r="AD706" s="559"/>
    </row>
    <row r="707" spans="30:30" x14ac:dyDescent="0.2">
      <c r="AD707" s="559"/>
    </row>
    <row r="708" spans="30:30" x14ac:dyDescent="0.2">
      <c r="AD708" s="559"/>
    </row>
    <row r="709" spans="30:30" x14ac:dyDescent="0.2">
      <c r="AD709" s="559"/>
    </row>
    <row r="710" spans="30:30" x14ac:dyDescent="0.2">
      <c r="AD710" s="559"/>
    </row>
    <row r="711" spans="30:30" x14ac:dyDescent="0.2">
      <c r="AD711" s="559"/>
    </row>
    <row r="712" spans="30:30" x14ac:dyDescent="0.2">
      <c r="AD712" s="559"/>
    </row>
    <row r="713" spans="30:30" x14ac:dyDescent="0.2">
      <c r="AD713" s="559"/>
    </row>
    <row r="714" spans="30:30" x14ac:dyDescent="0.2">
      <c r="AD714" s="559"/>
    </row>
    <row r="715" spans="30:30" x14ac:dyDescent="0.2">
      <c r="AD715" s="559"/>
    </row>
    <row r="716" spans="30:30" x14ac:dyDescent="0.2">
      <c r="AD716" s="559"/>
    </row>
    <row r="717" spans="30:30" x14ac:dyDescent="0.2">
      <c r="AD717" s="559"/>
    </row>
    <row r="718" spans="30:30" x14ac:dyDescent="0.2">
      <c r="AD718" s="559"/>
    </row>
    <row r="719" spans="30:30" x14ac:dyDescent="0.2">
      <c r="AD719" s="559"/>
    </row>
    <row r="720" spans="30:30" x14ac:dyDescent="0.2">
      <c r="AD720" s="559"/>
    </row>
    <row r="721" spans="30:30" x14ac:dyDescent="0.2">
      <c r="AD721" s="559"/>
    </row>
    <row r="722" spans="30:30" x14ac:dyDescent="0.2">
      <c r="AD722" s="559"/>
    </row>
    <row r="723" spans="30:30" x14ac:dyDescent="0.2">
      <c r="AD723" s="559"/>
    </row>
    <row r="724" spans="30:30" x14ac:dyDescent="0.2">
      <c r="AD724" s="559"/>
    </row>
    <row r="725" spans="30:30" x14ac:dyDescent="0.2">
      <c r="AD725" s="559"/>
    </row>
    <row r="726" spans="30:30" x14ac:dyDescent="0.2">
      <c r="AD726" s="559"/>
    </row>
    <row r="727" spans="30:30" x14ac:dyDescent="0.2">
      <c r="AD727" s="559"/>
    </row>
    <row r="728" spans="30:30" x14ac:dyDescent="0.2">
      <c r="AD728" s="559"/>
    </row>
    <row r="729" spans="30:30" x14ac:dyDescent="0.2">
      <c r="AD729" s="559"/>
    </row>
    <row r="730" spans="30:30" x14ac:dyDescent="0.2">
      <c r="AD730" s="559"/>
    </row>
    <row r="731" spans="30:30" x14ac:dyDescent="0.2">
      <c r="AD731" s="559"/>
    </row>
    <row r="732" spans="30:30" x14ac:dyDescent="0.2">
      <c r="AD732" s="559"/>
    </row>
    <row r="733" spans="30:30" x14ac:dyDescent="0.2">
      <c r="AD733" s="559"/>
    </row>
    <row r="734" spans="30:30" x14ac:dyDescent="0.2">
      <c r="AD734" s="559"/>
    </row>
    <row r="735" spans="30:30" x14ac:dyDescent="0.2">
      <c r="AD735" s="559"/>
    </row>
    <row r="736" spans="30:30" x14ac:dyDescent="0.2">
      <c r="AD736" s="559"/>
    </row>
    <row r="737" spans="30:30" x14ac:dyDescent="0.2">
      <c r="AD737" s="559"/>
    </row>
    <row r="738" spans="30:30" x14ac:dyDescent="0.2">
      <c r="AD738" s="559"/>
    </row>
    <row r="739" spans="30:30" x14ac:dyDescent="0.2">
      <c r="AD739" s="559"/>
    </row>
    <row r="740" spans="30:30" x14ac:dyDescent="0.2">
      <c r="AD740" s="559"/>
    </row>
    <row r="741" spans="30:30" x14ac:dyDescent="0.2">
      <c r="AD741" s="559"/>
    </row>
    <row r="742" spans="30:30" x14ac:dyDescent="0.2">
      <c r="AD742" s="559"/>
    </row>
    <row r="743" spans="30:30" x14ac:dyDescent="0.2">
      <c r="AD743" s="559"/>
    </row>
    <row r="744" spans="30:30" x14ac:dyDescent="0.2">
      <c r="AD744" s="559"/>
    </row>
    <row r="745" spans="30:30" x14ac:dyDescent="0.2">
      <c r="AD745" s="559"/>
    </row>
    <row r="746" spans="30:30" x14ac:dyDescent="0.2">
      <c r="AD746" s="559"/>
    </row>
    <row r="747" spans="30:30" x14ac:dyDescent="0.2">
      <c r="AD747" s="559"/>
    </row>
    <row r="748" spans="30:30" x14ac:dyDescent="0.2">
      <c r="AD748" s="559"/>
    </row>
    <row r="749" spans="30:30" x14ac:dyDescent="0.2">
      <c r="AD749" s="559"/>
    </row>
    <row r="750" spans="30:30" x14ac:dyDescent="0.2">
      <c r="AD750" s="559"/>
    </row>
    <row r="751" spans="30:30" x14ac:dyDescent="0.2">
      <c r="AD751" s="559"/>
    </row>
    <row r="752" spans="30:30" x14ac:dyDescent="0.2">
      <c r="AD752" s="559"/>
    </row>
    <row r="753" spans="30:30" x14ac:dyDescent="0.2">
      <c r="AD753" s="559"/>
    </row>
    <row r="754" spans="30:30" x14ac:dyDescent="0.2">
      <c r="AD754" s="559"/>
    </row>
    <row r="755" spans="30:30" x14ac:dyDescent="0.2">
      <c r="AD755" s="559"/>
    </row>
    <row r="756" spans="30:30" x14ac:dyDescent="0.2">
      <c r="AD756" s="559"/>
    </row>
    <row r="757" spans="30:30" x14ac:dyDescent="0.2">
      <c r="AD757" s="559"/>
    </row>
    <row r="758" spans="30:30" x14ac:dyDescent="0.2">
      <c r="AD758" s="559"/>
    </row>
    <row r="759" spans="30:30" x14ac:dyDescent="0.2">
      <c r="AD759" s="559"/>
    </row>
    <row r="760" spans="30:30" x14ac:dyDescent="0.2">
      <c r="AD760" s="559"/>
    </row>
    <row r="761" spans="30:30" x14ac:dyDescent="0.2">
      <c r="AD761" s="559"/>
    </row>
    <row r="762" spans="30:30" x14ac:dyDescent="0.2">
      <c r="AD762" s="559"/>
    </row>
    <row r="763" spans="30:30" x14ac:dyDescent="0.2">
      <c r="AD763" s="559"/>
    </row>
    <row r="764" spans="30:30" x14ac:dyDescent="0.2">
      <c r="AD764" s="559"/>
    </row>
    <row r="765" spans="30:30" x14ac:dyDescent="0.2">
      <c r="AD765" s="559"/>
    </row>
    <row r="766" spans="30:30" x14ac:dyDescent="0.2">
      <c r="AD766" s="559"/>
    </row>
    <row r="767" spans="30:30" x14ac:dyDescent="0.2">
      <c r="AD767" s="559"/>
    </row>
    <row r="768" spans="30:30" x14ac:dyDescent="0.2">
      <c r="AD768" s="559"/>
    </row>
    <row r="769" spans="30:30" x14ac:dyDescent="0.2">
      <c r="AD769" s="559"/>
    </row>
    <row r="770" spans="30:30" x14ac:dyDescent="0.2">
      <c r="AD770" s="559"/>
    </row>
    <row r="771" spans="30:30" x14ac:dyDescent="0.2">
      <c r="AD771" s="559"/>
    </row>
    <row r="772" spans="30:30" x14ac:dyDescent="0.2">
      <c r="AD772" s="559"/>
    </row>
    <row r="773" spans="30:30" x14ac:dyDescent="0.2">
      <c r="AD773" s="559"/>
    </row>
    <row r="774" spans="30:30" x14ac:dyDescent="0.2">
      <c r="AD774" s="559"/>
    </row>
    <row r="775" spans="30:30" x14ac:dyDescent="0.2">
      <c r="AD775" s="559"/>
    </row>
    <row r="776" spans="30:30" x14ac:dyDescent="0.2">
      <c r="AD776" s="559"/>
    </row>
    <row r="777" spans="30:30" x14ac:dyDescent="0.2">
      <c r="AD777" s="559"/>
    </row>
    <row r="778" spans="30:30" x14ac:dyDescent="0.2">
      <c r="AD778" s="559"/>
    </row>
    <row r="779" spans="30:30" x14ac:dyDescent="0.2">
      <c r="AD779" s="559"/>
    </row>
    <row r="780" spans="30:30" x14ac:dyDescent="0.2">
      <c r="AD780" s="559"/>
    </row>
    <row r="781" spans="30:30" x14ac:dyDescent="0.2">
      <c r="AD781" s="559"/>
    </row>
    <row r="782" spans="30:30" x14ac:dyDescent="0.2">
      <c r="AD782" s="559"/>
    </row>
    <row r="783" spans="30:30" x14ac:dyDescent="0.2">
      <c r="AD783" s="559"/>
    </row>
    <row r="784" spans="30:30" x14ac:dyDescent="0.2">
      <c r="AD784" s="559"/>
    </row>
    <row r="785" spans="30:30" x14ac:dyDescent="0.2">
      <c r="AD785" s="559"/>
    </row>
    <row r="786" spans="30:30" x14ac:dyDescent="0.2">
      <c r="AD786" s="559"/>
    </row>
    <row r="787" spans="30:30" x14ac:dyDescent="0.2">
      <c r="AD787" s="559"/>
    </row>
    <row r="788" spans="30:30" x14ac:dyDescent="0.2">
      <c r="AD788" s="559"/>
    </row>
    <row r="789" spans="30:30" x14ac:dyDescent="0.2">
      <c r="AD789" s="559"/>
    </row>
    <row r="790" spans="30:30" x14ac:dyDescent="0.2">
      <c r="AD790" s="559"/>
    </row>
    <row r="791" spans="30:30" x14ac:dyDescent="0.2">
      <c r="AD791" s="559"/>
    </row>
    <row r="792" spans="30:30" x14ac:dyDescent="0.2">
      <c r="AD792" s="559"/>
    </row>
    <row r="793" spans="30:30" x14ac:dyDescent="0.2">
      <c r="AD793" s="559"/>
    </row>
    <row r="794" spans="30:30" x14ac:dyDescent="0.2">
      <c r="AD794" s="559"/>
    </row>
    <row r="795" spans="30:30" x14ac:dyDescent="0.2">
      <c r="AD795" s="559"/>
    </row>
    <row r="796" spans="30:30" x14ac:dyDescent="0.2">
      <c r="AD796" s="559"/>
    </row>
    <row r="797" spans="30:30" x14ac:dyDescent="0.2">
      <c r="AD797" s="559"/>
    </row>
    <row r="798" spans="30:30" x14ac:dyDescent="0.2">
      <c r="AD798" s="559"/>
    </row>
    <row r="799" spans="30:30" x14ac:dyDescent="0.2">
      <c r="AD799" s="559"/>
    </row>
    <row r="800" spans="30:30" x14ac:dyDescent="0.2">
      <c r="AD800" s="559"/>
    </row>
    <row r="801" spans="30:30" x14ac:dyDescent="0.2">
      <c r="AD801" s="559"/>
    </row>
    <row r="802" spans="30:30" x14ac:dyDescent="0.2">
      <c r="AD802" s="559"/>
    </row>
    <row r="803" spans="30:30" x14ac:dyDescent="0.2">
      <c r="AD803" s="559"/>
    </row>
    <row r="804" spans="30:30" x14ac:dyDescent="0.2">
      <c r="AD804" s="559"/>
    </row>
    <row r="805" spans="30:30" x14ac:dyDescent="0.2">
      <c r="AD805" s="559"/>
    </row>
    <row r="806" spans="30:30" x14ac:dyDescent="0.2">
      <c r="AD806" s="559"/>
    </row>
    <row r="807" spans="30:30" x14ac:dyDescent="0.2">
      <c r="AD807" s="559"/>
    </row>
    <row r="808" spans="30:30" x14ac:dyDescent="0.2">
      <c r="AD808" s="559"/>
    </row>
    <row r="809" spans="30:30" x14ac:dyDescent="0.2">
      <c r="AD809" s="559"/>
    </row>
    <row r="810" spans="30:30" x14ac:dyDescent="0.2">
      <c r="AD810" s="559"/>
    </row>
    <row r="811" spans="30:30" x14ac:dyDescent="0.2">
      <c r="AD811" s="559"/>
    </row>
    <row r="812" spans="30:30" x14ac:dyDescent="0.2">
      <c r="AD812" s="559"/>
    </row>
    <row r="813" spans="30:30" x14ac:dyDescent="0.2">
      <c r="AD813" s="559"/>
    </row>
    <row r="814" spans="30:30" x14ac:dyDescent="0.2">
      <c r="AD814" s="559"/>
    </row>
    <row r="815" spans="30:30" x14ac:dyDescent="0.2">
      <c r="AD815" s="559"/>
    </row>
    <row r="816" spans="30:30" x14ac:dyDescent="0.2">
      <c r="AD816" s="559"/>
    </row>
    <row r="817" spans="30:30" x14ac:dyDescent="0.2">
      <c r="AD817" s="559"/>
    </row>
    <row r="818" spans="30:30" x14ac:dyDescent="0.2">
      <c r="AD818" s="559"/>
    </row>
    <row r="819" spans="30:30" x14ac:dyDescent="0.2">
      <c r="AD819" s="559"/>
    </row>
    <row r="820" spans="30:30" x14ac:dyDescent="0.2">
      <c r="AD820" s="559"/>
    </row>
    <row r="821" spans="30:30" x14ac:dyDescent="0.2">
      <c r="AD821" s="559"/>
    </row>
    <row r="822" spans="30:30" x14ac:dyDescent="0.2">
      <c r="AD822" s="559"/>
    </row>
    <row r="823" spans="30:30" x14ac:dyDescent="0.2">
      <c r="AD823" s="559"/>
    </row>
    <row r="824" spans="30:30" x14ac:dyDescent="0.2">
      <c r="AD824" s="559"/>
    </row>
    <row r="825" spans="30:30" x14ac:dyDescent="0.2">
      <c r="AD825" s="559"/>
    </row>
    <row r="826" spans="30:30" x14ac:dyDescent="0.2">
      <c r="AD826" s="559"/>
    </row>
    <row r="827" spans="30:30" x14ac:dyDescent="0.2">
      <c r="AD827" s="559"/>
    </row>
    <row r="828" spans="30:30" x14ac:dyDescent="0.2">
      <c r="AD828" s="559"/>
    </row>
    <row r="829" spans="30:30" x14ac:dyDescent="0.2">
      <c r="AD829" s="559"/>
    </row>
    <row r="830" spans="30:30" x14ac:dyDescent="0.2">
      <c r="AD830" s="559"/>
    </row>
    <row r="831" spans="30:30" x14ac:dyDescent="0.2">
      <c r="AD831" s="559"/>
    </row>
    <row r="832" spans="30:30" x14ac:dyDescent="0.2">
      <c r="AD832" s="559"/>
    </row>
    <row r="833" spans="30:30" x14ac:dyDescent="0.2">
      <c r="AD833" s="559"/>
    </row>
    <row r="834" spans="30:30" x14ac:dyDescent="0.2">
      <c r="AD834" s="559"/>
    </row>
    <row r="835" spans="30:30" x14ac:dyDescent="0.2">
      <c r="AD835" s="559"/>
    </row>
    <row r="836" spans="30:30" x14ac:dyDescent="0.2">
      <c r="AD836" s="559"/>
    </row>
    <row r="837" spans="30:30" x14ac:dyDescent="0.2">
      <c r="AD837" s="559"/>
    </row>
    <row r="838" spans="30:30" x14ac:dyDescent="0.2">
      <c r="AD838" s="559"/>
    </row>
    <row r="839" spans="30:30" x14ac:dyDescent="0.2">
      <c r="AD839" s="559"/>
    </row>
    <row r="840" spans="30:30" x14ac:dyDescent="0.2">
      <c r="AD840" s="559"/>
    </row>
    <row r="841" spans="30:30" x14ac:dyDescent="0.2">
      <c r="AD841" s="559"/>
    </row>
    <row r="842" spans="30:30" x14ac:dyDescent="0.2">
      <c r="AD842" s="559"/>
    </row>
    <row r="843" spans="30:30" x14ac:dyDescent="0.2">
      <c r="AD843" s="559"/>
    </row>
    <row r="844" spans="30:30" x14ac:dyDescent="0.2">
      <c r="AD844" s="559"/>
    </row>
    <row r="845" spans="30:30" x14ac:dyDescent="0.2">
      <c r="AD845" s="559"/>
    </row>
    <row r="846" spans="30:30" x14ac:dyDescent="0.2">
      <c r="AD846" s="559"/>
    </row>
    <row r="847" spans="30:30" x14ac:dyDescent="0.2">
      <c r="AD847" s="559"/>
    </row>
    <row r="848" spans="30:30" x14ac:dyDescent="0.2">
      <c r="AD848" s="559"/>
    </row>
    <row r="849" spans="30:30" x14ac:dyDescent="0.2">
      <c r="AD849" s="559"/>
    </row>
    <row r="850" spans="30:30" x14ac:dyDescent="0.2">
      <c r="AD850" s="559"/>
    </row>
    <row r="851" spans="30:30" x14ac:dyDescent="0.2">
      <c r="AD851" s="559"/>
    </row>
    <row r="852" spans="30:30" x14ac:dyDescent="0.2">
      <c r="AD852" s="559"/>
    </row>
    <row r="853" spans="30:30" x14ac:dyDescent="0.2">
      <c r="AD853" s="559"/>
    </row>
    <row r="854" spans="30:30" x14ac:dyDescent="0.2">
      <c r="AD854" s="559"/>
    </row>
    <row r="855" spans="30:30" x14ac:dyDescent="0.2">
      <c r="AD855" s="559"/>
    </row>
    <row r="856" spans="30:30" x14ac:dyDescent="0.2">
      <c r="AD856" s="559"/>
    </row>
    <row r="857" spans="30:30" x14ac:dyDescent="0.2">
      <c r="AD857" s="559"/>
    </row>
    <row r="858" spans="30:30" x14ac:dyDescent="0.2">
      <c r="AD858" s="559"/>
    </row>
    <row r="859" spans="30:30" x14ac:dyDescent="0.2">
      <c r="AD859" s="559"/>
    </row>
    <row r="860" spans="30:30" x14ac:dyDescent="0.2">
      <c r="AD860" s="559"/>
    </row>
    <row r="861" spans="30:30" x14ac:dyDescent="0.2">
      <c r="AD861" s="559"/>
    </row>
    <row r="862" spans="30:30" x14ac:dyDescent="0.2">
      <c r="AD862" s="559"/>
    </row>
    <row r="863" spans="30:30" x14ac:dyDescent="0.2">
      <c r="AD863" s="559"/>
    </row>
    <row r="864" spans="30:30" x14ac:dyDescent="0.2">
      <c r="AD864" s="559"/>
    </row>
    <row r="865" spans="30:30" x14ac:dyDescent="0.2">
      <c r="AD865" s="559"/>
    </row>
    <row r="866" spans="30:30" x14ac:dyDescent="0.2">
      <c r="AD866" s="559"/>
    </row>
    <row r="867" spans="30:30" x14ac:dyDescent="0.2">
      <c r="AD867" s="559"/>
    </row>
    <row r="868" spans="30:30" x14ac:dyDescent="0.2">
      <c r="AD868" s="559"/>
    </row>
    <row r="869" spans="30:30" x14ac:dyDescent="0.2">
      <c r="AD869" s="559"/>
    </row>
    <row r="870" spans="30:30" x14ac:dyDescent="0.2">
      <c r="AD870" s="559"/>
    </row>
    <row r="871" spans="30:30" x14ac:dyDescent="0.2">
      <c r="AD871" s="559"/>
    </row>
    <row r="872" spans="30:30" x14ac:dyDescent="0.2">
      <c r="AD872" s="559"/>
    </row>
    <row r="873" spans="30:30" x14ac:dyDescent="0.2">
      <c r="AD873" s="559"/>
    </row>
    <row r="874" spans="30:30" x14ac:dyDescent="0.2">
      <c r="AD874" s="559"/>
    </row>
    <row r="875" spans="30:30" x14ac:dyDescent="0.2">
      <c r="AD875" s="559"/>
    </row>
    <row r="876" spans="30:30" x14ac:dyDescent="0.2">
      <c r="AD876" s="559"/>
    </row>
    <row r="877" spans="30:30" x14ac:dyDescent="0.2">
      <c r="AD877" s="559"/>
    </row>
    <row r="878" spans="30:30" x14ac:dyDescent="0.2">
      <c r="AD878" s="559"/>
    </row>
    <row r="879" spans="30:30" x14ac:dyDescent="0.2">
      <c r="AD879" s="559"/>
    </row>
    <row r="880" spans="30:30" x14ac:dyDescent="0.2">
      <c r="AD880" s="559"/>
    </row>
    <row r="881" spans="30:30" x14ac:dyDescent="0.2">
      <c r="AD881" s="559"/>
    </row>
    <row r="882" spans="30:30" x14ac:dyDescent="0.2">
      <c r="AD882" s="559"/>
    </row>
    <row r="883" spans="30:30" x14ac:dyDescent="0.2">
      <c r="AD883" s="559"/>
    </row>
    <row r="884" spans="30:30" x14ac:dyDescent="0.2">
      <c r="AD884" s="559"/>
    </row>
    <row r="885" spans="30:30" x14ac:dyDescent="0.2">
      <c r="AD885" s="559"/>
    </row>
    <row r="886" spans="30:30" x14ac:dyDescent="0.2">
      <c r="AD886" s="559"/>
    </row>
    <row r="887" spans="30:30" x14ac:dyDescent="0.2">
      <c r="AD887" s="559"/>
    </row>
    <row r="888" spans="30:30" x14ac:dyDescent="0.2">
      <c r="AD888" s="559"/>
    </row>
    <row r="889" spans="30:30" x14ac:dyDescent="0.2">
      <c r="AD889" s="559"/>
    </row>
    <row r="890" spans="30:30" x14ac:dyDescent="0.2">
      <c r="AD890" s="559"/>
    </row>
    <row r="891" spans="30:30" x14ac:dyDescent="0.2">
      <c r="AD891" s="559"/>
    </row>
    <row r="892" spans="30:30" x14ac:dyDescent="0.2">
      <c r="AD892" s="559"/>
    </row>
    <row r="893" spans="30:30" x14ac:dyDescent="0.2">
      <c r="AD893" s="559"/>
    </row>
    <row r="894" spans="30:30" x14ac:dyDescent="0.2">
      <c r="AD894" s="559"/>
    </row>
    <row r="895" spans="30:30" x14ac:dyDescent="0.2">
      <c r="AD895" s="559"/>
    </row>
    <row r="896" spans="30:30" x14ac:dyDescent="0.2">
      <c r="AD896" s="559"/>
    </row>
    <row r="897" spans="30:30" x14ac:dyDescent="0.2">
      <c r="AD897" s="559"/>
    </row>
    <row r="898" spans="30:30" x14ac:dyDescent="0.2">
      <c r="AD898" s="559"/>
    </row>
    <row r="899" spans="30:30" x14ac:dyDescent="0.2">
      <c r="AD899" s="559"/>
    </row>
    <row r="900" spans="30:30" x14ac:dyDescent="0.2">
      <c r="AD900" s="559"/>
    </row>
    <row r="901" spans="30:30" x14ac:dyDescent="0.2">
      <c r="AD901" s="559"/>
    </row>
    <row r="902" spans="30:30" x14ac:dyDescent="0.2">
      <c r="AD902" s="559"/>
    </row>
    <row r="903" spans="30:30" x14ac:dyDescent="0.2">
      <c r="AD903" s="559"/>
    </row>
    <row r="904" spans="30:30" x14ac:dyDescent="0.2">
      <c r="AD904" s="559"/>
    </row>
    <row r="905" spans="30:30" x14ac:dyDescent="0.2">
      <c r="AD905" s="559"/>
    </row>
    <row r="906" spans="30:30" x14ac:dyDescent="0.2">
      <c r="AD906" s="559"/>
    </row>
    <row r="907" spans="30:30" x14ac:dyDescent="0.2">
      <c r="AD907" s="559"/>
    </row>
    <row r="908" spans="30:30" x14ac:dyDescent="0.2">
      <c r="AD908" s="559"/>
    </row>
    <row r="909" spans="30:30" x14ac:dyDescent="0.2">
      <c r="AD909" s="559"/>
    </row>
    <row r="910" spans="30:30" x14ac:dyDescent="0.2">
      <c r="AD910" s="559"/>
    </row>
    <row r="911" spans="30:30" x14ac:dyDescent="0.2">
      <c r="AD911" s="559"/>
    </row>
    <row r="912" spans="30:30" x14ac:dyDescent="0.2">
      <c r="AD912" s="559"/>
    </row>
    <row r="913" spans="30:30" x14ac:dyDescent="0.2">
      <c r="AD913" s="559"/>
    </row>
    <row r="914" spans="30:30" x14ac:dyDescent="0.2">
      <c r="AD914" s="559"/>
    </row>
    <row r="915" spans="30:30" x14ac:dyDescent="0.2">
      <c r="AD915" s="559"/>
    </row>
    <row r="916" spans="30:30" x14ac:dyDescent="0.2">
      <c r="AD916" s="559"/>
    </row>
    <row r="917" spans="30:30" x14ac:dyDescent="0.2">
      <c r="AD917" s="559"/>
    </row>
    <row r="918" spans="30:30" x14ac:dyDescent="0.2">
      <c r="AD918" s="559"/>
    </row>
    <row r="919" spans="30:30" x14ac:dyDescent="0.2">
      <c r="AD919" s="559"/>
    </row>
    <row r="920" spans="30:30" x14ac:dyDescent="0.2">
      <c r="AD920" s="559"/>
    </row>
    <row r="921" spans="30:30" x14ac:dyDescent="0.2">
      <c r="AD921" s="559"/>
    </row>
    <row r="922" spans="30:30" x14ac:dyDescent="0.2">
      <c r="AD922" s="559"/>
    </row>
    <row r="923" spans="30:30" x14ac:dyDescent="0.2">
      <c r="AD923" s="559"/>
    </row>
    <row r="924" spans="30:30" x14ac:dyDescent="0.2">
      <c r="AD924" s="559"/>
    </row>
    <row r="925" spans="30:30" x14ac:dyDescent="0.2">
      <c r="AD925" s="559"/>
    </row>
    <row r="926" spans="30:30" x14ac:dyDescent="0.2">
      <c r="AD926" s="559"/>
    </row>
    <row r="927" spans="30:30" x14ac:dyDescent="0.2">
      <c r="AD927" s="559"/>
    </row>
    <row r="928" spans="30:30" x14ac:dyDescent="0.2">
      <c r="AD928" s="559"/>
    </row>
    <row r="929" spans="30:30" x14ac:dyDescent="0.2">
      <c r="AD929" s="559"/>
    </row>
    <row r="930" spans="30:30" x14ac:dyDescent="0.2">
      <c r="AD930" s="559"/>
    </row>
    <row r="931" spans="30:30" x14ac:dyDescent="0.2">
      <c r="AD931" s="559"/>
    </row>
    <row r="932" spans="30:30" x14ac:dyDescent="0.2">
      <c r="AD932" s="559"/>
    </row>
    <row r="933" spans="30:30" x14ac:dyDescent="0.2">
      <c r="AD933" s="559"/>
    </row>
    <row r="934" spans="30:30" x14ac:dyDescent="0.2">
      <c r="AD934" s="559"/>
    </row>
    <row r="935" spans="30:30" x14ac:dyDescent="0.2">
      <c r="AD935" s="559"/>
    </row>
    <row r="936" spans="30:30" x14ac:dyDescent="0.2">
      <c r="AD936" s="559"/>
    </row>
    <row r="937" spans="30:30" x14ac:dyDescent="0.2">
      <c r="AD937" s="559"/>
    </row>
    <row r="938" spans="30:30" x14ac:dyDescent="0.2">
      <c r="AD938" s="559"/>
    </row>
    <row r="939" spans="30:30" x14ac:dyDescent="0.2">
      <c r="AD939" s="559"/>
    </row>
    <row r="940" spans="30:30" x14ac:dyDescent="0.2">
      <c r="AD940" s="559"/>
    </row>
    <row r="941" spans="30:30" x14ac:dyDescent="0.2">
      <c r="AD941" s="559"/>
    </row>
    <row r="942" spans="30:30" x14ac:dyDescent="0.2">
      <c r="AD942" s="559"/>
    </row>
    <row r="943" spans="30:30" x14ac:dyDescent="0.2">
      <c r="AD943" s="559"/>
    </row>
    <row r="944" spans="30:30" x14ac:dyDescent="0.2">
      <c r="AD944" s="559"/>
    </row>
    <row r="945" spans="30:30" x14ac:dyDescent="0.2">
      <c r="AD945" s="559"/>
    </row>
    <row r="946" spans="30:30" x14ac:dyDescent="0.2">
      <c r="AD946" s="559"/>
    </row>
    <row r="947" spans="30:30" x14ac:dyDescent="0.2">
      <c r="AD947" s="559"/>
    </row>
    <row r="948" spans="30:30" x14ac:dyDescent="0.2">
      <c r="AD948" s="559"/>
    </row>
    <row r="949" spans="30:30" x14ac:dyDescent="0.2">
      <c r="AD949" s="559"/>
    </row>
    <row r="950" spans="30:30" x14ac:dyDescent="0.2">
      <c r="AD950" s="559"/>
    </row>
    <row r="951" spans="30:30" x14ac:dyDescent="0.2">
      <c r="AD951" s="559"/>
    </row>
    <row r="952" spans="30:30" x14ac:dyDescent="0.2">
      <c r="AD952" s="559"/>
    </row>
    <row r="953" spans="30:30" x14ac:dyDescent="0.2">
      <c r="AD953" s="559"/>
    </row>
    <row r="954" spans="30:30" x14ac:dyDescent="0.2">
      <c r="AD954" s="559"/>
    </row>
    <row r="955" spans="30:30" x14ac:dyDescent="0.2">
      <c r="AD955" s="559"/>
    </row>
    <row r="956" spans="30:30" x14ac:dyDescent="0.2">
      <c r="AD956" s="559"/>
    </row>
    <row r="957" spans="30:30" x14ac:dyDescent="0.2">
      <c r="AD957" s="559"/>
    </row>
    <row r="958" spans="30:30" x14ac:dyDescent="0.2">
      <c r="AD958" s="559"/>
    </row>
    <row r="959" spans="30:30" x14ac:dyDescent="0.2">
      <c r="AD959" s="559"/>
    </row>
    <row r="960" spans="30:30" x14ac:dyDescent="0.2">
      <c r="AD960" s="559"/>
    </row>
    <row r="961" spans="30:30" x14ac:dyDescent="0.2">
      <c r="AD961" s="559"/>
    </row>
    <row r="962" spans="30:30" x14ac:dyDescent="0.2">
      <c r="AD962" s="559"/>
    </row>
    <row r="963" spans="30:30" x14ac:dyDescent="0.2">
      <c r="AD963" s="559"/>
    </row>
    <row r="964" spans="30:30" x14ac:dyDescent="0.2">
      <c r="AD964" s="559"/>
    </row>
    <row r="965" spans="30:30" x14ac:dyDescent="0.2">
      <c r="AD965" s="559"/>
    </row>
    <row r="966" spans="30:30" x14ac:dyDescent="0.2">
      <c r="AD966" s="559"/>
    </row>
    <row r="967" spans="30:30" x14ac:dyDescent="0.2">
      <c r="AD967" s="559"/>
    </row>
    <row r="968" spans="30:30" x14ac:dyDescent="0.2">
      <c r="AD968" s="559"/>
    </row>
    <row r="969" spans="30:30" x14ac:dyDescent="0.2">
      <c r="AD969" s="559"/>
    </row>
    <row r="970" spans="30:30" x14ac:dyDescent="0.2">
      <c r="AD970" s="559"/>
    </row>
    <row r="971" spans="30:30" x14ac:dyDescent="0.2">
      <c r="AD971" s="559"/>
    </row>
    <row r="972" spans="30:30" x14ac:dyDescent="0.2">
      <c r="AD972" s="559"/>
    </row>
    <row r="973" spans="30:30" x14ac:dyDescent="0.2">
      <c r="AD973" s="559"/>
    </row>
    <row r="974" spans="30:30" x14ac:dyDescent="0.2">
      <c r="AD974" s="559"/>
    </row>
    <row r="975" spans="30:30" x14ac:dyDescent="0.2">
      <c r="AD975" s="559"/>
    </row>
    <row r="976" spans="30:30" x14ac:dyDescent="0.2">
      <c r="AD976" s="559"/>
    </row>
    <row r="977" spans="30:30" x14ac:dyDescent="0.2">
      <c r="AD977" s="559"/>
    </row>
    <row r="978" spans="30:30" x14ac:dyDescent="0.2">
      <c r="AD978" s="559"/>
    </row>
    <row r="979" spans="30:30" x14ac:dyDescent="0.2">
      <c r="AD979" s="559"/>
    </row>
    <row r="980" spans="30:30" x14ac:dyDescent="0.2">
      <c r="AD980" s="559"/>
    </row>
    <row r="981" spans="30:30" x14ac:dyDescent="0.2">
      <c r="AD981" s="559"/>
    </row>
    <row r="982" spans="30:30" x14ac:dyDescent="0.2">
      <c r="AD982" s="559"/>
    </row>
    <row r="983" spans="30:30" x14ac:dyDescent="0.2">
      <c r="AD983" s="559"/>
    </row>
    <row r="984" spans="30:30" x14ac:dyDescent="0.2">
      <c r="AD984" s="559"/>
    </row>
    <row r="985" spans="30:30" x14ac:dyDescent="0.2">
      <c r="AD985" s="559"/>
    </row>
    <row r="986" spans="30:30" x14ac:dyDescent="0.2">
      <c r="AD986" s="559"/>
    </row>
    <row r="987" spans="30:30" x14ac:dyDescent="0.2">
      <c r="AD987" s="559"/>
    </row>
    <row r="988" spans="30:30" x14ac:dyDescent="0.2">
      <c r="AD988" s="559"/>
    </row>
    <row r="989" spans="30:30" x14ac:dyDescent="0.2">
      <c r="AD989" s="559"/>
    </row>
    <row r="990" spans="30:30" x14ac:dyDescent="0.2">
      <c r="AD990" s="559"/>
    </row>
    <row r="991" spans="30:30" x14ac:dyDescent="0.2">
      <c r="AD991" s="559"/>
    </row>
    <row r="992" spans="30:30" x14ac:dyDescent="0.2">
      <c r="AD992" s="559"/>
    </row>
    <row r="993" spans="30:30" x14ac:dyDescent="0.2">
      <c r="AD993" s="559"/>
    </row>
    <row r="994" spans="30:30" x14ac:dyDescent="0.2">
      <c r="AD994" s="559"/>
    </row>
    <row r="995" spans="30:30" x14ac:dyDescent="0.2">
      <c r="AD995" s="559"/>
    </row>
    <row r="996" spans="30:30" x14ac:dyDescent="0.2">
      <c r="AD996" s="559"/>
    </row>
    <row r="997" spans="30:30" x14ac:dyDescent="0.2">
      <c r="AD997" s="559"/>
    </row>
    <row r="998" spans="30:30" x14ac:dyDescent="0.2">
      <c r="AD998" s="559"/>
    </row>
    <row r="999" spans="30:30" x14ac:dyDescent="0.2">
      <c r="AD999" s="559"/>
    </row>
    <row r="1000" spans="30:30" x14ac:dyDescent="0.2">
      <c r="AD1000" s="559"/>
    </row>
    <row r="1001" spans="30:30" x14ac:dyDescent="0.2">
      <c r="AD1001" s="559"/>
    </row>
    <row r="1002" spans="30:30" x14ac:dyDescent="0.2">
      <c r="AD1002" s="559"/>
    </row>
    <row r="1003" spans="30:30" x14ac:dyDescent="0.2">
      <c r="AD1003" s="559"/>
    </row>
    <row r="1004" spans="30:30" x14ac:dyDescent="0.2">
      <c r="AD1004" s="559"/>
    </row>
    <row r="1005" spans="30:30" x14ac:dyDescent="0.2">
      <c r="AD1005" s="559"/>
    </row>
    <row r="1006" spans="30:30" x14ac:dyDescent="0.2">
      <c r="AD1006" s="559"/>
    </row>
    <row r="1007" spans="30:30" x14ac:dyDescent="0.2">
      <c r="AD1007" s="559"/>
    </row>
    <row r="1008" spans="30:30" x14ac:dyDescent="0.2">
      <c r="AD1008" s="559"/>
    </row>
    <row r="1009" spans="30:30" x14ac:dyDescent="0.2">
      <c r="AD1009" s="559"/>
    </row>
    <row r="1010" spans="30:30" x14ac:dyDescent="0.2">
      <c r="AD1010" s="559"/>
    </row>
    <row r="1011" spans="30:30" x14ac:dyDescent="0.2">
      <c r="AD1011" s="559"/>
    </row>
    <row r="1012" spans="30:30" x14ac:dyDescent="0.2">
      <c r="AD1012" s="559"/>
    </row>
    <row r="1013" spans="30:30" x14ac:dyDescent="0.2">
      <c r="AD1013" s="559"/>
    </row>
    <row r="1014" spans="30:30" x14ac:dyDescent="0.2">
      <c r="AD1014" s="559"/>
    </row>
    <row r="1015" spans="30:30" x14ac:dyDescent="0.2">
      <c r="AD1015" s="559"/>
    </row>
    <row r="1016" spans="30:30" x14ac:dyDescent="0.2">
      <c r="AD1016" s="559"/>
    </row>
    <row r="1017" spans="30:30" x14ac:dyDescent="0.2">
      <c r="AD1017" s="559"/>
    </row>
    <row r="1018" spans="30:30" x14ac:dyDescent="0.2">
      <c r="AD1018" s="559"/>
    </row>
    <row r="1019" spans="30:30" x14ac:dyDescent="0.2">
      <c r="AD1019" s="559"/>
    </row>
    <row r="1020" spans="30:30" x14ac:dyDescent="0.2">
      <c r="AD1020" s="559"/>
    </row>
    <row r="1021" spans="30:30" x14ac:dyDescent="0.2">
      <c r="AD1021" s="559"/>
    </row>
    <row r="1022" spans="30:30" x14ac:dyDescent="0.2">
      <c r="AD1022" s="559"/>
    </row>
    <row r="1023" spans="30:30" x14ac:dyDescent="0.2">
      <c r="AD1023" s="559"/>
    </row>
    <row r="1024" spans="30:30" x14ac:dyDescent="0.2">
      <c r="AD1024" s="559"/>
    </row>
    <row r="1025" spans="30:30" x14ac:dyDescent="0.2">
      <c r="AD1025" s="559"/>
    </row>
    <row r="1026" spans="30:30" x14ac:dyDescent="0.2">
      <c r="AD1026" s="559"/>
    </row>
    <row r="1027" spans="30:30" x14ac:dyDescent="0.2">
      <c r="AD1027" s="559"/>
    </row>
    <row r="1028" spans="30:30" x14ac:dyDescent="0.2">
      <c r="AD1028" s="559"/>
    </row>
    <row r="1029" spans="30:30" x14ac:dyDescent="0.2">
      <c r="AD1029" s="559"/>
    </row>
    <row r="1030" spans="30:30" x14ac:dyDescent="0.2">
      <c r="AD1030" s="559"/>
    </row>
    <row r="1031" spans="30:30" x14ac:dyDescent="0.2">
      <c r="AD1031" s="559"/>
    </row>
    <row r="1032" spans="30:30" x14ac:dyDescent="0.2">
      <c r="AD1032" s="559"/>
    </row>
    <row r="1033" spans="30:30" x14ac:dyDescent="0.2">
      <c r="AD1033" s="559"/>
    </row>
    <row r="1034" spans="30:30" x14ac:dyDescent="0.2">
      <c r="AD1034" s="559"/>
    </row>
    <row r="1035" spans="30:30" x14ac:dyDescent="0.2">
      <c r="AD1035" s="559"/>
    </row>
    <row r="1036" spans="30:30" x14ac:dyDescent="0.2">
      <c r="AD1036" s="559"/>
    </row>
    <row r="1037" spans="30:30" x14ac:dyDescent="0.2">
      <c r="AD1037" s="559"/>
    </row>
    <row r="1038" spans="30:30" x14ac:dyDescent="0.2">
      <c r="AD1038" s="559"/>
    </row>
    <row r="1039" spans="30:30" x14ac:dyDescent="0.2">
      <c r="AD1039" s="559"/>
    </row>
    <row r="1040" spans="30:30" x14ac:dyDescent="0.2">
      <c r="AD1040" s="559"/>
    </row>
    <row r="1041" spans="30:30" x14ac:dyDescent="0.2">
      <c r="AD1041" s="559"/>
    </row>
    <row r="1042" spans="30:30" x14ac:dyDescent="0.2">
      <c r="AD1042" s="559"/>
    </row>
    <row r="1043" spans="30:30" x14ac:dyDescent="0.2">
      <c r="AD1043" s="559"/>
    </row>
    <row r="1044" spans="30:30" x14ac:dyDescent="0.2">
      <c r="AD1044" s="559"/>
    </row>
    <row r="1045" spans="30:30" x14ac:dyDescent="0.2">
      <c r="AD1045" s="559"/>
    </row>
    <row r="1046" spans="30:30" x14ac:dyDescent="0.2">
      <c r="AD1046" s="559"/>
    </row>
    <row r="1047" spans="30:30" x14ac:dyDescent="0.2">
      <c r="AD1047" s="559"/>
    </row>
    <row r="1048" spans="30:30" x14ac:dyDescent="0.2">
      <c r="AD1048" s="559"/>
    </row>
    <row r="1049" spans="30:30" x14ac:dyDescent="0.2">
      <c r="AD1049" s="559"/>
    </row>
    <row r="1050" spans="30:30" x14ac:dyDescent="0.2">
      <c r="AD1050" s="559"/>
    </row>
    <row r="1051" spans="30:30" x14ac:dyDescent="0.2">
      <c r="AD1051" s="559"/>
    </row>
    <row r="1052" spans="30:30" x14ac:dyDescent="0.2">
      <c r="AD1052" s="559"/>
    </row>
    <row r="1053" spans="30:30" x14ac:dyDescent="0.2">
      <c r="AD1053" s="559"/>
    </row>
    <row r="1054" spans="30:30" x14ac:dyDescent="0.2">
      <c r="AD1054" s="559"/>
    </row>
    <row r="1055" spans="30:30" x14ac:dyDescent="0.2">
      <c r="AD1055" s="559"/>
    </row>
    <row r="1056" spans="30:30" x14ac:dyDescent="0.2">
      <c r="AD1056" s="559"/>
    </row>
    <row r="1057" spans="30:30" x14ac:dyDescent="0.2">
      <c r="AD1057" s="559"/>
    </row>
    <row r="1058" spans="30:30" x14ac:dyDescent="0.2">
      <c r="AD1058" s="559"/>
    </row>
    <row r="1059" spans="30:30" x14ac:dyDescent="0.2">
      <c r="AD1059" s="559"/>
    </row>
    <row r="1060" spans="30:30" x14ac:dyDescent="0.2">
      <c r="AD1060" s="559"/>
    </row>
    <row r="1061" spans="30:30" x14ac:dyDescent="0.2">
      <c r="AD1061" s="559"/>
    </row>
    <row r="1062" spans="30:30" x14ac:dyDescent="0.2">
      <c r="AD1062" s="559"/>
    </row>
    <row r="1063" spans="30:30" x14ac:dyDescent="0.2">
      <c r="AD1063" s="559"/>
    </row>
    <row r="1064" spans="30:30" x14ac:dyDescent="0.2">
      <c r="AD1064" s="559"/>
    </row>
    <row r="1065" spans="30:30" x14ac:dyDescent="0.2">
      <c r="AD1065" s="559"/>
    </row>
    <row r="1066" spans="30:30" x14ac:dyDescent="0.2">
      <c r="AD1066" s="559"/>
    </row>
    <row r="1067" spans="30:30" x14ac:dyDescent="0.2">
      <c r="AD1067" s="559"/>
    </row>
    <row r="1068" spans="30:30" x14ac:dyDescent="0.2">
      <c r="AD1068" s="559"/>
    </row>
    <row r="1069" spans="30:30" x14ac:dyDescent="0.2">
      <c r="AD1069" s="559"/>
    </row>
    <row r="1070" spans="30:30" x14ac:dyDescent="0.2">
      <c r="AD1070" s="559"/>
    </row>
    <row r="1071" spans="30:30" x14ac:dyDescent="0.2">
      <c r="AD1071" s="559"/>
    </row>
    <row r="1072" spans="30:30" x14ac:dyDescent="0.2">
      <c r="AD1072" s="559"/>
    </row>
    <row r="1073" spans="30:30" x14ac:dyDescent="0.2">
      <c r="AD1073" s="559"/>
    </row>
    <row r="1074" spans="30:30" x14ac:dyDescent="0.2">
      <c r="AD1074" s="559"/>
    </row>
    <row r="1075" spans="30:30" x14ac:dyDescent="0.2">
      <c r="AD1075" s="559"/>
    </row>
    <row r="1076" spans="30:30" x14ac:dyDescent="0.2">
      <c r="AD1076" s="559"/>
    </row>
    <row r="1077" spans="30:30" x14ac:dyDescent="0.2">
      <c r="AD1077" s="559"/>
    </row>
    <row r="1078" spans="30:30" x14ac:dyDescent="0.2">
      <c r="AD1078" s="559"/>
    </row>
    <row r="1079" spans="30:30" x14ac:dyDescent="0.2">
      <c r="AD1079" s="559"/>
    </row>
    <row r="1080" spans="30:30" x14ac:dyDescent="0.2">
      <c r="AD1080" s="559"/>
    </row>
    <row r="1081" spans="30:30" x14ac:dyDescent="0.2">
      <c r="AD1081" s="559"/>
    </row>
    <row r="1082" spans="30:30" x14ac:dyDescent="0.2">
      <c r="AD1082" s="559"/>
    </row>
    <row r="1083" spans="30:30" x14ac:dyDescent="0.2">
      <c r="AD1083" s="559"/>
    </row>
    <row r="1084" spans="30:30" x14ac:dyDescent="0.2">
      <c r="AD1084" s="559"/>
    </row>
    <row r="1085" spans="30:30" x14ac:dyDescent="0.2">
      <c r="AD1085" s="559"/>
    </row>
    <row r="1086" spans="30:30" x14ac:dyDescent="0.2">
      <c r="AD1086" s="559"/>
    </row>
    <row r="1087" spans="30:30" x14ac:dyDescent="0.2">
      <c r="AD1087" s="559"/>
    </row>
    <row r="1088" spans="30:30" x14ac:dyDescent="0.2">
      <c r="AD1088" s="559"/>
    </row>
    <row r="1089" spans="30:30" x14ac:dyDescent="0.2">
      <c r="AD1089" s="559"/>
    </row>
    <row r="1090" spans="30:30" x14ac:dyDescent="0.2">
      <c r="AD1090" s="559"/>
    </row>
    <row r="1091" spans="30:30" x14ac:dyDescent="0.2">
      <c r="AD1091" s="559"/>
    </row>
    <row r="1092" spans="30:30" x14ac:dyDescent="0.2">
      <c r="AD1092" s="559"/>
    </row>
    <row r="1093" spans="30:30" x14ac:dyDescent="0.2">
      <c r="AD1093" s="559"/>
    </row>
    <row r="1094" spans="30:30" x14ac:dyDescent="0.2">
      <c r="AD1094" s="559"/>
    </row>
    <row r="1095" spans="30:30" x14ac:dyDescent="0.2">
      <c r="AD1095" s="559"/>
    </row>
    <row r="1096" spans="30:30" x14ac:dyDescent="0.2">
      <c r="AD1096" s="559"/>
    </row>
    <row r="1097" spans="30:30" x14ac:dyDescent="0.2">
      <c r="AD1097" s="559"/>
    </row>
    <row r="1098" spans="30:30" x14ac:dyDescent="0.2">
      <c r="AD1098" s="559"/>
    </row>
    <row r="1099" spans="30:30" x14ac:dyDescent="0.2">
      <c r="AD1099" s="559"/>
    </row>
    <row r="1100" spans="30:30" x14ac:dyDescent="0.2">
      <c r="AD1100" s="559"/>
    </row>
    <row r="1101" spans="30:30" x14ac:dyDescent="0.2">
      <c r="AD1101" s="559"/>
    </row>
    <row r="1102" spans="30:30" x14ac:dyDescent="0.2">
      <c r="AD1102" s="559"/>
    </row>
    <row r="1103" spans="30:30" x14ac:dyDescent="0.2">
      <c r="AD1103" s="559"/>
    </row>
    <row r="1104" spans="30:30" x14ac:dyDescent="0.2">
      <c r="AD1104" s="559"/>
    </row>
    <row r="1105" spans="30:30" x14ac:dyDescent="0.2">
      <c r="AD1105" s="559"/>
    </row>
    <row r="1106" spans="30:30" x14ac:dyDescent="0.2">
      <c r="AD1106" s="559"/>
    </row>
    <row r="1107" spans="30:30" x14ac:dyDescent="0.2">
      <c r="AD1107" s="559"/>
    </row>
    <row r="1108" spans="30:30" x14ac:dyDescent="0.2">
      <c r="AD1108" s="559"/>
    </row>
    <row r="1109" spans="30:30" x14ac:dyDescent="0.2">
      <c r="AD1109" s="559"/>
    </row>
    <row r="1110" spans="30:30" x14ac:dyDescent="0.2">
      <c r="AD1110" s="559"/>
    </row>
    <row r="1111" spans="30:30" x14ac:dyDescent="0.2">
      <c r="AD1111" s="559"/>
    </row>
    <row r="1112" spans="30:30" x14ac:dyDescent="0.2">
      <c r="AD1112" s="559"/>
    </row>
    <row r="1113" spans="30:30" x14ac:dyDescent="0.2">
      <c r="AD1113" s="559"/>
    </row>
    <row r="1114" spans="30:30" x14ac:dyDescent="0.2">
      <c r="AD1114" s="559"/>
    </row>
    <row r="1115" spans="30:30" x14ac:dyDescent="0.2">
      <c r="AD1115" s="559"/>
    </row>
    <row r="1116" spans="30:30" x14ac:dyDescent="0.2">
      <c r="AD1116" s="559"/>
    </row>
    <row r="1117" spans="30:30" x14ac:dyDescent="0.2">
      <c r="AD1117" s="559"/>
    </row>
    <row r="1118" spans="30:30" x14ac:dyDescent="0.2">
      <c r="AD1118" s="559"/>
    </row>
    <row r="1119" spans="30:30" x14ac:dyDescent="0.2">
      <c r="AD1119" s="559"/>
    </row>
    <row r="1120" spans="30:30" x14ac:dyDescent="0.2">
      <c r="AD1120" s="559"/>
    </row>
    <row r="1121" spans="30:30" x14ac:dyDescent="0.2">
      <c r="AD1121" s="559"/>
    </row>
    <row r="1122" spans="30:30" x14ac:dyDescent="0.2">
      <c r="AD1122" s="559"/>
    </row>
    <row r="1123" spans="30:30" x14ac:dyDescent="0.2">
      <c r="AD1123" s="559"/>
    </row>
    <row r="1124" spans="30:30" x14ac:dyDescent="0.2">
      <c r="AD1124" s="559"/>
    </row>
    <row r="1125" spans="30:30" x14ac:dyDescent="0.2">
      <c r="AD1125" s="559"/>
    </row>
    <row r="1126" spans="30:30" x14ac:dyDescent="0.2">
      <c r="AD1126" s="559"/>
    </row>
    <row r="1127" spans="30:30" x14ac:dyDescent="0.2">
      <c r="AD1127" s="559"/>
    </row>
    <row r="1128" spans="30:30" x14ac:dyDescent="0.2">
      <c r="AD1128" s="559"/>
    </row>
    <row r="1129" spans="30:30" x14ac:dyDescent="0.2">
      <c r="AD1129" s="559"/>
    </row>
    <row r="1130" spans="30:30" x14ac:dyDescent="0.2">
      <c r="AD1130" s="559"/>
    </row>
    <row r="1131" spans="30:30" x14ac:dyDescent="0.2">
      <c r="AD1131" s="559"/>
    </row>
    <row r="1132" spans="30:30" x14ac:dyDescent="0.2">
      <c r="AD1132" s="559"/>
    </row>
    <row r="1133" spans="30:30" x14ac:dyDescent="0.2">
      <c r="AD1133" s="559"/>
    </row>
    <row r="1134" spans="30:30" x14ac:dyDescent="0.2">
      <c r="AD1134" s="559"/>
    </row>
    <row r="1135" spans="30:30" x14ac:dyDescent="0.2">
      <c r="AD1135" s="559"/>
    </row>
    <row r="1136" spans="30:30" x14ac:dyDescent="0.2">
      <c r="AD1136" s="559"/>
    </row>
    <row r="1137" spans="30:30" x14ac:dyDescent="0.2">
      <c r="AD1137" s="559"/>
    </row>
    <row r="1138" spans="30:30" x14ac:dyDescent="0.2">
      <c r="AD1138" s="559"/>
    </row>
    <row r="1139" spans="30:30" x14ac:dyDescent="0.2">
      <c r="AD1139" s="559"/>
    </row>
    <row r="1140" spans="30:30" x14ac:dyDescent="0.2">
      <c r="AD1140" s="559"/>
    </row>
    <row r="1141" spans="30:30" x14ac:dyDescent="0.2">
      <c r="AD1141" s="559"/>
    </row>
    <row r="1142" spans="30:30" x14ac:dyDescent="0.2">
      <c r="AD1142" s="559"/>
    </row>
    <row r="1143" spans="30:30" x14ac:dyDescent="0.2">
      <c r="AD1143" s="559"/>
    </row>
    <row r="1144" spans="30:30" x14ac:dyDescent="0.2">
      <c r="AD1144" s="559"/>
    </row>
    <row r="1145" spans="30:30" x14ac:dyDescent="0.2">
      <c r="AD1145" s="559"/>
    </row>
    <row r="1146" spans="30:30" x14ac:dyDescent="0.2">
      <c r="AD1146" s="559"/>
    </row>
    <row r="1147" spans="30:30" x14ac:dyDescent="0.2">
      <c r="AD1147" s="559"/>
    </row>
    <row r="1148" spans="30:30" x14ac:dyDescent="0.2">
      <c r="AD1148" s="559"/>
    </row>
    <row r="1149" spans="30:30" x14ac:dyDescent="0.2">
      <c r="AD1149" s="559"/>
    </row>
    <row r="1150" spans="30:30" x14ac:dyDescent="0.2">
      <c r="AD1150" s="559"/>
    </row>
    <row r="1151" spans="30:30" x14ac:dyDescent="0.2">
      <c r="AD1151" s="559"/>
    </row>
    <row r="1152" spans="30:30" x14ac:dyDescent="0.2">
      <c r="AD1152" s="559"/>
    </row>
    <row r="1153" spans="30:30" x14ac:dyDescent="0.2">
      <c r="AD1153" s="559"/>
    </row>
    <row r="1154" spans="30:30" x14ac:dyDescent="0.2">
      <c r="AD1154" s="559"/>
    </row>
    <row r="1155" spans="30:30" x14ac:dyDescent="0.2">
      <c r="AD1155" s="559"/>
    </row>
    <row r="1156" spans="30:30" x14ac:dyDescent="0.2">
      <c r="AD1156" s="559"/>
    </row>
    <row r="1157" spans="30:30" x14ac:dyDescent="0.2">
      <c r="AD1157" s="559"/>
    </row>
    <row r="1158" spans="30:30" x14ac:dyDescent="0.2">
      <c r="AD1158" s="559"/>
    </row>
    <row r="1159" spans="30:30" x14ac:dyDescent="0.2">
      <c r="AD1159" s="559"/>
    </row>
    <row r="1160" spans="30:30" x14ac:dyDescent="0.2">
      <c r="AD1160" s="559"/>
    </row>
    <row r="1161" spans="30:30" x14ac:dyDescent="0.2">
      <c r="AD1161" s="559"/>
    </row>
    <row r="1162" spans="30:30" x14ac:dyDescent="0.2">
      <c r="AD1162" s="559"/>
    </row>
    <row r="1163" spans="30:30" x14ac:dyDescent="0.2">
      <c r="AD1163" s="559"/>
    </row>
    <row r="1164" spans="30:30" x14ac:dyDescent="0.2">
      <c r="AD1164" s="559"/>
    </row>
    <row r="1165" spans="30:30" x14ac:dyDescent="0.2">
      <c r="AD1165" s="559"/>
    </row>
    <row r="1166" spans="30:30" x14ac:dyDescent="0.2">
      <c r="AD1166" s="559"/>
    </row>
    <row r="1167" spans="30:30" x14ac:dyDescent="0.2">
      <c r="AD1167" s="559"/>
    </row>
    <row r="1168" spans="30:30" x14ac:dyDescent="0.2">
      <c r="AD1168" s="559"/>
    </row>
    <row r="1169" spans="30:30" x14ac:dyDescent="0.2">
      <c r="AD1169" s="559"/>
    </row>
    <row r="1170" spans="30:30" x14ac:dyDescent="0.2">
      <c r="AD1170" s="559"/>
    </row>
    <row r="1171" spans="30:30" x14ac:dyDescent="0.2">
      <c r="AD1171" s="559"/>
    </row>
    <row r="1172" spans="30:30" x14ac:dyDescent="0.2">
      <c r="AD1172" s="559"/>
    </row>
    <row r="1173" spans="30:30" x14ac:dyDescent="0.2">
      <c r="AD1173" s="559"/>
    </row>
    <row r="1174" spans="30:30" x14ac:dyDescent="0.2">
      <c r="AD1174" s="559"/>
    </row>
    <row r="1175" spans="30:30" x14ac:dyDescent="0.2">
      <c r="AD1175" s="559"/>
    </row>
    <row r="1176" spans="30:30" x14ac:dyDescent="0.2">
      <c r="AD1176" s="559"/>
    </row>
    <row r="1177" spans="30:30" x14ac:dyDescent="0.2">
      <c r="AD1177" s="559"/>
    </row>
    <row r="1178" spans="30:30" x14ac:dyDescent="0.2">
      <c r="AD1178" s="559"/>
    </row>
    <row r="1179" spans="30:30" x14ac:dyDescent="0.2">
      <c r="AD1179" s="559"/>
    </row>
    <row r="1180" spans="30:30" x14ac:dyDescent="0.2">
      <c r="AD1180" s="559"/>
    </row>
    <row r="1181" spans="30:30" x14ac:dyDescent="0.2">
      <c r="AD1181" s="559"/>
    </row>
    <row r="1182" spans="30:30" x14ac:dyDescent="0.2">
      <c r="AD1182" s="559"/>
    </row>
    <row r="1183" spans="30:30" x14ac:dyDescent="0.2">
      <c r="AD1183" s="559"/>
    </row>
    <row r="1184" spans="30:30" x14ac:dyDescent="0.2">
      <c r="AD1184" s="559"/>
    </row>
    <row r="1185" spans="30:30" x14ac:dyDescent="0.2">
      <c r="AD1185" s="559"/>
    </row>
    <row r="1186" spans="30:30" x14ac:dyDescent="0.2">
      <c r="AD1186" s="559"/>
    </row>
    <row r="1187" spans="30:30" x14ac:dyDescent="0.2">
      <c r="AD1187" s="559"/>
    </row>
    <row r="1188" spans="30:30" x14ac:dyDescent="0.2">
      <c r="AD1188" s="559"/>
    </row>
    <row r="1189" spans="30:30" x14ac:dyDescent="0.2">
      <c r="AD1189" s="559"/>
    </row>
    <row r="1190" spans="30:30" x14ac:dyDescent="0.2">
      <c r="AD1190" s="559"/>
    </row>
    <row r="1191" spans="30:30" x14ac:dyDescent="0.2">
      <c r="AD1191" s="559"/>
    </row>
    <row r="1192" spans="30:30" x14ac:dyDescent="0.2">
      <c r="AD1192" s="559"/>
    </row>
    <row r="1193" spans="30:30" x14ac:dyDescent="0.2">
      <c r="AD1193" s="559"/>
    </row>
    <row r="1194" spans="30:30" x14ac:dyDescent="0.2">
      <c r="AD1194" s="559"/>
    </row>
    <row r="1195" spans="30:30" x14ac:dyDescent="0.2">
      <c r="AD1195" s="559"/>
    </row>
    <row r="1196" spans="30:30" x14ac:dyDescent="0.2">
      <c r="AD1196" s="559"/>
    </row>
    <row r="1197" spans="30:30" x14ac:dyDescent="0.2">
      <c r="AD1197" s="559"/>
    </row>
    <row r="1198" spans="30:30" x14ac:dyDescent="0.2">
      <c r="AD1198" s="559"/>
    </row>
    <row r="1199" spans="30:30" x14ac:dyDescent="0.2">
      <c r="AD1199" s="559"/>
    </row>
    <row r="1200" spans="30:30" x14ac:dyDescent="0.2">
      <c r="AD1200" s="559"/>
    </row>
    <row r="1201" spans="30:30" x14ac:dyDescent="0.2">
      <c r="AD1201" s="559"/>
    </row>
    <row r="1202" spans="30:30" x14ac:dyDescent="0.2">
      <c r="AD1202" s="559"/>
    </row>
    <row r="1203" spans="30:30" x14ac:dyDescent="0.2">
      <c r="AD1203" s="559"/>
    </row>
    <row r="1204" spans="30:30" x14ac:dyDescent="0.2">
      <c r="AD1204" s="559"/>
    </row>
    <row r="1205" spans="30:30" x14ac:dyDescent="0.2">
      <c r="AD1205" s="559"/>
    </row>
    <row r="1206" spans="30:30" x14ac:dyDescent="0.2">
      <c r="AD1206" s="559"/>
    </row>
    <row r="1207" spans="30:30" x14ac:dyDescent="0.2">
      <c r="AD1207" s="559"/>
    </row>
    <row r="1208" spans="30:30" x14ac:dyDescent="0.2">
      <c r="AD1208" s="559"/>
    </row>
    <row r="1209" spans="30:30" x14ac:dyDescent="0.2">
      <c r="AD1209" s="559"/>
    </row>
    <row r="1210" spans="30:30" x14ac:dyDescent="0.2">
      <c r="AD1210" s="559"/>
    </row>
    <row r="1211" spans="30:30" x14ac:dyDescent="0.2">
      <c r="AD1211" s="559"/>
    </row>
    <row r="1212" spans="30:30" x14ac:dyDescent="0.2">
      <c r="AD1212" s="559"/>
    </row>
    <row r="1213" spans="30:30" x14ac:dyDescent="0.2">
      <c r="AD1213" s="559"/>
    </row>
    <row r="1214" spans="30:30" x14ac:dyDescent="0.2">
      <c r="AD1214" s="559"/>
    </row>
    <row r="1215" spans="30:30" x14ac:dyDescent="0.2">
      <c r="AD1215" s="559"/>
    </row>
    <row r="1216" spans="30:30" x14ac:dyDescent="0.2">
      <c r="AD1216" s="559"/>
    </row>
    <row r="1217" spans="30:30" x14ac:dyDescent="0.2">
      <c r="AD1217" s="559"/>
    </row>
    <row r="1218" spans="30:30" x14ac:dyDescent="0.2">
      <c r="AD1218" s="559"/>
    </row>
    <row r="1219" spans="30:30" x14ac:dyDescent="0.2">
      <c r="AD1219" s="559"/>
    </row>
    <row r="1220" spans="30:30" x14ac:dyDescent="0.2">
      <c r="AD1220" s="559"/>
    </row>
    <row r="1221" spans="30:30" x14ac:dyDescent="0.2">
      <c r="AD1221" s="559"/>
    </row>
    <row r="1222" spans="30:30" x14ac:dyDescent="0.2">
      <c r="AD1222" s="559"/>
    </row>
    <row r="1223" spans="30:30" x14ac:dyDescent="0.2">
      <c r="AD1223" s="559"/>
    </row>
    <row r="1224" spans="30:30" x14ac:dyDescent="0.2">
      <c r="AD1224" s="559"/>
    </row>
    <row r="1225" spans="30:30" x14ac:dyDescent="0.2">
      <c r="AD1225" s="559"/>
    </row>
    <row r="1226" spans="30:30" x14ac:dyDescent="0.2">
      <c r="AD1226" s="559"/>
    </row>
    <row r="1227" spans="30:30" x14ac:dyDescent="0.2">
      <c r="AD1227" s="559"/>
    </row>
    <row r="1228" spans="30:30" x14ac:dyDescent="0.2">
      <c r="AD1228" s="559"/>
    </row>
    <row r="1229" spans="30:30" x14ac:dyDescent="0.2">
      <c r="AD1229" s="559"/>
    </row>
    <row r="1230" spans="30:30" x14ac:dyDescent="0.2">
      <c r="AD1230" s="559"/>
    </row>
    <row r="1231" spans="30:30" x14ac:dyDescent="0.2">
      <c r="AD1231" s="559"/>
    </row>
    <row r="1232" spans="30:30" x14ac:dyDescent="0.2">
      <c r="AD1232" s="559"/>
    </row>
    <row r="1233" spans="30:30" x14ac:dyDescent="0.2">
      <c r="AD1233" s="559"/>
    </row>
    <row r="1234" spans="30:30" x14ac:dyDescent="0.2">
      <c r="AD1234" s="559"/>
    </row>
    <row r="1235" spans="30:30" x14ac:dyDescent="0.2">
      <c r="AD1235" s="559"/>
    </row>
    <row r="1236" spans="30:30" x14ac:dyDescent="0.2">
      <c r="AD1236" s="559"/>
    </row>
    <row r="1237" spans="30:30" x14ac:dyDescent="0.2">
      <c r="AD1237" s="559"/>
    </row>
    <row r="1238" spans="30:30" x14ac:dyDescent="0.2">
      <c r="AD1238" s="559"/>
    </row>
    <row r="1239" spans="30:30" x14ac:dyDescent="0.2">
      <c r="AD1239" s="559"/>
    </row>
    <row r="1240" spans="30:30" x14ac:dyDescent="0.2">
      <c r="AD1240" s="559"/>
    </row>
    <row r="1241" spans="30:30" x14ac:dyDescent="0.2">
      <c r="AD1241" s="559"/>
    </row>
    <row r="1242" spans="30:30" x14ac:dyDescent="0.2">
      <c r="AD1242" s="559"/>
    </row>
    <row r="1243" spans="30:30" x14ac:dyDescent="0.2">
      <c r="AD1243" s="559"/>
    </row>
    <row r="1244" spans="30:30" x14ac:dyDescent="0.2">
      <c r="AD1244" s="559"/>
    </row>
    <row r="1245" spans="30:30" x14ac:dyDescent="0.2">
      <c r="AD1245" s="559"/>
    </row>
    <row r="1246" spans="30:30" x14ac:dyDescent="0.2">
      <c r="AD1246" s="559"/>
    </row>
    <row r="1247" spans="30:30" x14ac:dyDescent="0.2">
      <c r="AD1247" s="559"/>
    </row>
    <row r="1248" spans="30:30" x14ac:dyDescent="0.2">
      <c r="AD1248" s="559"/>
    </row>
    <row r="1249" spans="30:30" x14ac:dyDescent="0.2">
      <c r="AD1249" s="559"/>
    </row>
    <row r="1250" spans="30:30" x14ac:dyDescent="0.2">
      <c r="AD1250" s="559"/>
    </row>
    <row r="1251" spans="30:30" x14ac:dyDescent="0.2">
      <c r="AD1251" s="559"/>
    </row>
    <row r="1252" spans="30:30" x14ac:dyDescent="0.2">
      <c r="AD1252" s="559"/>
    </row>
    <row r="1253" spans="30:30" x14ac:dyDescent="0.2">
      <c r="AD1253" s="559"/>
    </row>
    <row r="1254" spans="30:30" x14ac:dyDescent="0.2">
      <c r="AD1254" s="559"/>
    </row>
    <row r="1255" spans="30:30" x14ac:dyDescent="0.2">
      <c r="AD1255" s="559"/>
    </row>
    <row r="1256" spans="30:30" x14ac:dyDescent="0.2">
      <c r="AD1256" s="559"/>
    </row>
    <row r="1257" spans="30:30" x14ac:dyDescent="0.2">
      <c r="AD1257" s="559"/>
    </row>
    <row r="1258" spans="30:30" x14ac:dyDescent="0.2">
      <c r="AD1258" s="559"/>
    </row>
    <row r="1259" spans="30:30" x14ac:dyDescent="0.2">
      <c r="AD1259" s="559"/>
    </row>
    <row r="1260" spans="30:30" x14ac:dyDescent="0.2">
      <c r="AD1260" s="559"/>
    </row>
    <row r="1261" spans="30:30" x14ac:dyDescent="0.2">
      <c r="AD1261" s="559"/>
    </row>
    <row r="1262" spans="30:30" x14ac:dyDescent="0.2">
      <c r="AD1262" s="559"/>
    </row>
    <row r="1263" spans="30:30" x14ac:dyDescent="0.2">
      <c r="AD1263" s="559"/>
    </row>
    <row r="1264" spans="30:30" x14ac:dyDescent="0.2">
      <c r="AD1264" s="559"/>
    </row>
    <row r="1265" spans="30:30" x14ac:dyDescent="0.2">
      <c r="AD1265" s="559"/>
    </row>
    <row r="1266" spans="30:30" x14ac:dyDescent="0.2">
      <c r="AD1266" s="559"/>
    </row>
    <row r="1267" spans="30:30" x14ac:dyDescent="0.2">
      <c r="AD1267" s="559"/>
    </row>
    <row r="1268" spans="30:30" x14ac:dyDescent="0.2">
      <c r="AD1268" s="559"/>
    </row>
    <row r="1269" spans="30:30" x14ac:dyDescent="0.2">
      <c r="AD1269" s="559"/>
    </row>
    <row r="1270" spans="30:30" x14ac:dyDescent="0.2">
      <c r="AD1270" s="559"/>
    </row>
    <row r="1271" spans="30:30" x14ac:dyDescent="0.2">
      <c r="AD1271" s="559"/>
    </row>
    <row r="1272" spans="30:30" x14ac:dyDescent="0.2">
      <c r="AD1272" s="559"/>
    </row>
    <row r="1273" spans="30:30" x14ac:dyDescent="0.2">
      <c r="AD1273" s="559"/>
    </row>
    <row r="1274" spans="30:30" x14ac:dyDescent="0.2">
      <c r="AD1274" s="559"/>
    </row>
    <row r="1275" spans="30:30" x14ac:dyDescent="0.2">
      <c r="AD1275" s="559"/>
    </row>
    <row r="1276" spans="30:30" x14ac:dyDescent="0.2">
      <c r="AD1276" s="559"/>
    </row>
    <row r="1277" spans="30:30" x14ac:dyDescent="0.2">
      <c r="AD1277" s="559"/>
    </row>
    <row r="1278" spans="30:30" x14ac:dyDescent="0.2">
      <c r="AD1278" s="559"/>
    </row>
    <row r="1279" spans="30:30" x14ac:dyDescent="0.2">
      <c r="AD1279" s="559"/>
    </row>
    <row r="1280" spans="30:30" x14ac:dyDescent="0.2">
      <c r="AD1280" s="559"/>
    </row>
    <row r="1281" spans="30:30" x14ac:dyDescent="0.2">
      <c r="AD1281" s="559"/>
    </row>
    <row r="1282" spans="30:30" x14ac:dyDescent="0.2">
      <c r="AD1282" s="559"/>
    </row>
    <row r="1283" spans="30:30" x14ac:dyDescent="0.2">
      <c r="AD1283" s="559"/>
    </row>
    <row r="1284" spans="30:30" x14ac:dyDescent="0.2">
      <c r="AD1284" s="559"/>
    </row>
    <row r="1285" spans="30:30" x14ac:dyDescent="0.2">
      <c r="AD1285" s="559"/>
    </row>
    <row r="1286" spans="30:30" x14ac:dyDescent="0.2">
      <c r="AD1286" s="559"/>
    </row>
    <row r="1287" spans="30:30" x14ac:dyDescent="0.2">
      <c r="AD1287" s="559"/>
    </row>
    <row r="1288" spans="30:30" x14ac:dyDescent="0.2">
      <c r="AD1288" s="559"/>
    </row>
    <row r="1289" spans="30:30" x14ac:dyDescent="0.2">
      <c r="AD1289" s="559"/>
    </row>
    <row r="1290" spans="30:30" x14ac:dyDescent="0.2">
      <c r="AD1290" s="559"/>
    </row>
    <row r="1291" spans="30:30" x14ac:dyDescent="0.2">
      <c r="AD1291" s="559"/>
    </row>
    <row r="1292" spans="30:30" x14ac:dyDescent="0.2">
      <c r="AD1292" s="559"/>
    </row>
    <row r="1293" spans="30:30" x14ac:dyDescent="0.2">
      <c r="AD1293" s="559"/>
    </row>
    <row r="1294" spans="30:30" x14ac:dyDescent="0.2">
      <c r="AD1294" s="559"/>
    </row>
    <row r="1295" spans="30:30" x14ac:dyDescent="0.2">
      <c r="AD1295" s="559"/>
    </row>
    <row r="1296" spans="30:30" x14ac:dyDescent="0.2">
      <c r="AD1296" s="559"/>
    </row>
    <row r="1297" spans="30:30" x14ac:dyDescent="0.2">
      <c r="AD1297" s="559"/>
    </row>
    <row r="1298" spans="30:30" x14ac:dyDescent="0.2">
      <c r="AD1298" s="559"/>
    </row>
    <row r="1299" spans="30:30" x14ac:dyDescent="0.2">
      <c r="AD1299" s="559"/>
    </row>
    <row r="1300" spans="30:30" x14ac:dyDescent="0.2">
      <c r="AD1300" s="559"/>
    </row>
    <row r="1301" spans="30:30" x14ac:dyDescent="0.2">
      <c r="AD1301" s="559"/>
    </row>
    <row r="1302" spans="30:30" x14ac:dyDescent="0.2">
      <c r="AD1302" s="559"/>
    </row>
    <row r="1303" spans="30:30" x14ac:dyDescent="0.2">
      <c r="AD1303" s="559"/>
    </row>
    <row r="1304" spans="30:30" x14ac:dyDescent="0.2">
      <c r="AD1304" s="559"/>
    </row>
    <row r="1305" spans="30:30" x14ac:dyDescent="0.2">
      <c r="AD1305" s="559"/>
    </row>
    <row r="1306" spans="30:30" x14ac:dyDescent="0.2">
      <c r="AD1306" s="559"/>
    </row>
    <row r="1307" spans="30:30" x14ac:dyDescent="0.2">
      <c r="AD1307" s="559"/>
    </row>
    <row r="1308" spans="30:30" x14ac:dyDescent="0.2">
      <c r="AD1308" s="559"/>
    </row>
    <row r="1309" spans="30:30" x14ac:dyDescent="0.2">
      <c r="AD1309" s="559"/>
    </row>
    <row r="1310" spans="30:30" x14ac:dyDescent="0.2">
      <c r="AD1310" s="559"/>
    </row>
    <row r="1311" spans="30:30" x14ac:dyDescent="0.2">
      <c r="AD1311" s="559"/>
    </row>
    <row r="1312" spans="30:30" x14ac:dyDescent="0.2">
      <c r="AD1312" s="559"/>
    </row>
    <row r="1313" spans="30:30" x14ac:dyDescent="0.2">
      <c r="AD1313" s="559"/>
    </row>
    <row r="1314" spans="30:30" x14ac:dyDescent="0.2">
      <c r="AD1314" s="559"/>
    </row>
    <row r="1315" spans="30:30" x14ac:dyDescent="0.2">
      <c r="AD1315" s="559"/>
    </row>
    <row r="1316" spans="30:30" x14ac:dyDescent="0.2">
      <c r="AD1316" s="559"/>
    </row>
    <row r="1317" spans="30:30" x14ac:dyDescent="0.2">
      <c r="AD1317" s="559"/>
    </row>
    <row r="1318" spans="30:30" x14ac:dyDescent="0.2">
      <c r="AD1318" s="559"/>
    </row>
    <row r="1319" spans="30:30" x14ac:dyDescent="0.2">
      <c r="AD1319" s="559"/>
    </row>
    <row r="1320" spans="30:30" x14ac:dyDescent="0.2">
      <c r="AD1320" s="559"/>
    </row>
    <row r="1321" spans="30:30" x14ac:dyDescent="0.2">
      <c r="AD1321" s="559"/>
    </row>
    <row r="1322" spans="30:30" x14ac:dyDescent="0.2">
      <c r="AD1322" s="559"/>
    </row>
    <row r="1323" spans="30:30" x14ac:dyDescent="0.2">
      <c r="AD1323" s="559"/>
    </row>
    <row r="1324" spans="30:30" x14ac:dyDescent="0.2">
      <c r="AD1324" s="559"/>
    </row>
    <row r="1325" spans="30:30" x14ac:dyDescent="0.2">
      <c r="AD1325" s="559"/>
    </row>
    <row r="1326" spans="30:30" x14ac:dyDescent="0.2">
      <c r="AD1326" s="559"/>
    </row>
    <row r="1327" spans="30:30" x14ac:dyDescent="0.2">
      <c r="AD1327" s="559"/>
    </row>
    <row r="1328" spans="30:30" x14ac:dyDescent="0.2">
      <c r="AD1328" s="559"/>
    </row>
    <row r="1329" spans="30:30" x14ac:dyDescent="0.2">
      <c r="AD1329" s="559"/>
    </row>
    <row r="1330" spans="30:30" x14ac:dyDescent="0.2">
      <c r="AD1330" s="559"/>
    </row>
    <row r="1331" spans="30:30" x14ac:dyDescent="0.2">
      <c r="AD1331" s="559"/>
    </row>
    <row r="1332" spans="30:30" x14ac:dyDescent="0.2">
      <c r="AD1332" s="559"/>
    </row>
    <row r="1333" spans="30:30" x14ac:dyDescent="0.2">
      <c r="AD1333" s="559"/>
    </row>
    <row r="1334" spans="30:30" x14ac:dyDescent="0.2">
      <c r="AD1334" s="559"/>
    </row>
    <row r="1335" spans="30:30" x14ac:dyDescent="0.2">
      <c r="AD1335" s="559"/>
    </row>
    <row r="1336" spans="30:30" x14ac:dyDescent="0.2">
      <c r="AD1336" s="559"/>
    </row>
    <row r="1337" spans="30:30" x14ac:dyDescent="0.2">
      <c r="AD1337" s="559"/>
    </row>
    <row r="1338" spans="30:30" x14ac:dyDescent="0.2">
      <c r="AD1338" s="559"/>
    </row>
    <row r="1339" spans="30:30" x14ac:dyDescent="0.2">
      <c r="AD1339" s="559"/>
    </row>
    <row r="1340" spans="30:30" x14ac:dyDescent="0.2">
      <c r="AD1340" s="559"/>
    </row>
    <row r="1341" spans="30:30" x14ac:dyDescent="0.2">
      <c r="AD1341" s="559"/>
    </row>
    <row r="1342" spans="30:30" x14ac:dyDescent="0.2">
      <c r="AD1342" s="559"/>
    </row>
    <row r="1343" spans="30:30" x14ac:dyDescent="0.2">
      <c r="AD1343" s="559"/>
    </row>
    <row r="1344" spans="30:30" x14ac:dyDescent="0.2">
      <c r="AD1344" s="559"/>
    </row>
    <row r="1345" spans="30:30" x14ac:dyDescent="0.2">
      <c r="AD1345" s="559"/>
    </row>
    <row r="1346" spans="30:30" x14ac:dyDescent="0.2">
      <c r="AD1346" s="559"/>
    </row>
    <row r="1347" spans="30:30" x14ac:dyDescent="0.2">
      <c r="AD1347" s="559"/>
    </row>
    <row r="1348" spans="30:30" x14ac:dyDescent="0.2">
      <c r="AD1348" s="559"/>
    </row>
    <row r="1349" spans="30:30" x14ac:dyDescent="0.2">
      <c r="AD1349" s="559"/>
    </row>
    <row r="1350" spans="30:30" x14ac:dyDescent="0.2">
      <c r="AD1350" s="559"/>
    </row>
    <row r="1351" spans="30:30" x14ac:dyDescent="0.2">
      <c r="AD1351" s="559"/>
    </row>
    <row r="1352" spans="30:30" x14ac:dyDescent="0.2">
      <c r="AD1352" s="559"/>
    </row>
    <row r="1353" spans="30:30" x14ac:dyDescent="0.2">
      <c r="AD1353" s="559"/>
    </row>
    <row r="1354" spans="30:30" x14ac:dyDescent="0.2">
      <c r="AD1354" s="559"/>
    </row>
    <row r="1355" spans="30:30" x14ac:dyDescent="0.2">
      <c r="AD1355" s="559"/>
    </row>
    <row r="1356" spans="30:30" x14ac:dyDescent="0.2">
      <c r="AD1356" s="559"/>
    </row>
    <row r="1357" spans="30:30" x14ac:dyDescent="0.2">
      <c r="AD1357" s="559"/>
    </row>
    <row r="1358" spans="30:30" x14ac:dyDescent="0.2">
      <c r="AD1358" s="559"/>
    </row>
    <row r="1359" spans="30:30" x14ac:dyDescent="0.2">
      <c r="AD1359" s="559"/>
    </row>
    <row r="1360" spans="30:30" x14ac:dyDescent="0.2">
      <c r="AD1360" s="559"/>
    </row>
    <row r="1361" spans="30:30" x14ac:dyDescent="0.2">
      <c r="AD1361" s="559"/>
    </row>
    <row r="1362" spans="30:30" x14ac:dyDescent="0.2">
      <c r="AD1362" s="559"/>
    </row>
    <row r="1363" spans="30:30" x14ac:dyDescent="0.2">
      <c r="AD1363" s="559"/>
    </row>
    <row r="1364" spans="30:30" x14ac:dyDescent="0.2">
      <c r="AD1364" s="559"/>
    </row>
    <row r="1365" spans="30:30" x14ac:dyDescent="0.2">
      <c r="AD1365" s="559"/>
    </row>
    <row r="1366" spans="30:30" x14ac:dyDescent="0.2">
      <c r="AD1366" s="559"/>
    </row>
    <row r="1367" spans="30:30" x14ac:dyDescent="0.2">
      <c r="AD1367" s="559"/>
    </row>
    <row r="1368" spans="30:30" x14ac:dyDescent="0.2">
      <c r="AD1368" s="559"/>
    </row>
    <row r="1369" spans="30:30" x14ac:dyDescent="0.2">
      <c r="AD1369" s="559"/>
    </row>
    <row r="1370" spans="30:30" x14ac:dyDescent="0.2">
      <c r="AD1370" s="559"/>
    </row>
    <row r="1371" spans="30:30" x14ac:dyDescent="0.2">
      <c r="AD1371" s="559"/>
    </row>
    <row r="1372" spans="30:30" x14ac:dyDescent="0.2">
      <c r="AD1372" s="559"/>
    </row>
    <row r="1373" spans="30:30" x14ac:dyDescent="0.2">
      <c r="AD1373" s="559"/>
    </row>
    <row r="1374" spans="30:30" x14ac:dyDescent="0.2">
      <c r="AD1374" s="559"/>
    </row>
    <row r="1375" spans="30:30" x14ac:dyDescent="0.2">
      <c r="AD1375" s="559"/>
    </row>
    <row r="1376" spans="30:30" x14ac:dyDescent="0.2">
      <c r="AD1376" s="559"/>
    </row>
    <row r="1377" spans="30:30" x14ac:dyDescent="0.2">
      <c r="AD1377" s="559"/>
    </row>
    <row r="1378" spans="30:30" x14ac:dyDescent="0.2">
      <c r="AD1378" s="559"/>
    </row>
    <row r="1379" spans="30:30" x14ac:dyDescent="0.2">
      <c r="AD1379" s="559"/>
    </row>
    <row r="1380" spans="30:30" x14ac:dyDescent="0.2">
      <c r="AD1380" s="559"/>
    </row>
    <row r="1381" spans="30:30" x14ac:dyDescent="0.2">
      <c r="AD1381" s="559"/>
    </row>
    <row r="1382" spans="30:30" x14ac:dyDescent="0.2">
      <c r="AD1382" s="559"/>
    </row>
    <row r="1383" spans="30:30" x14ac:dyDescent="0.2">
      <c r="AD1383" s="559"/>
    </row>
    <row r="1384" spans="30:30" x14ac:dyDescent="0.2">
      <c r="AD1384" s="559"/>
    </row>
    <row r="1385" spans="30:30" x14ac:dyDescent="0.2">
      <c r="AD1385" s="559"/>
    </row>
    <row r="1386" spans="30:30" x14ac:dyDescent="0.2">
      <c r="AD1386" s="559"/>
    </row>
    <row r="1387" spans="30:30" x14ac:dyDescent="0.2">
      <c r="AD1387" s="559"/>
    </row>
    <row r="1388" spans="30:30" x14ac:dyDescent="0.2">
      <c r="AD1388" s="559"/>
    </row>
    <row r="1389" spans="30:30" x14ac:dyDescent="0.2">
      <c r="AD1389" s="559"/>
    </row>
    <row r="1390" spans="30:30" x14ac:dyDescent="0.2">
      <c r="AD1390" s="559"/>
    </row>
    <row r="1391" spans="30:30" x14ac:dyDescent="0.2">
      <c r="AD1391" s="559"/>
    </row>
    <row r="1392" spans="30:30" x14ac:dyDescent="0.2">
      <c r="AD1392" s="559"/>
    </row>
    <row r="1393" spans="30:30" x14ac:dyDescent="0.2">
      <c r="AD1393" s="559"/>
    </row>
    <row r="1394" spans="30:30" x14ac:dyDescent="0.2">
      <c r="AD1394" s="559"/>
    </row>
    <row r="1395" spans="30:30" x14ac:dyDescent="0.2">
      <c r="AD1395" s="559"/>
    </row>
    <row r="1396" spans="30:30" x14ac:dyDescent="0.2">
      <c r="AD1396" s="559"/>
    </row>
    <row r="1397" spans="30:30" x14ac:dyDescent="0.2">
      <c r="AD1397" s="559"/>
    </row>
    <row r="1398" spans="30:30" x14ac:dyDescent="0.2">
      <c r="AD1398" s="559"/>
    </row>
    <row r="1399" spans="30:30" x14ac:dyDescent="0.2">
      <c r="AD1399" s="559"/>
    </row>
    <row r="1400" spans="30:30" x14ac:dyDescent="0.2">
      <c r="AD1400" s="559"/>
    </row>
    <row r="1401" spans="30:30" x14ac:dyDescent="0.2">
      <c r="AD1401" s="559"/>
    </row>
    <row r="1402" spans="30:30" x14ac:dyDescent="0.2">
      <c r="AD1402" s="559"/>
    </row>
    <row r="1403" spans="30:30" x14ac:dyDescent="0.2">
      <c r="AD1403" s="559"/>
    </row>
    <row r="1404" spans="30:30" x14ac:dyDescent="0.2">
      <c r="AD1404" s="559"/>
    </row>
    <row r="1405" spans="30:30" x14ac:dyDescent="0.2">
      <c r="AD1405" s="559"/>
    </row>
    <row r="1406" spans="30:30" x14ac:dyDescent="0.2">
      <c r="AD1406" s="559"/>
    </row>
    <row r="1407" spans="30:30" x14ac:dyDescent="0.2">
      <c r="AD1407" s="559"/>
    </row>
    <row r="1408" spans="30:30" x14ac:dyDescent="0.2">
      <c r="AD1408" s="559"/>
    </row>
    <row r="1409" spans="30:30" x14ac:dyDescent="0.2">
      <c r="AD1409" s="559"/>
    </row>
    <row r="1410" spans="30:30" x14ac:dyDescent="0.2">
      <c r="AD1410" s="559"/>
    </row>
    <row r="1411" spans="30:30" x14ac:dyDescent="0.2">
      <c r="AD1411" s="559"/>
    </row>
    <row r="1412" spans="30:30" x14ac:dyDescent="0.2">
      <c r="AD1412" s="559"/>
    </row>
    <row r="1413" spans="30:30" x14ac:dyDescent="0.2">
      <c r="AD1413" s="559"/>
    </row>
    <row r="1414" spans="30:30" x14ac:dyDescent="0.2">
      <c r="AD1414" s="559"/>
    </row>
    <row r="1415" spans="30:30" x14ac:dyDescent="0.2">
      <c r="AD1415" s="559"/>
    </row>
    <row r="1416" spans="30:30" x14ac:dyDescent="0.2">
      <c r="AD1416" s="559"/>
    </row>
    <row r="1417" spans="30:30" x14ac:dyDescent="0.2">
      <c r="AD1417" s="559"/>
    </row>
    <row r="1418" spans="30:30" x14ac:dyDescent="0.2">
      <c r="AD1418" s="559"/>
    </row>
    <row r="1419" spans="30:30" x14ac:dyDescent="0.2">
      <c r="AD1419" s="559"/>
    </row>
    <row r="1420" spans="30:30" x14ac:dyDescent="0.2">
      <c r="AD1420" s="559"/>
    </row>
    <row r="1421" spans="30:30" x14ac:dyDescent="0.2">
      <c r="AD1421" s="559"/>
    </row>
    <row r="1422" spans="30:30" x14ac:dyDescent="0.2">
      <c r="AD1422" s="559"/>
    </row>
    <row r="1423" spans="30:30" x14ac:dyDescent="0.2">
      <c r="AD1423" s="559"/>
    </row>
    <row r="1424" spans="30:30" x14ac:dyDescent="0.2">
      <c r="AD1424" s="559"/>
    </row>
    <row r="1425" spans="30:30" x14ac:dyDescent="0.2">
      <c r="AD1425" s="559"/>
    </row>
    <row r="1426" spans="30:30" x14ac:dyDescent="0.2">
      <c r="AD1426" s="559"/>
    </row>
    <row r="1427" spans="30:30" x14ac:dyDescent="0.2">
      <c r="AD1427" s="559"/>
    </row>
    <row r="1428" spans="30:30" x14ac:dyDescent="0.2">
      <c r="AD1428" s="559"/>
    </row>
    <row r="1429" spans="30:30" x14ac:dyDescent="0.2">
      <c r="AD1429" s="559"/>
    </row>
    <row r="1430" spans="30:30" x14ac:dyDescent="0.2">
      <c r="AD1430" s="559"/>
    </row>
    <row r="1431" spans="30:30" x14ac:dyDescent="0.2">
      <c r="AD1431" s="559"/>
    </row>
    <row r="1432" spans="30:30" x14ac:dyDescent="0.2">
      <c r="AD1432" s="559"/>
    </row>
    <row r="1433" spans="30:30" x14ac:dyDescent="0.2">
      <c r="AD1433" s="559"/>
    </row>
    <row r="1434" spans="30:30" x14ac:dyDescent="0.2">
      <c r="AD1434" s="559"/>
    </row>
    <row r="1435" spans="30:30" x14ac:dyDescent="0.2">
      <c r="AD1435" s="559"/>
    </row>
    <row r="1436" spans="30:30" x14ac:dyDescent="0.2">
      <c r="AD1436" s="559"/>
    </row>
    <row r="1437" spans="30:30" x14ac:dyDescent="0.2">
      <c r="AD1437" s="559"/>
    </row>
    <row r="1438" spans="30:30" x14ac:dyDescent="0.2">
      <c r="AD1438" s="559"/>
    </row>
    <row r="1439" spans="30:30" x14ac:dyDescent="0.2">
      <c r="AD1439" s="559"/>
    </row>
    <row r="1440" spans="30:30" x14ac:dyDescent="0.2">
      <c r="AD1440" s="559"/>
    </row>
    <row r="1441" spans="30:30" x14ac:dyDescent="0.2">
      <c r="AD1441" s="559"/>
    </row>
    <row r="1442" spans="30:30" x14ac:dyDescent="0.2">
      <c r="AD1442" s="559"/>
    </row>
    <row r="1443" spans="30:30" x14ac:dyDescent="0.2">
      <c r="AD1443" s="559"/>
    </row>
    <row r="1444" spans="30:30" x14ac:dyDescent="0.2">
      <c r="AD1444" s="559"/>
    </row>
    <row r="1445" spans="30:30" x14ac:dyDescent="0.2">
      <c r="AD1445" s="559"/>
    </row>
    <row r="1446" spans="30:30" x14ac:dyDescent="0.2">
      <c r="AD1446" s="559"/>
    </row>
    <row r="1447" spans="30:30" x14ac:dyDescent="0.2">
      <c r="AD1447" s="559"/>
    </row>
    <row r="1448" spans="30:30" x14ac:dyDescent="0.2">
      <c r="AD1448" s="559"/>
    </row>
    <row r="1449" spans="30:30" x14ac:dyDescent="0.2">
      <c r="AD1449" s="559"/>
    </row>
    <row r="1450" spans="30:30" x14ac:dyDescent="0.2">
      <c r="AD1450" s="559"/>
    </row>
    <row r="1451" spans="30:30" x14ac:dyDescent="0.2">
      <c r="AD1451" s="559"/>
    </row>
    <row r="1452" spans="30:30" x14ac:dyDescent="0.2">
      <c r="AD1452" s="559"/>
    </row>
    <row r="1453" spans="30:30" x14ac:dyDescent="0.2">
      <c r="AD1453" s="559"/>
    </row>
    <row r="1454" spans="30:30" x14ac:dyDescent="0.2">
      <c r="AD1454" s="559"/>
    </row>
    <row r="1455" spans="30:30" x14ac:dyDescent="0.2">
      <c r="AD1455" s="559"/>
    </row>
    <row r="1456" spans="30:30" x14ac:dyDescent="0.2">
      <c r="AD1456" s="559"/>
    </row>
    <row r="1457" spans="30:30" x14ac:dyDescent="0.2">
      <c r="AD1457" s="559"/>
    </row>
    <row r="1458" spans="30:30" x14ac:dyDescent="0.2">
      <c r="AD1458" s="559"/>
    </row>
    <row r="1459" spans="30:30" x14ac:dyDescent="0.2">
      <c r="AD1459" s="559"/>
    </row>
    <row r="1460" spans="30:30" x14ac:dyDescent="0.2">
      <c r="AD1460" s="559"/>
    </row>
    <row r="1461" spans="30:30" x14ac:dyDescent="0.2">
      <c r="AD1461" s="559"/>
    </row>
    <row r="1462" spans="30:30" x14ac:dyDescent="0.2">
      <c r="AD1462" s="559"/>
    </row>
    <row r="1463" spans="30:30" x14ac:dyDescent="0.2">
      <c r="AD1463" s="559"/>
    </row>
    <row r="1464" spans="30:30" x14ac:dyDescent="0.2">
      <c r="AD1464" s="559"/>
    </row>
    <row r="1465" spans="30:30" x14ac:dyDescent="0.2">
      <c r="AD1465" s="559"/>
    </row>
    <row r="1466" spans="30:30" x14ac:dyDescent="0.2">
      <c r="AD1466" s="559"/>
    </row>
    <row r="1467" spans="30:30" x14ac:dyDescent="0.2">
      <c r="AD1467" s="559"/>
    </row>
    <row r="1468" spans="30:30" x14ac:dyDescent="0.2">
      <c r="AD1468" s="559"/>
    </row>
    <row r="1469" spans="30:30" x14ac:dyDescent="0.2">
      <c r="AD1469" s="559"/>
    </row>
    <row r="1470" spans="30:30" x14ac:dyDescent="0.2">
      <c r="AD1470" s="559"/>
    </row>
    <row r="1471" spans="30:30" x14ac:dyDescent="0.2">
      <c r="AD1471" s="559"/>
    </row>
    <row r="1472" spans="30:30" x14ac:dyDescent="0.2">
      <c r="AD1472" s="559"/>
    </row>
    <row r="1473" spans="30:30" x14ac:dyDescent="0.2">
      <c r="AD1473" s="559"/>
    </row>
    <row r="1474" spans="30:30" x14ac:dyDescent="0.2">
      <c r="AD1474" s="559"/>
    </row>
    <row r="1475" spans="30:30" x14ac:dyDescent="0.2">
      <c r="AD1475" s="559"/>
    </row>
    <row r="1476" spans="30:30" x14ac:dyDescent="0.2">
      <c r="AD1476" s="559"/>
    </row>
    <row r="1477" spans="30:30" x14ac:dyDescent="0.2">
      <c r="AD1477" s="559"/>
    </row>
    <row r="1478" spans="30:30" x14ac:dyDescent="0.2">
      <c r="AD1478" s="559"/>
    </row>
    <row r="1479" spans="30:30" x14ac:dyDescent="0.2">
      <c r="AD1479" s="559"/>
    </row>
    <row r="1480" spans="30:30" x14ac:dyDescent="0.2">
      <c r="AD1480" s="559"/>
    </row>
    <row r="1481" spans="30:30" x14ac:dyDescent="0.2">
      <c r="AD1481" s="559"/>
    </row>
    <row r="1482" spans="30:30" x14ac:dyDescent="0.2">
      <c r="AD1482" s="559"/>
    </row>
    <row r="1483" spans="30:30" x14ac:dyDescent="0.2">
      <c r="AD1483" s="559"/>
    </row>
    <row r="1484" spans="30:30" x14ac:dyDescent="0.2">
      <c r="AD1484" s="559"/>
    </row>
    <row r="1485" spans="30:30" x14ac:dyDescent="0.2">
      <c r="AD1485" s="559"/>
    </row>
    <row r="1486" spans="30:30" x14ac:dyDescent="0.2">
      <c r="AD1486" s="559"/>
    </row>
    <row r="1487" spans="30:30" x14ac:dyDescent="0.2">
      <c r="AD1487" s="559"/>
    </row>
    <row r="1488" spans="30:30" x14ac:dyDescent="0.2">
      <c r="AD1488" s="559"/>
    </row>
    <row r="1489" spans="30:30" x14ac:dyDescent="0.2">
      <c r="AD1489" s="559"/>
    </row>
    <row r="1490" spans="30:30" x14ac:dyDescent="0.2">
      <c r="AD1490" s="559"/>
    </row>
    <row r="1491" spans="30:30" x14ac:dyDescent="0.2">
      <c r="AD1491" s="559"/>
    </row>
    <row r="1492" spans="30:30" x14ac:dyDescent="0.2">
      <c r="AD1492" s="559"/>
    </row>
    <row r="1493" spans="30:30" x14ac:dyDescent="0.2">
      <c r="AD1493" s="559"/>
    </row>
    <row r="1494" spans="30:30" x14ac:dyDescent="0.2">
      <c r="AD1494" s="559"/>
    </row>
    <row r="1495" spans="30:30" x14ac:dyDescent="0.2">
      <c r="AD1495" s="559"/>
    </row>
    <row r="1496" spans="30:30" x14ac:dyDescent="0.2">
      <c r="AD1496" s="559"/>
    </row>
    <row r="1497" spans="30:30" x14ac:dyDescent="0.2">
      <c r="AD1497" s="559"/>
    </row>
    <row r="1498" spans="30:30" x14ac:dyDescent="0.2">
      <c r="AD1498" s="559"/>
    </row>
    <row r="1499" spans="30:30" x14ac:dyDescent="0.2">
      <c r="AD1499" s="559"/>
    </row>
    <row r="1500" spans="30:30" x14ac:dyDescent="0.2">
      <c r="AD1500" s="559"/>
    </row>
    <row r="1501" spans="30:30" x14ac:dyDescent="0.2">
      <c r="AD1501" s="559"/>
    </row>
    <row r="1502" spans="30:30" x14ac:dyDescent="0.2">
      <c r="AD1502" s="559"/>
    </row>
    <row r="1503" spans="30:30" x14ac:dyDescent="0.2">
      <c r="AD1503" s="559"/>
    </row>
    <row r="1504" spans="30:30" x14ac:dyDescent="0.2">
      <c r="AD1504" s="559"/>
    </row>
    <row r="1505" spans="30:30" x14ac:dyDescent="0.2">
      <c r="AD1505" s="559"/>
    </row>
    <row r="1506" spans="30:30" x14ac:dyDescent="0.2">
      <c r="AD1506" s="559"/>
    </row>
    <row r="1507" spans="30:30" x14ac:dyDescent="0.2">
      <c r="AD1507" s="559"/>
    </row>
    <row r="1508" spans="30:30" x14ac:dyDescent="0.2">
      <c r="AD1508" s="559"/>
    </row>
    <row r="1509" spans="30:30" x14ac:dyDescent="0.2">
      <c r="AD1509" s="559"/>
    </row>
    <row r="1510" spans="30:30" x14ac:dyDescent="0.2">
      <c r="AD1510" s="559"/>
    </row>
    <row r="1511" spans="30:30" x14ac:dyDescent="0.2">
      <c r="AD1511" s="559"/>
    </row>
    <row r="1512" spans="30:30" x14ac:dyDescent="0.2">
      <c r="AD1512" s="559"/>
    </row>
    <row r="1513" spans="30:30" x14ac:dyDescent="0.2">
      <c r="AD1513" s="559"/>
    </row>
    <row r="1514" spans="30:30" x14ac:dyDescent="0.2">
      <c r="AD1514" s="559"/>
    </row>
    <row r="1515" spans="30:30" x14ac:dyDescent="0.2">
      <c r="AD1515" s="559"/>
    </row>
    <row r="1516" spans="30:30" x14ac:dyDescent="0.2">
      <c r="AD1516" s="559"/>
    </row>
    <row r="1517" spans="30:30" x14ac:dyDescent="0.2">
      <c r="AD1517" s="559"/>
    </row>
    <row r="1518" spans="30:30" x14ac:dyDescent="0.2">
      <c r="AD1518" s="559"/>
    </row>
    <row r="1519" spans="30:30" x14ac:dyDescent="0.2">
      <c r="AD1519" s="559"/>
    </row>
    <row r="1520" spans="30:30" x14ac:dyDescent="0.2">
      <c r="AD1520" s="559"/>
    </row>
    <row r="1521" spans="30:30" x14ac:dyDescent="0.2">
      <c r="AD1521" s="559"/>
    </row>
    <row r="1522" spans="30:30" x14ac:dyDescent="0.2">
      <c r="AD1522" s="559"/>
    </row>
    <row r="1523" spans="30:30" x14ac:dyDescent="0.2">
      <c r="AD1523" s="559"/>
    </row>
    <row r="1524" spans="30:30" x14ac:dyDescent="0.2">
      <c r="AD1524" s="559"/>
    </row>
    <row r="1525" spans="30:30" x14ac:dyDescent="0.2">
      <c r="AD1525" s="559"/>
    </row>
    <row r="1526" spans="30:30" x14ac:dyDescent="0.2">
      <c r="AD1526" s="559"/>
    </row>
    <row r="1527" spans="30:30" x14ac:dyDescent="0.2">
      <c r="AD1527" s="559"/>
    </row>
    <row r="1528" spans="30:30" x14ac:dyDescent="0.2">
      <c r="AD1528" s="559"/>
    </row>
    <row r="1529" spans="30:30" x14ac:dyDescent="0.2">
      <c r="AD1529" s="559"/>
    </row>
    <row r="1530" spans="30:30" x14ac:dyDescent="0.2">
      <c r="AD1530" s="559"/>
    </row>
    <row r="1531" spans="30:30" x14ac:dyDescent="0.2">
      <c r="AD1531" s="559"/>
    </row>
    <row r="1532" spans="30:30" x14ac:dyDescent="0.2">
      <c r="AD1532" s="559"/>
    </row>
    <row r="1533" spans="30:30" x14ac:dyDescent="0.2">
      <c r="AD1533" s="559"/>
    </row>
    <row r="1534" spans="30:30" x14ac:dyDescent="0.2">
      <c r="AD1534" s="559"/>
    </row>
    <row r="1535" spans="30:30" x14ac:dyDescent="0.2">
      <c r="AD1535" s="559"/>
    </row>
    <row r="1536" spans="30:30" x14ac:dyDescent="0.2">
      <c r="AD1536" s="559"/>
    </row>
    <row r="1537" spans="30:30" x14ac:dyDescent="0.2">
      <c r="AD1537" s="559"/>
    </row>
    <row r="1538" spans="30:30" x14ac:dyDescent="0.2">
      <c r="AD1538" s="559"/>
    </row>
    <row r="1539" spans="30:30" x14ac:dyDescent="0.2">
      <c r="AD1539" s="559"/>
    </row>
    <row r="1540" spans="30:30" x14ac:dyDescent="0.2">
      <c r="AD1540" s="559"/>
    </row>
    <row r="1541" spans="30:30" x14ac:dyDescent="0.2">
      <c r="AD1541" s="559"/>
    </row>
    <row r="1542" spans="30:30" x14ac:dyDescent="0.2">
      <c r="AD1542" s="559"/>
    </row>
    <row r="1543" spans="30:30" x14ac:dyDescent="0.2">
      <c r="AD1543" s="559"/>
    </row>
    <row r="1544" spans="30:30" x14ac:dyDescent="0.2">
      <c r="AD1544" s="559"/>
    </row>
    <row r="1545" spans="30:30" x14ac:dyDescent="0.2">
      <c r="AD1545" s="559"/>
    </row>
    <row r="1546" spans="30:30" x14ac:dyDescent="0.2">
      <c r="AD1546" s="559"/>
    </row>
    <row r="1547" spans="30:30" x14ac:dyDescent="0.2">
      <c r="AD1547" s="559"/>
    </row>
    <row r="1548" spans="30:30" x14ac:dyDescent="0.2">
      <c r="AD1548" s="559"/>
    </row>
    <row r="1549" spans="30:30" x14ac:dyDescent="0.2">
      <c r="AD1549" s="559"/>
    </row>
    <row r="1550" spans="30:30" x14ac:dyDescent="0.2">
      <c r="AD1550" s="559"/>
    </row>
    <row r="1551" spans="30:30" x14ac:dyDescent="0.2">
      <c r="AD1551" s="559"/>
    </row>
    <row r="1552" spans="30:30" x14ac:dyDescent="0.2">
      <c r="AD1552" s="559"/>
    </row>
    <row r="1553" spans="30:30" x14ac:dyDescent="0.2">
      <c r="AD1553" s="559"/>
    </row>
    <row r="1554" spans="30:30" x14ac:dyDescent="0.2">
      <c r="AD1554" s="559"/>
    </row>
    <row r="1555" spans="30:30" x14ac:dyDescent="0.2">
      <c r="AD1555" s="559"/>
    </row>
    <row r="1556" spans="30:30" x14ac:dyDescent="0.2">
      <c r="AD1556" s="559"/>
    </row>
    <row r="1557" spans="30:30" x14ac:dyDescent="0.2">
      <c r="AD1557" s="559"/>
    </row>
    <row r="1558" spans="30:30" x14ac:dyDescent="0.2">
      <c r="AD1558" s="559"/>
    </row>
    <row r="1559" spans="30:30" x14ac:dyDescent="0.2">
      <c r="AD1559" s="559"/>
    </row>
    <row r="1560" spans="30:30" x14ac:dyDescent="0.2">
      <c r="AD1560" s="559"/>
    </row>
    <row r="1561" spans="30:30" x14ac:dyDescent="0.2">
      <c r="AD1561" s="559"/>
    </row>
    <row r="1562" spans="30:30" x14ac:dyDescent="0.2">
      <c r="AD1562" s="559"/>
    </row>
    <row r="1563" spans="30:30" x14ac:dyDescent="0.2">
      <c r="AD1563" s="559"/>
    </row>
    <row r="1564" spans="30:30" x14ac:dyDescent="0.2">
      <c r="AD1564" s="559"/>
    </row>
    <row r="1565" spans="30:30" x14ac:dyDescent="0.2">
      <c r="AD1565" s="559"/>
    </row>
    <row r="1566" spans="30:30" x14ac:dyDescent="0.2">
      <c r="AD1566" s="559"/>
    </row>
    <row r="1567" spans="30:30" x14ac:dyDescent="0.2">
      <c r="AD1567" s="559"/>
    </row>
    <row r="1568" spans="30:30" x14ac:dyDescent="0.2">
      <c r="AD1568" s="559"/>
    </row>
    <row r="1569" spans="30:30" x14ac:dyDescent="0.2">
      <c r="AD1569" s="559"/>
    </row>
    <row r="1570" spans="30:30" x14ac:dyDescent="0.2">
      <c r="AD1570" s="559"/>
    </row>
    <row r="1571" spans="30:30" x14ac:dyDescent="0.2">
      <c r="AD1571" s="559"/>
    </row>
    <row r="1572" spans="30:30" x14ac:dyDescent="0.2">
      <c r="AD1572" s="559"/>
    </row>
    <row r="1573" spans="30:30" x14ac:dyDescent="0.2">
      <c r="AD1573" s="559"/>
    </row>
    <row r="1574" spans="30:30" x14ac:dyDescent="0.2">
      <c r="AD1574" s="559"/>
    </row>
    <row r="1575" spans="30:30" x14ac:dyDescent="0.2">
      <c r="AD1575" s="559"/>
    </row>
    <row r="1576" spans="30:30" x14ac:dyDescent="0.2">
      <c r="AD1576" s="559"/>
    </row>
    <row r="1577" spans="30:30" x14ac:dyDescent="0.2">
      <c r="AD1577" s="559"/>
    </row>
    <row r="1578" spans="30:30" x14ac:dyDescent="0.2">
      <c r="AD1578" s="559"/>
    </row>
    <row r="1579" spans="30:30" x14ac:dyDescent="0.2">
      <c r="AD1579" s="559"/>
    </row>
    <row r="1580" spans="30:30" x14ac:dyDescent="0.2">
      <c r="AD1580" s="559"/>
    </row>
    <row r="1581" spans="30:30" x14ac:dyDescent="0.2">
      <c r="AD1581" s="559"/>
    </row>
    <row r="1582" spans="30:30" x14ac:dyDescent="0.2">
      <c r="AD1582" s="559"/>
    </row>
    <row r="1583" spans="30:30" x14ac:dyDescent="0.2">
      <c r="AD1583" s="559"/>
    </row>
    <row r="1584" spans="30:30" x14ac:dyDescent="0.2">
      <c r="AD1584" s="559"/>
    </row>
    <row r="1585" spans="30:30" x14ac:dyDescent="0.2">
      <c r="AD1585" s="559"/>
    </row>
    <row r="1586" spans="30:30" x14ac:dyDescent="0.2">
      <c r="AD1586" s="559"/>
    </row>
    <row r="1587" spans="30:30" x14ac:dyDescent="0.2">
      <c r="AD1587" s="559"/>
    </row>
    <row r="1588" spans="30:30" x14ac:dyDescent="0.2">
      <c r="AD1588" s="559"/>
    </row>
    <row r="1589" spans="30:30" x14ac:dyDescent="0.2">
      <c r="AD1589" s="559"/>
    </row>
    <row r="1590" spans="30:30" x14ac:dyDescent="0.2">
      <c r="AD1590" s="559"/>
    </row>
    <row r="1591" spans="30:30" x14ac:dyDescent="0.2">
      <c r="AD1591" s="559"/>
    </row>
    <row r="1592" spans="30:30" x14ac:dyDescent="0.2">
      <c r="AD1592" s="559"/>
    </row>
    <row r="1593" spans="30:30" x14ac:dyDescent="0.2">
      <c r="AD1593" s="559"/>
    </row>
    <row r="1594" spans="30:30" x14ac:dyDescent="0.2">
      <c r="AD1594" s="559"/>
    </row>
    <row r="1595" spans="30:30" x14ac:dyDescent="0.2">
      <c r="AD1595" s="559"/>
    </row>
    <row r="1596" spans="30:30" x14ac:dyDescent="0.2">
      <c r="AD1596" s="559"/>
    </row>
    <row r="1597" spans="30:30" x14ac:dyDescent="0.2">
      <c r="AD1597" s="559"/>
    </row>
    <row r="1598" spans="30:30" x14ac:dyDescent="0.2">
      <c r="AD1598" s="559"/>
    </row>
    <row r="1599" spans="30:30" x14ac:dyDescent="0.2">
      <c r="AD1599" s="559"/>
    </row>
    <row r="1600" spans="30:30" x14ac:dyDescent="0.2">
      <c r="AD1600" s="559"/>
    </row>
    <row r="1601" spans="30:30" x14ac:dyDescent="0.2">
      <c r="AD1601" s="559"/>
    </row>
    <row r="1602" spans="30:30" x14ac:dyDescent="0.2">
      <c r="AD1602" s="559"/>
    </row>
    <row r="1603" spans="30:30" x14ac:dyDescent="0.2">
      <c r="AD1603" s="559"/>
    </row>
    <row r="1604" spans="30:30" x14ac:dyDescent="0.2">
      <c r="AD1604" s="559"/>
    </row>
    <row r="1605" spans="30:30" x14ac:dyDescent="0.2">
      <c r="AD1605" s="559"/>
    </row>
    <row r="1606" spans="30:30" x14ac:dyDescent="0.2">
      <c r="AD1606" s="559"/>
    </row>
    <row r="1607" spans="30:30" x14ac:dyDescent="0.2">
      <c r="AD1607" s="559"/>
    </row>
    <row r="1608" spans="30:30" x14ac:dyDescent="0.2">
      <c r="AD1608" s="559"/>
    </row>
    <row r="1609" spans="30:30" x14ac:dyDescent="0.2">
      <c r="AD1609" s="559"/>
    </row>
    <row r="1610" spans="30:30" x14ac:dyDescent="0.2">
      <c r="AD1610" s="559"/>
    </row>
    <row r="1611" spans="30:30" x14ac:dyDescent="0.2">
      <c r="AD1611" s="559"/>
    </row>
    <row r="1612" spans="30:30" x14ac:dyDescent="0.2">
      <c r="AD1612" s="559"/>
    </row>
    <row r="1613" spans="30:30" x14ac:dyDescent="0.2">
      <c r="AD1613" s="559"/>
    </row>
    <row r="1614" spans="30:30" x14ac:dyDescent="0.2">
      <c r="AD1614" s="559"/>
    </row>
    <row r="1615" spans="30:30" x14ac:dyDescent="0.2">
      <c r="AD1615" s="559"/>
    </row>
    <row r="1616" spans="30:30" x14ac:dyDescent="0.2">
      <c r="AD1616" s="559"/>
    </row>
    <row r="1617" spans="30:30" x14ac:dyDescent="0.2">
      <c r="AD1617" s="559"/>
    </row>
    <row r="1618" spans="30:30" x14ac:dyDescent="0.2">
      <c r="AD1618" s="559"/>
    </row>
    <row r="1619" spans="30:30" x14ac:dyDescent="0.2">
      <c r="AD1619" s="559"/>
    </row>
    <row r="1620" spans="30:30" x14ac:dyDescent="0.2">
      <c r="AD1620" s="559"/>
    </row>
    <row r="1621" spans="30:30" x14ac:dyDescent="0.2">
      <c r="AD1621" s="559"/>
    </row>
    <row r="1622" spans="30:30" x14ac:dyDescent="0.2">
      <c r="AD1622" s="559"/>
    </row>
    <row r="1623" spans="30:30" x14ac:dyDescent="0.2">
      <c r="AD1623" s="559"/>
    </row>
    <row r="1624" spans="30:30" x14ac:dyDescent="0.2">
      <c r="AD1624" s="559"/>
    </row>
    <row r="1625" spans="30:30" x14ac:dyDescent="0.2">
      <c r="AD1625" s="559"/>
    </row>
    <row r="1626" spans="30:30" x14ac:dyDescent="0.2">
      <c r="AD1626" s="559"/>
    </row>
    <row r="1627" spans="30:30" x14ac:dyDescent="0.2">
      <c r="AD1627" s="559"/>
    </row>
    <row r="1628" spans="30:30" x14ac:dyDescent="0.2">
      <c r="AD1628" s="559"/>
    </row>
    <row r="1629" spans="30:30" x14ac:dyDescent="0.2">
      <c r="AD1629" s="559"/>
    </row>
    <row r="1630" spans="30:30" x14ac:dyDescent="0.2">
      <c r="AD1630" s="559"/>
    </row>
    <row r="1631" spans="30:30" x14ac:dyDescent="0.2">
      <c r="AD1631" s="559"/>
    </row>
    <row r="1632" spans="30:30" x14ac:dyDescent="0.2">
      <c r="AD1632" s="559"/>
    </row>
    <row r="1633" spans="30:30" x14ac:dyDescent="0.2">
      <c r="AD1633" s="559"/>
    </row>
    <row r="1634" spans="30:30" x14ac:dyDescent="0.2">
      <c r="AD1634" s="559"/>
    </row>
    <row r="1635" spans="30:30" x14ac:dyDescent="0.2">
      <c r="AD1635" s="559"/>
    </row>
    <row r="1636" spans="30:30" x14ac:dyDescent="0.2">
      <c r="AD1636" s="559"/>
    </row>
    <row r="1637" spans="30:30" x14ac:dyDescent="0.2">
      <c r="AD1637" s="559"/>
    </row>
    <row r="1638" spans="30:30" x14ac:dyDescent="0.2">
      <c r="AD1638" s="559"/>
    </row>
    <row r="1639" spans="30:30" x14ac:dyDescent="0.2">
      <c r="AD1639" s="559"/>
    </row>
    <row r="1640" spans="30:30" x14ac:dyDescent="0.2">
      <c r="AD1640" s="559"/>
    </row>
    <row r="1641" spans="30:30" x14ac:dyDescent="0.2">
      <c r="AD1641" s="559"/>
    </row>
    <row r="1642" spans="30:30" x14ac:dyDescent="0.2">
      <c r="AD1642" s="559"/>
    </row>
    <row r="1643" spans="30:30" x14ac:dyDescent="0.2">
      <c r="AD1643" s="559"/>
    </row>
    <row r="1644" spans="30:30" x14ac:dyDescent="0.2">
      <c r="AD1644" s="559"/>
    </row>
    <row r="1645" spans="30:30" x14ac:dyDescent="0.2">
      <c r="AD1645" s="559"/>
    </row>
    <row r="1646" spans="30:30" x14ac:dyDescent="0.2">
      <c r="AD1646" s="559"/>
    </row>
    <row r="1647" spans="30:30" x14ac:dyDescent="0.2">
      <c r="AD1647" s="559"/>
    </row>
    <row r="1648" spans="30:30" x14ac:dyDescent="0.2">
      <c r="AD1648" s="559"/>
    </row>
    <row r="1649" spans="30:30" x14ac:dyDescent="0.2">
      <c r="AD1649" s="559"/>
    </row>
    <row r="1650" spans="30:30" x14ac:dyDescent="0.2">
      <c r="AD1650" s="559"/>
    </row>
    <row r="1651" spans="30:30" x14ac:dyDescent="0.2">
      <c r="AD1651" s="559"/>
    </row>
    <row r="1652" spans="30:30" x14ac:dyDescent="0.2">
      <c r="AD1652" s="559"/>
    </row>
    <row r="1653" spans="30:30" x14ac:dyDescent="0.2">
      <c r="AD1653" s="559"/>
    </row>
    <row r="1654" spans="30:30" x14ac:dyDescent="0.2">
      <c r="AD1654" s="559"/>
    </row>
    <row r="1655" spans="30:30" x14ac:dyDescent="0.2">
      <c r="AD1655" s="559"/>
    </row>
    <row r="1656" spans="30:30" x14ac:dyDescent="0.2">
      <c r="AD1656" s="559"/>
    </row>
    <row r="1657" spans="30:30" x14ac:dyDescent="0.2">
      <c r="AD1657" s="559"/>
    </row>
    <row r="1658" spans="30:30" x14ac:dyDescent="0.2">
      <c r="AD1658" s="559"/>
    </row>
    <row r="1659" spans="30:30" x14ac:dyDescent="0.2">
      <c r="AD1659" s="559"/>
    </row>
    <row r="1660" spans="30:30" x14ac:dyDescent="0.2">
      <c r="AD1660" s="559"/>
    </row>
    <row r="1661" spans="30:30" x14ac:dyDescent="0.2">
      <c r="AD1661" s="559"/>
    </row>
    <row r="1662" spans="30:30" x14ac:dyDescent="0.2">
      <c r="AD1662" s="559"/>
    </row>
    <row r="1663" spans="30:30" x14ac:dyDescent="0.2">
      <c r="AD1663" s="559"/>
    </row>
    <row r="1664" spans="30:30" x14ac:dyDescent="0.2">
      <c r="AD1664" s="559"/>
    </row>
    <row r="1665" spans="30:30" x14ac:dyDescent="0.2">
      <c r="AD1665" s="559"/>
    </row>
    <row r="1666" spans="30:30" x14ac:dyDescent="0.2">
      <c r="AD1666" s="559"/>
    </row>
    <row r="1667" spans="30:30" x14ac:dyDescent="0.2">
      <c r="AD1667" s="559"/>
    </row>
    <row r="1668" spans="30:30" x14ac:dyDescent="0.2">
      <c r="AD1668" s="559"/>
    </row>
    <row r="1669" spans="30:30" x14ac:dyDescent="0.2">
      <c r="AD1669" s="559"/>
    </row>
    <row r="1670" spans="30:30" x14ac:dyDescent="0.2">
      <c r="AD1670" s="559"/>
    </row>
    <row r="1671" spans="30:30" x14ac:dyDescent="0.2">
      <c r="AD1671" s="559"/>
    </row>
    <row r="1672" spans="30:30" x14ac:dyDescent="0.2">
      <c r="AD1672" s="559"/>
    </row>
    <row r="1673" spans="30:30" x14ac:dyDescent="0.2">
      <c r="AD1673" s="559"/>
    </row>
    <row r="1674" spans="30:30" x14ac:dyDescent="0.2">
      <c r="AD1674" s="559"/>
    </row>
    <row r="1675" spans="30:30" x14ac:dyDescent="0.2">
      <c r="AD1675" s="559"/>
    </row>
    <row r="1676" spans="30:30" x14ac:dyDescent="0.2">
      <c r="AD1676" s="559"/>
    </row>
    <row r="1677" spans="30:30" x14ac:dyDescent="0.2">
      <c r="AD1677" s="559"/>
    </row>
    <row r="1678" spans="30:30" x14ac:dyDescent="0.2">
      <c r="AD1678" s="559"/>
    </row>
    <row r="1679" spans="30:30" x14ac:dyDescent="0.2">
      <c r="AD1679" s="559"/>
    </row>
    <row r="1680" spans="30:30" x14ac:dyDescent="0.2">
      <c r="AD1680" s="559"/>
    </row>
    <row r="1681" spans="30:30" x14ac:dyDescent="0.2">
      <c r="AD1681" s="559"/>
    </row>
    <row r="1682" spans="30:30" x14ac:dyDescent="0.2">
      <c r="AD1682" s="559"/>
    </row>
    <row r="1683" spans="30:30" x14ac:dyDescent="0.2">
      <c r="AD1683" s="559"/>
    </row>
    <row r="1684" spans="30:30" x14ac:dyDescent="0.2">
      <c r="AD1684" s="559"/>
    </row>
    <row r="1685" spans="30:30" x14ac:dyDescent="0.2">
      <c r="AD1685" s="559"/>
    </row>
    <row r="1686" spans="30:30" x14ac:dyDescent="0.2">
      <c r="AD1686" s="559"/>
    </row>
    <row r="1687" spans="30:30" x14ac:dyDescent="0.2">
      <c r="AD1687" s="559"/>
    </row>
    <row r="1688" spans="30:30" x14ac:dyDescent="0.2">
      <c r="AD1688" s="559"/>
    </row>
    <row r="1689" spans="30:30" x14ac:dyDescent="0.2">
      <c r="AD1689" s="559"/>
    </row>
    <row r="1690" spans="30:30" x14ac:dyDescent="0.2">
      <c r="AD1690" s="559"/>
    </row>
    <row r="1691" spans="30:30" x14ac:dyDescent="0.2">
      <c r="AD1691" s="559"/>
    </row>
    <row r="1692" spans="30:30" x14ac:dyDescent="0.2">
      <c r="AD1692" s="559"/>
    </row>
    <row r="1693" spans="30:30" x14ac:dyDescent="0.2">
      <c r="AD1693" s="559"/>
    </row>
    <row r="1694" spans="30:30" x14ac:dyDescent="0.2">
      <c r="AD1694" s="559"/>
    </row>
    <row r="1695" spans="30:30" x14ac:dyDescent="0.2">
      <c r="AD1695" s="559"/>
    </row>
    <row r="1696" spans="30:30" x14ac:dyDescent="0.2">
      <c r="AD1696" s="559"/>
    </row>
    <row r="1697" spans="30:30" x14ac:dyDescent="0.2">
      <c r="AD1697" s="559"/>
    </row>
    <row r="1698" spans="30:30" x14ac:dyDescent="0.2">
      <c r="AD1698" s="559"/>
    </row>
    <row r="1699" spans="30:30" x14ac:dyDescent="0.2">
      <c r="AD1699" s="559"/>
    </row>
    <row r="1700" spans="30:30" x14ac:dyDescent="0.2">
      <c r="AD1700" s="559"/>
    </row>
    <row r="1701" spans="30:30" x14ac:dyDescent="0.2">
      <c r="AD1701" s="559"/>
    </row>
    <row r="1702" spans="30:30" x14ac:dyDescent="0.2">
      <c r="AD1702" s="559"/>
    </row>
    <row r="1703" spans="30:30" x14ac:dyDescent="0.2">
      <c r="AD1703" s="559"/>
    </row>
    <row r="1704" spans="30:30" x14ac:dyDescent="0.2">
      <c r="AD1704" s="559"/>
    </row>
    <row r="1705" spans="30:30" x14ac:dyDescent="0.2">
      <c r="AD1705" s="559"/>
    </row>
    <row r="1706" spans="30:30" x14ac:dyDescent="0.2">
      <c r="AD1706" s="559"/>
    </row>
    <row r="1707" spans="30:30" x14ac:dyDescent="0.2">
      <c r="AD1707" s="559"/>
    </row>
    <row r="1708" spans="30:30" x14ac:dyDescent="0.2">
      <c r="AD1708" s="559"/>
    </row>
    <row r="1709" spans="30:30" x14ac:dyDescent="0.2">
      <c r="AD1709" s="559"/>
    </row>
    <row r="1710" spans="30:30" x14ac:dyDescent="0.2">
      <c r="AD1710" s="559"/>
    </row>
    <row r="1711" spans="30:30" x14ac:dyDescent="0.2">
      <c r="AD1711" s="559"/>
    </row>
    <row r="1712" spans="30:30" x14ac:dyDescent="0.2">
      <c r="AD1712" s="559"/>
    </row>
    <row r="1713" spans="30:30" x14ac:dyDescent="0.2">
      <c r="AD1713" s="559"/>
    </row>
    <row r="1714" spans="30:30" x14ac:dyDescent="0.2">
      <c r="AD1714" s="559"/>
    </row>
    <row r="1715" spans="30:30" x14ac:dyDescent="0.2">
      <c r="AD1715" s="559"/>
    </row>
    <row r="1716" spans="30:30" x14ac:dyDescent="0.2">
      <c r="AD1716" s="559"/>
    </row>
    <row r="1717" spans="30:30" x14ac:dyDescent="0.2">
      <c r="AD1717" s="559"/>
    </row>
    <row r="1718" spans="30:30" x14ac:dyDescent="0.2">
      <c r="AD1718" s="559"/>
    </row>
    <row r="1719" spans="30:30" x14ac:dyDescent="0.2">
      <c r="AD1719" s="559"/>
    </row>
    <row r="1720" spans="30:30" x14ac:dyDescent="0.2">
      <c r="AD1720" s="559"/>
    </row>
    <row r="1721" spans="30:30" x14ac:dyDescent="0.2">
      <c r="AD1721" s="559"/>
    </row>
    <row r="1722" spans="30:30" x14ac:dyDescent="0.2">
      <c r="AD1722" s="559"/>
    </row>
    <row r="1723" spans="30:30" x14ac:dyDescent="0.2">
      <c r="AD1723" s="559"/>
    </row>
    <row r="1724" spans="30:30" x14ac:dyDescent="0.2">
      <c r="AD1724" s="559"/>
    </row>
    <row r="1725" spans="30:30" x14ac:dyDescent="0.2">
      <c r="AD1725" s="559"/>
    </row>
    <row r="1726" spans="30:30" x14ac:dyDescent="0.2">
      <c r="AD1726" s="559"/>
    </row>
    <row r="1727" spans="30:30" x14ac:dyDescent="0.2">
      <c r="AD1727" s="559"/>
    </row>
    <row r="1728" spans="30:30" x14ac:dyDescent="0.2">
      <c r="AD1728" s="559"/>
    </row>
    <row r="1729" spans="30:30" x14ac:dyDescent="0.2">
      <c r="AD1729" s="559"/>
    </row>
    <row r="1730" spans="30:30" x14ac:dyDescent="0.2">
      <c r="AD1730" s="559"/>
    </row>
    <row r="1731" spans="30:30" x14ac:dyDescent="0.2">
      <c r="AD1731" s="559"/>
    </row>
    <row r="1732" spans="30:30" x14ac:dyDescent="0.2">
      <c r="AD1732" s="559"/>
    </row>
    <row r="1733" spans="30:30" x14ac:dyDescent="0.2">
      <c r="AD1733" s="559"/>
    </row>
    <row r="1734" spans="30:30" x14ac:dyDescent="0.2">
      <c r="AD1734" s="559"/>
    </row>
    <row r="1735" spans="30:30" x14ac:dyDescent="0.2">
      <c r="AD1735" s="559"/>
    </row>
    <row r="1736" spans="30:30" x14ac:dyDescent="0.2">
      <c r="AD1736" s="559"/>
    </row>
    <row r="1737" spans="30:30" x14ac:dyDescent="0.2">
      <c r="AD1737" s="559"/>
    </row>
    <row r="1738" spans="30:30" x14ac:dyDescent="0.2">
      <c r="AD1738" s="559"/>
    </row>
    <row r="1739" spans="30:30" x14ac:dyDescent="0.2">
      <c r="AD1739" s="559"/>
    </row>
    <row r="1740" spans="30:30" x14ac:dyDescent="0.2">
      <c r="AD1740" s="559"/>
    </row>
    <row r="1741" spans="30:30" x14ac:dyDescent="0.2">
      <c r="AD1741" s="559"/>
    </row>
    <row r="1742" spans="30:30" x14ac:dyDescent="0.2">
      <c r="AD1742" s="559"/>
    </row>
    <row r="1743" spans="30:30" x14ac:dyDescent="0.2">
      <c r="AD1743" s="559"/>
    </row>
    <row r="1744" spans="30:30" x14ac:dyDescent="0.2">
      <c r="AD1744" s="559"/>
    </row>
    <row r="1745" spans="30:30" x14ac:dyDescent="0.2">
      <c r="AD1745" s="559"/>
    </row>
    <row r="1746" spans="30:30" x14ac:dyDescent="0.2">
      <c r="AD1746" s="559"/>
    </row>
    <row r="1747" spans="30:30" x14ac:dyDescent="0.2">
      <c r="AD1747" s="559"/>
    </row>
    <row r="1748" spans="30:30" x14ac:dyDescent="0.2">
      <c r="AD1748" s="559"/>
    </row>
    <row r="1749" spans="30:30" x14ac:dyDescent="0.2">
      <c r="AD1749" s="559"/>
    </row>
    <row r="1750" spans="30:30" x14ac:dyDescent="0.2">
      <c r="AD1750" s="559"/>
    </row>
    <row r="1751" spans="30:30" x14ac:dyDescent="0.2">
      <c r="AD1751" s="559"/>
    </row>
    <row r="1752" spans="30:30" x14ac:dyDescent="0.2">
      <c r="AD1752" s="559"/>
    </row>
    <row r="1753" spans="30:30" x14ac:dyDescent="0.2">
      <c r="AD1753" s="559"/>
    </row>
    <row r="1754" spans="30:30" x14ac:dyDescent="0.2">
      <c r="AD1754" s="559"/>
    </row>
    <row r="1755" spans="30:30" x14ac:dyDescent="0.2">
      <c r="AD1755" s="559"/>
    </row>
    <row r="1756" spans="30:30" x14ac:dyDescent="0.2">
      <c r="AD1756" s="559"/>
    </row>
    <row r="1757" spans="30:30" x14ac:dyDescent="0.2">
      <c r="AD1757" s="559"/>
    </row>
    <row r="1758" spans="30:30" x14ac:dyDescent="0.2">
      <c r="AD1758" s="559"/>
    </row>
    <row r="1759" spans="30:30" x14ac:dyDescent="0.2">
      <c r="AD1759" s="559"/>
    </row>
    <row r="1760" spans="30:30" x14ac:dyDescent="0.2">
      <c r="AD1760" s="559"/>
    </row>
    <row r="1761" spans="30:30" x14ac:dyDescent="0.2">
      <c r="AD1761" s="559"/>
    </row>
    <row r="1762" spans="30:30" x14ac:dyDescent="0.2">
      <c r="AD1762" s="559"/>
    </row>
    <row r="1763" spans="30:30" x14ac:dyDescent="0.2">
      <c r="AD1763" s="559"/>
    </row>
    <row r="1764" spans="30:30" x14ac:dyDescent="0.2">
      <c r="AD1764" s="559"/>
    </row>
    <row r="1765" spans="30:30" x14ac:dyDescent="0.2">
      <c r="AD1765" s="559"/>
    </row>
    <row r="1766" spans="30:30" x14ac:dyDescent="0.2">
      <c r="AD1766" s="559"/>
    </row>
    <row r="1767" spans="30:30" x14ac:dyDescent="0.2">
      <c r="AD1767" s="559"/>
    </row>
    <row r="1768" spans="30:30" x14ac:dyDescent="0.2">
      <c r="AD1768" s="559"/>
    </row>
    <row r="1769" spans="30:30" x14ac:dyDescent="0.2">
      <c r="AD1769" s="559"/>
    </row>
    <row r="1770" spans="30:30" x14ac:dyDescent="0.2">
      <c r="AD1770" s="559"/>
    </row>
    <row r="1771" spans="30:30" x14ac:dyDescent="0.2">
      <c r="AD1771" s="559"/>
    </row>
    <row r="1772" spans="30:30" x14ac:dyDescent="0.2">
      <c r="AD1772" s="559"/>
    </row>
    <row r="1773" spans="30:30" x14ac:dyDescent="0.2">
      <c r="AD1773" s="559"/>
    </row>
    <row r="1774" spans="30:30" x14ac:dyDescent="0.2">
      <c r="AD1774" s="559"/>
    </row>
    <row r="1775" spans="30:30" x14ac:dyDescent="0.2">
      <c r="AD1775" s="559"/>
    </row>
    <row r="1776" spans="30:30" x14ac:dyDescent="0.2">
      <c r="AD1776" s="559"/>
    </row>
    <row r="1777" spans="30:30" x14ac:dyDescent="0.2">
      <c r="AD1777" s="559"/>
    </row>
    <row r="1778" spans="30:30" x14ac:dyDescent="0.2">
      <c r="AD1778" s="559"/>
    </row>
    <row r="1779" spans="30:30" x14ac:dyDescent="0.2">
      <c r="AD1779" s="559"/>
    </row>
    <row r="1780" spans="30:30" x14ac:dyDescent="0.2">
      <c r="AD1780" s="559"/>
    </row>
    <row r="1781" spans="30:30" x14ac:dyDescent="0.2">
      <c r="AD1781" s="559"/>
    </row>
    <row r="1782" spans="30:30" x14ac:dyDescent="0.2">
      <c r="AD1782" s="559"/>
    </row>
    <row r="1783" spans="30:30" x14ac:dyDescent="0.2">
      <c r="AD1783" s="559"/>
    </row>
    <row r="1784" spans="30:30" x14ac:dyDescent="0.2">
      <c r="AD1784" s="559"/>
    </row>
    <row r="1785" spans="30:30" x14ac:dyDescent="0.2">
      <c r="AD1785" s="559"/>
    </row>
    <row r="1786" spans="30:30" x14ac:dyDescent="0.2">
      <c r="AD1786" s="559"/>
    </row>
    <row r="1787" spans="30:30" x14ac:dyDescent="0.2">
      <c r="AD1787" s="559"/>
    </row>
    <row r="1788" spans="30:30" x14ac:dyDescent="0.2">
      <c r="AD1788" s="559"/>
    </row>
    <row r="1789" spans="30:30" x14ac:dyDescent="0.2">
      <c r="AD1789" s="559"/>
    </row>
    <row r="1790" spans="30:30" x14ac:dyDescent="0.2">
      <c r="AD1790" s="559"/>
    </row>
    <row r="1791" spans="30:30" x14ac:dyDescent="0.2">
      <c r="AD1791" s="559"/>
    </row>
    <row r="1792" spans="30:30" x14ac:dyDescent="0.2">
      <c r="AD1792" s="559"/>
    </row>
    <row r="1793" spans="30:30" x14ac:dyDescent="0.2">
      <c r="AD1793" s="559"/>
    </row>
    <row r="1794" spans="30:30" x14ac:dyDescent="0.2">
      <c r="AD1794" s="559"/>
    </row>
    <row r="1795" spans="30:30" x14ac:dyDescent="0.2">
      <c r="AD1795" s="559"/>
    </row>
    <row r="1796" spans="30:30" x14ac:dyDescent="0.2">
      <c r="AD1796" s="559"/>
    </row>
    <row r="1797" spans="30:30" x14ac:dyDescent="0.2">
      <c r="AD1797" s="559"/>
    </row>
    <row r="1798" spans="30:30" x14ac:dyDescent="0.2">
      <c r="AD1798" s="559"/>
    </row>
    <row r="1799" spans="30:30" x14ac:dyDescent="0.2">
      <c r="AD1799" s="559"/>
    </row>
    <row r="1800" spans="30:30" x14ac:dyDescent="0.2">
      <c r="AD1800" s="559"/>
    </row>
    <row r="1801" spans="30:30" x14ac:dyDescent="0.2">
      <c r="AD1801" s="559"/>
    </row>
    <row r="1802" spans="30:30" x14ac:dyDescent="0.2">
      <c r="AD1802" s="559"/>
    </row>
    <row r="1803" spans="30:30" x14ac:dyDescent="0.2">
      <c r="AD1803" s="559"/>
    </row>
    <row r="1804" spans="30:30" x14ac:dyDescent="0.2">
      <c r="AD1804" s="559"/>
    </row>
    <row r="1805" spans="30:30" x14ac:dyDescent="0.2">
      <c r="AD1805" s="559"/>
    </row>
    <row r="1806" spans="30:30" x14ac:dyDescent="0.2">
      <c r="AD1806" s="559"/>
    </row>
    <row r="1807" spans="30:30" x14ac:dyDescent="0.2">
      <c r="AD1807" s="559"/>
    </row>
    <row r="1808" spans="30:30" x14ac:dyDescent="0.2">
      <c r="AD1808" s="559"/>
    </row>
    <row r="1809" spans="30:30" x14ac:dyDescent="0.2">
      <c r="AD1809" s="559"/>
    </row>
    <row r="1810" spans="30:30" x14ac:dyDescent="0.2">
      <c r="AD1810" s="559"/>
    </row>
    <row r="1811" spans="30:30" x14ac:dyDescent="0.2">
      <c r="AD1811" s="559"/>
    </row>
    <row r="1812" spans="30:30" x14ac:dyDescent="0.2">
      <c r="AD1812" s="559"/>
    </row>
    <row r="1813" spans="30:30" x14ac:dyDescent="0.2">
      <c r="AD1813" s="559"/>
    </row>
    <row r="1814" spans="30:30" x14ac:dyDescent="0.2">
      <c r="AD1814" s="559"/>
    </row>
    <row r="1815" spans="30:30" x14ac:dyDescent="0.2">
      <c r="AD1815" s="559"/>
    </row>
    <row r="1816" spans="30:30" x14ac:dyDescent="0.2">
      <c r="AD1816" s="559"/>
    </row>
    <row r="1817" spans="30:30" x14ac:dyDescent="0.2">
      <c r="AD1817" s="559"/>
    </row>
    <row r="1818" spans="30:30" x14ac:dyDescent="0.2">
      <c r="AD1818" s="559"/>
    </row>
    <row r="1819" spans="30:30" x14ac:dyDescent="0.2">
      <c r="AD1819" s="559"/>
    </row>
    <row r="1820" spans="30:30" x14ac:dyDescent="0.2">
      <c r="AD1820" s="559"/>
    </row>
    <row r="1821" spans="30:30" x14ac:dyDescent="0.2">
      <c r="AD1821" s="559"/>
    </row>
    <row r="1822" spans="30:30" x14ac:dyDescent="0.2">
      <c r="AD1822" s="559"/>
    </row>
    <row r="1823" spans="30:30" x14ac:dyDescent="0.2">
      <c r="AD1823" s="559"/>
    </row>
    <row r="1824" spans="30:30" x14ac:dyDescent="0.2">
      <c r="AD1824" s="559"/>
    </row>
    <row r="1825" spans="30:30" x14ac:dyDescent="0.2">
      <c r="AD1825" s="559"/>
    </row>
    <row r="1826" spans="30:30" x14ac:dyDescent="0.2">
      <c r="AD1826" s="559"/>
    </row>
    <row r="1827" spans="30:30" x14ac:dyDescent="0.2">
      <c r="AD1827" s="559"/>
    </row>
    <row r="1828" spans="30:30" x14ac:dyDescent="0.2">
      <c r="AD1828" s="559"/>
    </row>
    <row r="1829" spans="30:30" x14ac:dyDescent="0.2">
      <c r="AD1829" s="559"/>
    </row>
    <row r="1830" spans="30:30" x14ac:dyDescent="0.2">
      <c r="AD1830" s="559"/>
    </row>
    <row r="1831" spans="30:30" x14ac:dyDescent="0.2">
      <c r="AD1831" s="559"/>
    </row>
    <row r="1832" spans="30:30" x14ac:dyDescent="0.2">
      <c r="AD1832" s="559"/>
    </row>
    <row r="1833" spans="30:30" x14ac:dyDescent="0.2">
      <c r="AD1833" s="559"/>
    </row>
    <row r="1834" spans="30:30" x14ac:dyDescent="0.2">
      <c r="AD1834" s="559"/>
    </row>
    <row r="1835" spans="30:30" x14ac:dyDescent="0.2">
      <c r="AD1835" s="559"/>
    </row>
    <row r="1836" spans="30:30" x14ac:dyDescent="0.2">
      <c r="AD1836" s="559"/>
    </row>
    <row r="1837" spans="30:30" x14ac:dyDescent="0.2">
      <c r="AD1837" s="559"/>
    </row>
    <row r="1838" spans="30:30" x14ac:dyDescent="0.2">
      <c r="AD1838" s="559"/>
    </row>
    <row r="1839" spans="30:30" x14ac:dyDescent="0.2">
      <c r="AD1839" s="559"/>
    </row>
    <row r="1840" spans="30:30" x14ac:dyDescent="0.2">
      <c r="AD1840" s="559"/>
    </row>
    <row r="1841" spans="30:30" x14ac:dyDescent="0.2">
      <c r="AD1841" s="559"/>
    </row>
    <row r="1842" spans="30:30" x14ac:dyDescent="0.2">
      <c r="AD1842" s="559"/>
    </row>
    <row r="1843" spans="30:30" x14ac:dyDescent="0.2">
      <c r="AD1843" s="559"/>
    </row>
    <row r="1844" spans="30:30" x14ac:dyDescent="0.2">
      <c r="AD1844" s="559"/>
    </row>
    <row r="1845" spans="30:30" x14ac:dyDescent="0.2">
      <c r="AD1845" s="559"/>
    </row>
    <row r="1846" spans="30:30" x14ac:dyDescent="0.2">
      <c r="AD1846" s="559"/>
    </row>
    <row r="1847" spans="30:30" x14ac:dyDescent="0.2">
      <c r="AD1847" s="559"/>
    </row>
    <row r="1848" spans="30:30" x14ac:dyDescent="0.2">
      <c r="AD1848" s="559"/>
    </row>
    <row r="1849" spans="30:30" x14ac:dyDescent="0.2">
      <c r="AD1849" s="559"/>
    </row>
    <row r="1850" spans="30:30" x14ac:dyDescent="0.2">
      <c r="AD1850" s="559"/>
    </row>
    <row r="1851" spans="30:30" x14ac:dyDescent="0.2">
      <c r="AD1851" s="559"/>
    </row>
    <row r="1852" spans="30:30" x14ac:dyDescent="0.2">
      <c r="AD1852" s="559"/>
    </row>
    <row r="1853" spans="30:30" x14ac:dyDescent="0.2">
      <c r="AD1853" s="559"/>
    </row>
    <row r="1854" spans="30:30" x14ac:dyDescent="0.2">
      <c r="AD1854" s="559"/>
    </row>
    <row r="1855" spans="30:30" x14ac:dyDescent="0.2">
      <c r="AD1855" s="559"/>
    </row>
    <row r="1856" spans="30:30" x14ac:dyDescent="0.2">
      <c r="AD1856" s="559"/>
    </row>
    <row r="1857" spans="30:30" x14ac:dyDescent="0.2">
      <c r="AD1857" s="559"/>
    </row>
    <row r="1858" spans="30:30" x14ac:dyDescent="0.2">
      <c r="AD1858" s="559"/>
    </row>
    <row r="1859" spans="30:30" x14ac:dyDescent="0.2">
      <c r="AD1859" s="559"/>
    </row>
    <row r="1860" spans="30:30" x14ac:dyDescent="0.2">
      <c r="AD1860" s="559"/>
    </row>
    <row r="1861" spans="30:30" x14ac:dyDescent="0.2">
      <c r="AD1861" s="559"/>
    </row>
    <row r="1862" spans="30:30" x14ac:dyDescent="0.2">
      <c r="AD1862" s="559"/>
    </row>
    <row r="1863" spans="30:30" x14ac:dyDescent="0.2">
      <c r="AD1863" s="559"/>
    </row>
    <row r="1864" spans="30:30" x14ac:dyDescent="0.2">
      <c r="AD1864" s="559"/>
    </row>
    <row r="1865" spans="30:30" x14ac:dyDescent="0.2">
      <c r="AD1865" s="559"/>
    </row>
    <row r="1866" spans="30:30" x14ac:dyDescent="0.2">
      <c r="AD1866" s="559"/>
    </row>
    <row r="1867" spans="30:30" x14ac:dyDescent="0.2">
      <c r="AD1867" s="559"/>
    </row>
    <row r="1868" spans="30:30" x14ac:dyDescent="0.2">
      <c r="AD1868" s="559"/>
    </row>
    <row r="1869" spans="30:30" x14ac:dyDescent="0.2">
      <c r="AD1869" s="559"/>
    </row>
    <row r="1870" spans="30:30" x14ac:dyDescent="0.2">
      <c r="AD1870" s="559"/>
    </row>
    <row r="1871" spans="30:30" x14ac:dyDescent="0.2">
      <c r="AD1871" s="559"/>
    </row>
    <row r="1872" spans="30:30" x14ac:dyDescent="0.2">
      <c r="AD1872" s="559"/>
    </row>
    <row r="1873" spans="30:30" x14ac:dyDescent="0.2">
      <c r="AD1873" s="559"/>
    </row>
    <row r="1874" spans="30:30" x14ac:dyDescent="0.2">
      <c r="AD1874" s="559"/>
    </row>
    <row r="1875" spans="30:30" x14ac:dyDescent="0.2">
      <c r="AD1875" s="559"/>
    </row>
    <row r="1876" spans="30:30" x14ac:dyDescent="0.2">
      <c r="AD1876" s="559"/>
    </row>
    <row r="1877" spans="30:30" x14ac:dyDescent="0.2">
      <c r="AD1877" s="559"/>
    </row>
    <row r="1878" spans="30:30" x14ac:dyDescent="0.2">
      <c r="AD1878" s="559"/>
    </row>
    <row r="1879" spans="30:30" x14ac:dyDescent="0.2">
      <c r="AD1879" s="559"/>
    </row>
    <row r="1880" spans="30:30" x14ac:dyDescent="0.2">
      <c r="AD1880" s="559"/>
    </row>
    <row r="1881" spans="30:30" x14ac:dyDescent="0.2">
      <c r="AD1881" s="559"/>
    </row>
    <row r="1882" spans="30:30" x14ac:dyDescent="0.2">
      <c r="AD1882" s="559"/>
    </row>
    <row r="1883" spans="30:30" x14ac:dyDescent="0.2">
      <c r="AD1883" s="559"/>
    </row>
    <row r="1884" spans="30:30" x14ac:dyDescent="0.2">
      <c r="AD1884" s="559"/>
    </row>
    <row r="1885" spans="30:30" x14ac:dyDescent="0.2">
      <c r="AD1885" s="559"/>
    </row>
    <row r="1886" spans="30:30" x14ac:dyDescent="0.2">
      <c r="AD1886" s="559"/>
    </row>
    <row r="1887" spans="30:30" x14ac:dyDescent="0.2">
      <c r="AD1887" s="559"/>
    </row>
    <row r="1888" spans="30:30" x14ac:dyDescent="0.2">
      <c r="AD1888" s="559"/>
    </row>
    <row r="1889" spans="30:30" x14ac:dyDescent="0.2">
      <c r="AD1889" s="559"/>
    </row>
    <row r="1890" spans="30:30" x14ac:dyDescent="0.2">
      <c r="AD1890" s="559"/>
    </row>
    <row r="1891" spans="30:30" x14ac:dyDescent="0.2">
      <c r="AD1891" s="559"/>
    </row>
    <row r="1892" spans="30:30" x14ac:dyDescent="0.2">
      <c r="AD1892" s="559"/>
    </row>
    <row r="1893" spans="30:30" x14ac:dyDescent="0.2">
      <c r="AD1893" s="559"/>
    </row>
    <row r="1894" spans="30:30" x14ac:dyDescent="0.2">
      <c r="AD1894" s="559"/>
    </row>
    <row r="1895" spans="30:30" x14ac:dyDescent="0.2">
      <c r="AD1895" s="559"/>
    </row>
    <row r="1896" spans="30:30" x14ac:dyDescent="0.2">
      <c r="AD1896" s="559"/>
    </row>
    <row r="1897" spans="30:30" x14ac:dyDescent="0.2">
      <c r="AD1897" s="559"/>
    </row>
    <row r="1898" spans="30:30" x14ac:dyDescent="0.2">
      <c r="AD1898" s="559"/>
    </row>
    <row r="1899" spans="30:30" x14ac:dyDescent="0.2">
      <c r="AD1899" s="559"/>
    </row>
    <row r="1900" spans="30:30" x14ac:dyDescent="0.2">
      <c r="AD1900" s="559"/>
    </row>
    <row r="1901" spans="30:30" x14ac:dyDescent="0.2">
      <c r="AD1901" s="559"/>
    </row>
    <row r="1902" spans="30:30" x14ac:dyDescent="0.2">
      <c r="AD1902" s="559"/>
    </row>
    <row r="1903" spans="30:30" x14ac:dyDescent="0.2">
      <c r="AD1903" s="559"/>
    </row>
    <row r="1904" spans="30:30" x14ac:dyDescent="0.2">
      <c r="AD1904" s="559"/>
    </row>
    <row r="1905" spans="30:30" x14ac:dyDescent="0.2">
      <c r="AD1905" s="559"/>
    </row>
    <row r="1906" spans="30:30" x14ac:dyDescent="0.2">
      <c r="AD1906" s="559"/>
    </row>
    <row r="1907" spans="30:30" x14ac:dyDescent="0.2">
      <c r="AD1907" s="559"/>
    </row>
    <row r="1908" spans="30:30" x14ac:dyDescent="0.2">
      <c r="AD1908" s="559"/>
    </row>
    <row r="1909" spans="30:30" x14ac:dyDescent="0.2">
      <c r="AD1909" s="559"/>
    </row>
    <row r="1910" spans="30:30" x14ac:dyDescent="0.2">
      <c r="AD1910" s="559"/>
    </row>
    <row r="1911" spans="30:30" x14ac:dyDescent="0.2">
      <c r="AD1911" s="559"/>
    </row>
    <row r="1912" spans="30:30" x14ac:dyDescent="0.2">
      <c r="AD1912" s="559"/>
    </row>
    <row r="1913" spans="30:30" x14ac:dyDescent="0.2">
      <c r="AD1913" s="559"/>
    </row>
    <row r="1914" spans="30:30" x14ac:dyDescent="0.2">
      <c r="AD1914" s="559"/>
    </row>
    <row r="1915" spans="30:30" x14ac:dyDescent="0.2">
      <c r="AD1915" s="559"/>
    </row>
    <row r="1916" spans="30:30" x14ac:dyDescent="0.2">
      <c r="AD1916" s="559"/>
    </row>
    <row r="1917" spans="30:30" x14ac:dyDescent="0.2">
      <c r="AD1917" s="559"/>
    </row>
    <row r="1918" spans="30:30" x14ac:dyDescent="0.2">
      <c r="AD1918" s="559"/>
    </row>
    <row r="1919" spans="30:30" x14ac:dyDescent="0.2">
      <c r="AD1919" s="559"/>
    </row>
    <row r="1920" spans="30:30" x14ac:dyDescent="0.2">
      <c r="AD1920" s="559"/>
    </row>
    <row r="1921" spans="30:30" x14ac:dyDescent="0.2">
      <c r="AD1921" s="559"/>
    </row>
    <row r="1922" spans="30:30" x14ac:dyDescent="0.2">
      <c r="AD1922" s="559"/>
    </row>
    <row r="1923" spans="30:30" x14ac:dyDescent="0.2">
      <c r="AD1923" s="559"/>
    </row>
    <row r="1924" spans="30:30" x14ac:dyDescent="0.2">
      <c r="AD1924" s="559"/>
    </row>
    <row r="1925" spans="30:30" x14ac:dyDescent="0.2">
      <c r="AD1925" s="559"/>
    </row>
    <row r="1926" spans="30:30" x14ac:dyDescent="0.2">
      <c r="AD1926" s="559"/>
    </row>
    <row r="1927" spans="30:30" x14ac:dyDescent="0.2">
      <c r="AD1927" s="559"/>
    </row>
    <row r="1928" spans="30:30" x14ac:dyDescent="0.2">
      <c r="AD1928" s="559"/>
    </row>
    <row r="1929" spans="30:30" x14ac:dyDescent="0.2">
      <c r="AD1929" s="559"/>
    </row>
    <row r="1930" spans="30:30" x14ac:dyDescent="0.2">
      <c r="AD1930" s="559"/>
    </row>
    <row r="1931" spans="30:30" x14ac:dyDescent="0.2">
      <c r="AD1931" s="559"/>
    </row>
    <row r="1932" spans="30:30" x14ac:dyDescent="0.2">
      <c r="AD1932" s="559"/>
    </row>
    <row r="1933" spans="30:30" x14ac:dyDescent="0.2">
      <c r="AD1933" s="559"/>
    </row>
    <row r="1934" spans="30:30" x14ac:dyDescent="0.2">
      <c r="AD1934" s="559"/>
    </row>
    <row r="1935" spans="30:30" x14ac:dyDescent="0.2">
      <c r="AD1935" s="559"/>
    </row>
    <row r="1936" spans="30:30" x14ac:dyDescent="0.2">
      <c r="AD1936" s="559"/>
    </row>
    <row r="1937" spans="30:30" x14ac:dyDescent="0.2">
      <c r="AD1937" s="559"/>
    </row>
    <row r="1938" spans="30:30" x14ac:dyDescent="0.2">
      <c r="AD1938" s="559"/>
    </row>
    <row r="1939" spans="30:30" x14ac:dyDescent="0.2">
      <c r="AD1939" s="559"/>
    </row>
    <row r="1940" spans="30:30" x14ac:dyDescent="0.2">
      <c r="AD1940" s="559"/>
    </row>
    <row r="1941" spans="30:30" x14ac:dyDescent="0.2">
      <c r="AD1941" s="559"/>
    </row>
    <row r="1942" spans="30:30" x14ac:dyDescent="0.2">
      <c r="AD1942" s="559"/>
    </row>
    <row r="1943" spans="30:30" x14ac:dyDescent="0.2">
      <c r="AD1943" s="559"/>
    </row>
    <row r="1944" spans="30:30" x14ac:dyDescent="0.2">
      <c r="AD1944" s="559"/>
    </row>
    <row r="1945" spans="30:30" x14ac:dyDescent="0.2">
      <c r="AD1945" s="559"/>
    </row>
    <row r="1946" spans="30:30" x14ac:dyDescent="0.2">
      <c r="AD1946" s="559"/>
    </row>
    <row r="1947" spans="30:30" x14ac:dyDescent="0.2">
      <c r="AD1947" s="559"/>
    </row>
    <row r="1948" spans="30:30" x14ac:dyDescent="0.2">
      <c r="AD1948" s="559"/>
    </row>
    <row r="1949" spans="30:30" x14ac:dyDescent="0.2">
      <c r="AD1949" s="559"/>
    </row>
    <row r="1950" spans="30:30" x14ac:dyDescent="0.2">
      <c r="AD1950" s="559"/>
    </row>
    <row r="1951" spans="30:30" x14ac:dyDescent="0.2">
      <c r="AD1951" s="559"/>
    </row>
    <row r="1952" spans="30:30" x14ac:dyDescent="0.2">
      <c r="AD1952" s="559"/>
    </row>
    <row r="1953" spans="30:30" x14ac:dyDescent="0.2">
      <c r="AD1953" s="559"/>
    </row>
    <row r="1954" spans="30:30" x14ac:dyDescent="0.2">
      <c r="AD1954" s="559"/>
    </row>
    <row r="1955" spans="30:30" x14ac:dyDescent="0.2">
      <c r="AD1955" s="559"/>
    </row>
    <row r="1956" spans="30:30" x14ac:dyDescent="0.2">
      <c r="AD1956" s="559"/>
    </row>
    <row r="1957" spans="30:30" x14ac:dyDescent="0.2">
      <c r="AD1957" s="559"/>
    </row>
    <row r="1958" spans="30:30" x14ac:dyDescent="0.2">
      <c r="AD1958" s="559"/>
    </row>
    <row r="1959" spans="30:30" x14ac:dyDescent="0.2">
      <c r="AD1959" s="559"/>
    </row>
    <row r="1960" spans="30:30" x14ac:dyDescent="0.2">
      <c r="AD1960" s="559"/>
    </row>
    <row r="1961" spans="30:30" x14ac:dyDescent="0.2">
      <c r="AD1961" s="559"/>
    </row>
    <row r="1962" spans="30:30" x14ac:dyDescent="0.2">
      <c r="AD1962" s="559"/>
    </row>
    <row r="1963" spans="30:30" x14ac:dyDescent="0.2">
      <c r="AD1963" s="559"/>
    </row>
    <row r="1964" spans="30:30" x14ac:dyDescent="0.2">
      <c r="AD1964" s="559"/>
    </row>
    <row r="1965" spans="30:30" x14ac:dyDescent="0.2">
      <c r="AD1965" s="559"/>
    </row>
    <row r="1966" spans="30:30" x14ac:dyDescent="0.2">
      <c r="AD1966" s="559"/>
    </row>
    <row r="1967" spans="30:30" x14ac:dyDescent="0.2">
      <c r="AD1967" s="559"/>
    </row>
    <row r="1968" spans="30:30" x14ac:dyDescent="0.2">
      <c r="AD1968" s="559"/>
    </row>
    <row r="1969" spans="30:30" x14ac:dyDescent="0.2">
      <c r="AD1969" s="559"/>
    </row>
    <row r="1970" spans="30:30" x14ac:dyDescent="0.2">
      <c r="AD1970" s="559"/>
    </row>
    <row r="1971" spans="30:30" x14ac:dyDescent="0.2">
      <c r="AD1971" s="559"/>
    </row>
    <row r="1972" spans="30:30" x14ac:dyDescent="0.2">
      <c r="AD1972" s="559"/>
    </row>
    <row r="1973" spans="30:30" x14ac:dyDescent="0.2">
      <c r="AD1973" s="559"/>
    </row>
    <row r="1974" spans="30:30" x14ac:dyDescent="0.2">
      <c r="AD1974" s="559"/>
    </row>
    <row r="1975" spans="30:30" x14ac:dyDescent="0.2">
      <c r="AD1975" s="559"/>
    </row>
    <row r="1976" spans="30:30" x14ac:dyDescent="0.2">
      <c r="AD1976" s="559"/>
    </row>
    <row r="1977" spans="30:30" x14ac:dyDescent="0.2">
      <c r="AD1977" s="559"/>
    </row>
    <row r="1978" spans="30:30" x14ac:dyDescent="0.2">
      <c r="AD1978" s="559"/>
    </row>
    <row r="1979" spans="30:30" x14ac:dyDescent="0.2">
      <c r="AD1979" s="559"/>
    </row>
    <row r="1980" spans="30:30" x14ac:dyDescent="0.2">
      <c r="AD1980" s="559"/>
    </row>
    <row r="1981" spans="30:30" x14ac:dyDescent="0.2">
      <c r="AD1981" s="559"/>
    </row>
    <row r="1982" spans="30:30" x14ac:dyDescent="0.2">
      <c r="AD1982" s="559"/>
    </row>
    <row r="1983" spans="30:30" x14ac:dyDescent="0.2">
      <c r="AD1983" s="559"/>
    </row>
    <row r="1984" spans="30:30" x14ac:dyDescent="0.2">
      <c r="AD1984" s="559"/>
    </row>
    <row r="1985" spans="30:30" x14ac:dyDescent="0.2">
      <c r="AD1985" s="559"/>
    </row>
    <row r="1986" spans="30:30" x14ac:dyDescent="0.2">
      <c r="AD1986" s="559"/>
    </row>
    <row r="1987" spans="30:30" x14ac:dyDescent="0.2">
      <c r="AD1987" s="559"/>
    </row>
    <row r="1988" spans="30:30" x14ac:dyDescent="0.2">
      <c r="AD1988" s="559"/>
    </row>
    <row r="1989" spans="30:30" x14ac:dyDescent="0.2">
      <c r="AD1989" s="559"/>
    </row>
    <row r="1990" spans="30:30" x14ac:dyDescent="0.2">
      <c r="AD1990" s="559"/>
    </row>
    <row r="1991" spans="30:30" x14ac:dyDescent="0.2">
      <c r="AD1991" s="559"/>
    </row>
    <row r="1992" spans="30:30" x14ac:dyDescent="0.2">
      <c r="AD1992" s="559"/>
    </row>
    <row r="1993" spans="30:30" x14ac:dyDescent="0.2">
      <c r="AD1993" s="559"/>
    </row>
    <row r="1994" spans="30:30" x14ac:dyDescent="0.2">
      <c r="AD1994" s="559"/>
    </row>
    <row r="1995" spans="30:30" x14ac:dyDescent="0.2">
      <c r="AD1995" s="559"/>
    </row>
    <row r="1996" spans="30:30" x14ac:dyDescent="0.2">
      <c r="AD1996" s="559"/>
    </row>
    <row r="1997" spans="30:30" x14ac:dyDescent="0.2">
      <c r="AD1997" s="559"/>
    </row>
    <row r="1998" spans="30:30" x14ac:dyDescent="0.2">
      <c r="AD1998" s="559"/>
    </row>
    <row r="1999" spans="30:30" x14ac:dyDescent="0.2">
      <c r="AD1999" s="559"/>
    </row>
    <row r="2000" spans="30:30" x14ac:dyDescent="0.2">
      <c r="AD2000" s="559"/>
    </row>
    <row r="2001" spans="30:30" x14ac:dyDescent="0.2">
      <c r="AD2001" s="559"/>
    </row>
    <row r="2002" spans="30:30" x14ac:dyDescent="0.2">
      <c r="AD2002" s="559"/>
    </row>
    <row r="2003" spans="30:30" x14ac:dyDescent="0.2">
      <c r="AD2003" s="559"/>
    </row>
    <row r="2004" spans="30:30" x14ac:dyDescent="0.2">
      <c r="AD2004" s="559"/>
    </row>
    <row r="2005" spans="30:30" x14ac:dyDescent="0.2">
      <c r="AD2005" s="559"/>
    </row>
    <row r="2006" spans="30:30" x14ac:dyDescent="0.2">
      <c r="AD2006" s="559"/>
    </row>
    <row r="2007" spans="30:30" x14ac:dyDescent="0.2">
      <c r="AD2007" s="559"/>
    </row>
    <row r="2008" spans="30:30" x14ac:dyDescent="0.2">
      <c r="AD2008" s="559"/>
    </row>
    <row r="2009" spans="30:30" x14ac:dyDescent="0.2">
      <c r="AD2009" s="559"/>
    </row>
    <row r="2010" spans="30:30" x14ac:dyDescent="0.2">
      <c r="AD2010" s="559"/>
    </row>
    <row r="2011" spans="30:30" x14ac:dyDescent="0.2">
      <c r="AD2011" s="559"/>
    </row>
    <row r="2012" spans="30:30" x14ac:dyDescent="0.2">
      <c r="AD2012" s="559"/>
    </row>
    <row r="2013" spans="30:30" x14ac:dyDescent="0.2">
      <c r="AD2013" s="559"/>
    </row>
    <row r="2014" spans="30:30" x14ac:dyDescent="0.2">
      <c r="AD2014" s="559"/>
    </row>
    <row r="2015" spans="30:30" x14ac:dyDescent="0.2">
      <c r="AD2015" s="559"/>
    </row>
    <row r="2016" spans="30:30" x14ac:dyDescent="0.2">
      <c r="AD2016" s="559"/>
    </row>
    <row r="2017" spans="30:30" x14ac:dyDescent="0.2">
      <c r="AD2017" s="559"/>
    </row>
    <row r="2018" spans="30:30" x14ac:dyDescent="0.2">
      <c r="AD2018" s="559"/>
    </row>
    <row r="2019" spans="30:30" x14ac:dyDescent="0.2">
      <c r="AD2019" s="559"/>
    </row>
    <row r="2020" spans="30:30" x14ac:dyDescent="0.2">
      <c r="AD2020" s="559"/>
    </row>
    <row r="2021" spans="30:30" x14ac:dyDescent="0.2">
      <c r="AD2021" s="559"/>
    </row>
    <row r="2022" spans="30:30" x14ac:dyDescent="0.2">
      <c r="AD2022" s="559"/>
    </row>
    <row r="2023" spans="30:30" x14ac:dyDescent="0.2">
      <c r="AD2023" s="559"/>
    </row>
    <row r="2024" spans="30:30" x14ac:dyDescent="0.2">
      <c r="AD2024" s="559"/>
    </row>
    <row r="2025" spans="30:30" x14ac:dyDescent="0.2">
      <c r="AD2025" s="559"/>
    </row>
    <row r="2026" spans="30:30" x14ac:dyDescent="0.2">
      <c r="AD2026" s="559"/>
    </row>
    <row r="2027" spans="30:30" x14ac:dyDescent="0.2">
      <c r="AD2027" s="559"/>
    </row>
    <row r="2028" spans="30:30" x14ac:dyDescent="0.2">
      <c r="AD2028" s="559"/>
    </row>
    <row r="2029" spans="30:30" x14ac:dyDescent="0.2">
      <c r="AD2029" s="559"/>
    </row>
    <row r="2030" spans="30:30" x14ac:dyDescent="0.2">
      <c r="AD2030" s="559"/>
    </row>
    <row r="2031" spans="30:30" x14ac:dyDescent="0.2">
      <c r="AD2031" s="559"/>
    </row>
    <row r="2032" spans="30:30" x14ac:dyDescent="0.2">
      <c r="AD2032" s="559"/>
    </row>
    <row r="2033" spans="30:30" x14ac:dyDescent="0.2">
      <c r="AD2033" s="559"/>
    </row>
    <row r="2034" spans="30:30" x14ac:dyDescent="0.2">
      <c r="AD2034" s="559"/>
    </row>
    <row r="2035" spans="30:30" x14ac:dyDescent="0.2">
      <c r="AD2035" s="559"/>
    </row>
    <row r="2036" spans="30:30" x14ac:dyDescent="0.2">
      <c r="AD2036" s="559"/>
    </row>
    <row r="2037" spans="30:30" x14ac:dyDescent="0.2">
      <c r="AD2037" s="559"/>
    </row>
    <row r="2038" spans="30:30" x14ac:dyDescent="0.2">
      <c r="AD2038" s="559"/>
    </row>
    <row r="2039" spans="30:30" x14ac:dyDescent="0.2">
      <c r="AD2039" s="559"/>
    </row>
    <row r="2040" spans="30:30" x14ac:dyDescent="0.2">
      <c r="AD2040" s="559"/>
    </row>
    <row r="2041" spans="30:30" x14ac:dyDescent="0.2">
      <c r="AD2041" s="559"/>
    </row>
    <row r="2042" spans="30:30" x14ac:dyDescent="0.2">
      <c r="AD2042" s="559"/>
    </row>
    <row r="2043" spans="30:30" x14ac:dyDescent="0.2">
      <c r="AD2043" s="559"/>
    </row>
    <row r="2044" spans="30:30" x14ac:dyDescent="0.2">
      <c r="AD2044" s="559"/>
    </row>
    <row r="2045" spans="30:30" x14ac:dyDescent="0.2">
      <c r="AD2045" s="559"/>
    </row>
    <row r="2046" spans="30:30" x14ac:dyDescent="0.2">
      <c r="AD2046" s="559"/>
    </row>
    <row r="2047" spans="30:30" x14ac:dyDescent="0.2">
      <c r="AD2047" s="559"/>
    </row>
    <row r="2048" spans="30:30" x14ac:dyDescent="0.2">
      <c r="AD2048" s="559"/>
    </row>
    <row r="2049" spans="30:30" x14ac:dyDescent="0.2">
      <c r="AD2049" s="559"/>
    </row>
    <row r="2050" spans="30:30" x14ac:dyDescent="0.2">
      <c r="AD2050" s="559"/>
    </row>
    <row r="2051" spans="30:30" x14ac:dyDescent="0.2">
      <c r="AD2051" s="559"/>
    </row>
    <row r="2052" spans="30:30" x14ac:dyDescent="0.2">
      <c r="AD2052" s="559"/>
    </row>
    <row r="2053" spans="30:30" x14ac:dyDescent="0.2">
      <c r="AD2053" s="559"/>
    </row>
    <row r="2054" spans="30:30" x14ac:dyDescent="0.2">
      <c r="AD2054" s="559"/>
    </row>
    <row r="2055" spans="30:30" x14ac:dyDescent="0.2">
      <c r="AD2055" s="559"/>
    </row>
    <row r="2056" spans="30:30" x14ac:dyDescent="0.2">
      <c r="AD2056" s="559"/>
    </row>
    <row r="2057" spans="30:30" x14ac:dyDescent="0.2">
      <c r="AD2057" s="559"/>
    </row>
    <row r="2058" spans="30:30" x14ac:dyDescent="0.2">
      <c r="AD2058" s="559"/>
    </row>
    <row r="2059" spans="30:30" x14ac:dyDescent="0.2">
      <c r="AD2059" s="559"/>
    </row>
    <row r="2060" spans="30:30" x14ac:dyDescent="0.2">
      <c r="AD2060" s="559"/>
    </row>
    <row r="2061" spans="30:30" x14ac:dyDescent="0.2">
      <c r="AD2061" s="559"/>
    </row>
    <row r="2062" spans="30:30" x14ac:dyDescent="0.2">
      <c r="AD2062" s="559"/>
    </row>
    <row r="2063" spans="30:30" x14ac:dyDescent="0.2">
      <c r="AD2063" s="559"/>
    </row>
    <row r="2064" spans="30:30" x14ac:dyDescent="0.2">
      <c r="AD2064" s="559"/>
    </row>
    <row r="2065" spans="30:30" x14ac:dyDescent="0.2">
      <c r="AD2065" s="559"/>
    </row>
    <row r="2066" spans="30:30" x14ac:dyDescent="0.2">
      <c r="AD2066" s="559"/>
    </row>
    <row r="2067" spans="30:30" x14ac:dyDescent="0.2">
      <c r="AD2067" s="559"/>
    </row>
    <row r="2068" spans="30:30" x14ac:dyDescent="0.2">
      <c r="AD2068" s="559"/>
    </row>
    <row r="2069" spans="30:30" x14ac:dyDescent="0.2">
      <c r="AD2069" s="559"/>
    </row>
    <row r="2070" spans="30:30" x14ac:dyDescent="0.2">
      <c r="AD2070" s="559"/>
    </row>
    <row r="2071" spans="30:30" x14ac:dyDescent="0.2">
      <c r="AD2071" s="559"/>
    </row>
    <row r="2072" spans="30:30" x14ac:dyDescent="0.2">
      <c r="AD2072" s="559"/>
    </row>
    <row r="2073" spans="30:30" x14ac:dyDescent="0.2">
      <c r="AD2073" s="559"/>
    </row>
    <row r="2074" spans="30:30" x14ac:dyDescent="0.2">
      <c r="AD2074" s="559"/>
    </row>
    <row r="2075" spans="30:30" x14ac:dyDescent="0.2">
      <c r="AD2075" s="559"/>
    </row>
    <row r="2076" spans="30:30" x14ac:dyDescent="0.2">
      <c r="AD2076" s="559"/>
    </row>
    <row r="2077" spans="30:30" x14ac:dyDescent="0.2">
      <c r="AD2077" s="559"/>
    </row>
    <row r="2078" spans="30:30" x14ac:dyDescent="0.2">
      <c r="AD2078" s="559"/>
    </row>
    <row r="2079" spans="30:30" x14ac:dyDescent="0.2">
      <c r="AD2079" s="559"/>
    </row>
    <row r="2080" spans="30:30" x14ac:dyDescent="0.2">
      <c r="AD2080" s="559"/>
    </row>
    <row r="2081" spans="30:30" x14ac:dyDescent="0.2">
      <c r="AD2081" s="559"/>
    </row>
    <row r="2082" spans="30:30" x14ac:dyDescent="0.2">
      <c r="AD2082" s="559"/>
    </row>
    <row r="2083" spans="30:30" x14ac:dyDescent="0.2">
      <c r="AD2083" s="559"/>
    </row>
    <row r="2084" spans="30:30" x14ac:dyDescent="0.2">
      <c r="AD2084" s="559"/>
    </row>
    <row r="2085" spans="30:30" x14ac:dyDescent="0.2">
      <c r="AD2085" s="559"/>
    </row>
    <row r="2086" spans="30:30" x14ac:dyDescent="0.2">
      <c r="AD2086" s="559"/>
    </row>
    <row r="2087" spans="30:30" x14ac:dyDescent="0.2">
      <c r="AD2087" s="559"/>
    </row>
    <row r="2088" spans="30:30" x14ac:dyDescent="0.2">
      <c r="AD2088" s="559"/>
    </row>
    <row r="2089" spans="30:30" x14ac:dyDescent="0.2">
      <c r="AD2089" s="559"/>
    </row>
    <row r="2090" spans="30:30" x14ac:dyDescent="0.2">
      <c r="AD2090" s="559"/>
    </row>
    <row r="2091" spans="30:30" x14ac:dyDescent="0.2">
      <c r="AD2091" s="559"/>
    </row>
    <row r="2092" spans="30:30" x14ac:dyDescent="0.2">
      <c r="AD2092" s="559"/>
    </row>
    <row r="2093" spans="30:30" x14ac:dyDescent="0.2">
      <c r="AD2093" s="559"/>
    </row>
    <row r="2094" spans="30:30" x14ac:dyDescent="0.2">
      <c r="AD2094" s="559"/>
    </row>
    <row r="2095" spans="30:30" x14ac:dyDescent="0.2">
      <c r="AD2095" s="559"/>
    </row>
    <row r="2096" spans="30:30" x14ac:dyDescent="0.2">
      <c r="AD2096" s="559"/>
    </row>
    <row r="2097" spans="30:30" x14ac:dyDescent="0.2">
      <c r="AD2097" s="559"/>
    </row>
    <row r="2098" spans="30:30" x14ac:dyDescent="0.2">
      <c r="AD2098" s="559"/>
    </row>
    <row r="2099" spans="30:30" x14ac:dyDescent="0.2">
      <c r="AD2099" s="559"/>
    </row>
    <row r="2100" spans="30:30" x14ac:dyDescent="0.2">
      <c r="AD2100" s="559"/>
    </row>
    <row r="2101" spans="30:30" x14ac:dyDescent="0.2">
      <c r="AD2101" s="559"/>
    </row>
    <row r="2102" spans="30:30" x14ac:dyDescent="0.2">
      <c r="AD2102" s="559"/>
    </row>
    <row r="2103" spans="30:30" x14ac:dyDescent="0.2">
      <c r="AD2103" s="559"/>
    </row>
    <row r="2104" spans="30:30" x14ac:dyDescent="0.2">
      <c r="AD2104" s="559"/>
    </row>
    <row r="2105" spans="30:30" x14ac:dyDescent="0.2">
      <c r="AD2105" s="559"/>
    </row>
    <row r="2106" spans="30:30" x14ac:dyDescent="0.2">
      <c r="AD2106" s="559"/>
    </row>
    <row r="2107" spans="30:30" x14ac:dyDescent="0.2">
      <c r="AD2107" s="559"/>
    </row>
    <row r="2108" spans="30:30" x14ac:dyDescent="0.2">
      <c r="AD2108" s="559"/>
    </row>
    <row r="2109" spans="30:30" x14ac:dyDescent="0.2">
      <c r="AD2109" s="559"/>
    </row>
    <row r="2110" spans="30:30" x14ac:dyDescent="0.2">
      <c r="AD2110" s="559"/>
    </row>
    <row r="2111" spans="30:30" x14ac:dyDescent="0.2">
      <c r="AD2111" s="559"/>
    </row>
    <row r="2112" spans="30:30" x14ac:dyDescent="0.2">
      <c r="AD2112" s="559"/>
    </row>
    <row r="2113" spans="30:30" x14ac:dyDescent="0.2">
      <c r="AD2113" s="559"/>
    </row>
    <row r="2114" spans="30:30" x14ac:dyDescent="0.2">
      <c r="AD2114" s="559"/>
    </row>
    <row r="2115" spans="30:30" x14ac:dyDescent="0.2">
      <c r="AD2115" s="559"/>
    </row>
    <row r="2116" spans="30:30" x14ac:dyDescent="0.2">
      <c r="AD2116" s="559"/>
    </row>
    <row r="2117" spans="30:30" x14ac:dyDescent="0.2">
      <c r="AD2117" s="559"/>
    </row>
    <row r="2118" spans="30:30" x14ac:dyDescent="0.2">
      <c r="AD2118" s="559"/>
    </row>
    <row r="2119" spans="30:30" x14ac:dyDescent="0.2">
      <c r="AD2119" s="559"/>
    </row>
    <row r="2120" spans="30:30" x14ac:dyDescent="0.2">
      <c r="AD2120" s="559"/>
    </row>
    <row r="2121" spans="30:30" x14ac:dyDescent="0.2">
      <c r="AD2121" s="559"/>
    </row>
    <row r="2122" spans="30:30" x14ac:dyDescent="0.2">
      <c r="AD2122" s="559"/>
    </row>
    <row r="2123" spans="30:30" x14ac:dyDescent="0.2">
      <c r="AD2123" s="559"/>
    </row>
    <row r="2124" spans="30:30" x14ac:dyDescent="0.2">
      <c r="AD2124" s="559"/>
    </row>
    <row r="2125" spans="30:30" x14ac:dyDescent="0.2">
      <c r="AD2125" s="559"/>
    </row>
    <row r="2126" spans="30:30" x14ac:dyDescent="0.2">
      <c r="AD2126" s="559"/>
    </row>
    <row r="2127" spans="30:30" x14ac:dyDescent="0.2">
      <c r="AD2127" s="559"/>
    </row>
    <row r="2128" spans="30:30" x14ac:dyDescent="0.2">
      <c r="AD2128" s="559"/>
    </row>
    <row r="2129" spans="30:30" x14ac:dyDescent="0.2">
      <c r="AD2129" s="559"/>
    </row>
    <row r="2130" spans="30:30" x14ac:dyDescent="0.2">
      <c r="AD2130" s="559"/>
    </row>
    <row r="2131" spans="30:30" x14ac:dyDescent="0.2">
      <c r="AD2131" s="559"/>
    </row>
    <row r="2132" spans="30:30" x14ac:dyDescent="0.2">
      <c r="AD2132" s="559"/>
    </row>
    <row r="2133" spans="30:30" x14ac:dyDescent="0.2">
      <c r="AD2133" s="559"/>
    </row>
    <row r="2134" spans="30:30" x14ac:dyDescent="0.2">
      <c r="AD2134" s="559"/>
    </row>
    <row r="2135" spans="30:30" x14ac:dyDescent="0.2">
      <c r="AD2135" s="559"/>
    </row>
    <row r="2136" spans="30:30" x14ac:dyDescent="0.2">
      <c r="AD2136" s="559"/>
    </row>
    <row r="2137" spans="30:30" x14ac:dyDescent="0.2">
      <c r="AD2137" s="559"/>
    </row>
    <row r="2138" spans="30:30" x14ac:dyDescent="0.2">
      <c r="AD2138" s="559"/>
    </row>
    <row r="2139" spans="30:30" x14ac:dyDescent="0.2">
      <c r="AD2139" s="559"/>
    </row>
    <row r="2140" spans="30:30" x14ac:dyDescent="0.2">
      <c r="AD2140" s="559"/>
    </row>
    <row r="2141" spans="30:30" x14ac:dyDescent="0.2">
      <c r="AD2141" s="559"/>
    </row>
    <row r="2142" spans="30:30" x14ac:dyDescent="0.2">
      <c r="AD2142" s="559"/>
    </row>
    <row r="2143" spans="30:30" x14ac:dyDescent="0.2">
      <c r="AD2143" s="559"/>
    </row>
    <row r="2144" spans="30:30" x14ac:dyDescent="0.2">
      <c r="AD2144" s="559"/>
    </row>
    <row r="2145" spans="30:30" x14ac:dyDescent="0.2">
      <c r="AD2145" s="559"/>
    </row>
    <row r="2146" spans="30:30" x14ac:dyDescent="0.2">
      <c r="AD2146" s="559"/>
    </row>
    <row r="2147" spans="30:30" x14ac:dyDescent="0.2">
      <c r="AD2147" s="559"/>
    </row>
    <row r="2148" spans="30:30" x14ac:dyDescent="0.2">
      <c r="AD2148" s="559"/>
    </row>
    <row r="2149" spans="30:30" x14ac:dyDescent="0.2">
      <c r="AD2149" s="559"/>
    </row>
    <row r="2150" spans="30:30" x14ac:dyDescent="0.2">
      <c r="AD2150" s="559"/>
    </row>
    <row r="2151" spans="30:30" x14ac:dyDescent="0.2">
      <c r="AD2151" s="559"/>
    </row>
    <row r="2152" spans="30:30" x14ac:dyDescent="0.2">
      <c r="AD2152" s="559"/>
    </row>
    <row r="2153" spans="30:30" x14ac:dyDescent="0.2">
      <c r="AD2153" s="559"/>
    </row>
    <row r="2154" spans="30:30" x14ac:dyDescent="0.2">
      <c r="AD2154" s="559"/>
    </row>
    <row r="2155" spans="30:30" x14ac:dyDescent="0.2">
      <c r="AD2155" s="559"/>
    </row>
    <row r="2156" spans="30:30" x14ac:dyDescent="0.2">
      <c r="AD2156" s="559"/>
    </row>
    <row r="2157" spans="30:30" x14ac:dyDescent="0.2">
      <c r="AD2157" s="559"/>
    </row>
    <row r="2158" spans="30:30" x14ac:dyDescent="0.2">
      <c r="AD2158" s="559"/>
    </row>
    <row r="2159" spans="30:30" x14ac:dyDescent="0.2">
      <c r="AD2159" s="559"/>
    </row>
    <row r="2160" spans="30:30" x14ac:dyDescent="0.2">
      <c r="AD2160" s="559"/>
    </row>
    <row r="2161" spans="30:30" x14ac:dyDescent="0.2">
      <c r="AD2161" s="559"/>
    </row>
    <row r="2162" spans="30:30" x14ac:dyDescent="0.2">
      <c r="AD2162" s="559"/>
    </row>
    <row r="2163" spans="30:30" x14ac:dyDescent="0.2">
      <c r="AD2163" s="559"/>
    </row>
    <row r="2164" spans="30:30" x14ac:dyDescent="0.2">
      <c r="AD2164" s="559"/>
    </row>
    <row r="2165" spans="30:30" x14ac:dyDescent="0.2">
      <c r="AD2165" s="559"/>
    </row>
    <row r="2166" spans="30:30" x14ac:dyDescent="0.2">
      <c r="AD2166" s="559"/>
    </row>
    <row r="2167" spans="30:30" x14ac:dyDescent="0.2">
      <c r="AD2167" s="559"/>
    </row>
    <row r="2168" spans="30:30" x14ac:dyDescent="0.2">
      <c r="AD2168" s="559"/>
    </row>
    <row r="2169" spans="30:30" x14ac:dyDescent="0.2">
      <c r="AD2169" s="559"/>
    </row>
    <row r="2170" spans="30:30" x14ac:dyDescent="0.2">
      <c r="AD2170" s="559"/>
    </row>
    <row r="2171" spans="30:30" x14ac:dyDescent="0.2">
      <c r="AD2171" s="559"/>
    </row>
    <row r="2172" spans="30:30" x14ac:dyDescent="0.2">
      <c r="AD2172" s="559"/>
    </row>
    <row r="2173" spans="30:30" x14ac:dyDescent="0.2">
      <c r="AD2173" s="559"/>
    </row>
    <row r="2174" spans="30:30" x14ac:dyDescent="0.2">
      <c r="AD2174" s="559"/>
    </row>
    <row r="2175" spans="30:30" x14ac:dyDescent="0.2">
      <c r="AD2175" s="559"/>
    </row>
    <row r="2176" spans="30:30" x14ac:dyDescent="0.2">
      <c r="AD2176" s="559"/>
    </row>
    <row r="2177" spans="30:30" x14ac:dyDescent="0.2">
      <c r="AD2177" s="559"/>
    </row>
    <row r="2178" spans="30:30" x14ac:dyDescent="0.2">
      <c r="AD2178" s="559"/>
    </row>
    <row r="2179" spans="30:30" x14ac:dyDescent="0.2">
      <c r="AD2179" s="559"/>
    </row>
    <row r="2180" spans="30:30" x14ac:dyDescent="0.2">
      <c r="AD2180" s="559"/>
    </row>
    <row r="2181" spans="30:30" x14ac:dyDescent="0.2">
      <c r="AD2181" s="559"/>
    </row>
    <row r="2182" spans="30:30" x14ac:dyDescent="0.2">
      <c r="AD2182" s="559"/>
    </row>
    <row r="2183" spans="30:30" x14ac:dyDescent="0.2">
      <c r="AD2183" s="559"/>
    </row>
    <row r="2184" spans="30:30" x14ac:dyDescent="0.2">
      <c r="AD2184" s="559"/>
    </row>
    <row r="2185" spans="30:30" x14ac:dyDescent="0.2">
      <c r="AD2185" s="559"/>
    </row>
    <row r="2186" spans="30:30" x14ac:dyDescent="0.2">
      <c r="AD2186" s="559"/>
    </row>
    <row r="2187" spans="30:30" x14ac:dyDescent="0.2">
      <c r="AD2187" s="559"/>
    </row>
    <row r="2188" spans="30:30" x14ac:dyDescent="0.2">
      <c r="AD2188" s="559"/>
    </row>
    <row r="2189" spans="30:30" x14ac:dyDescent="0.2">
      <c r="AD2189" s="559"/>
    </row>
    <row r="2190" spans="30:30" x14ac:dyDescent="0.2">
      <c r="AD2190" s="559"/>
    </row>
    <row r="2191" spans="30:30" x14ac:dyDescent="0.2">
      <c r="AD2191" s="559"/>
    </row>
    <row r="2192" spans="30:30" x14ac:dyDescent="0.2">
      <c r="AD2192" s="559"/>
    </row>
    <row r="2193" spans="30:30" x14ac:dyDescent="0.2">
      <c r="AD2193" s="559"/>
    </row>
    <row r="2194" spans="30:30" x14ac:dyDescent="0.2">
      <c r="AD2194" s="559"/>
    </row>
    <row r="2195" spans="30:30" x14ac:dyDescent="0.2">
      <c r="AD2195" s="559"/>
    </row>
    <row r="2196" spans="30:30" x14ac:dyDescent="0.2">
      <c r="AD2196" s="559"/>
    </row>
    <row r="2197" spans="30:30" x14ac:dyDescent="0.2">
      <c r="AD2197" s="559"/>
    </row>
    <row r="2198" spans="30:30" x14ac:dyDescent="0.2">
      <c r="AD2198" s="559"/>
    </row>
    <row r="2199" spans="30:30" x14ac:dyDescent="0.2">
      <c r="AD2199" s="559"/>
    </row>
    <row r="2200" spans="30:30" x14ac:dyDescent="0.2">
      <c r="AD2200" s="559"/>
    </row>
    <row r="2201" spans="30:30" x14ac:dyDescent="0.2">
      <c r="AD2201" s="559"/>
    </row>
    <row r="2202" spans="30:30" x14ac:dyDescent="0.2">
      <c r="AD2202" s="559"/>
    </row>
    <row r="2203" spans="30:30" x14ac:dyDescent="0.2">
      <c r="AD2203" s="559"/>
    </row>
    <row r="2204" spans="30:30" x14ac:dyDescent="0.2">
      <c r="AD2204" s="559"/>
    </row>
    <row r="2205" spans="30:30" x14ac:dyDescent="0.2">
      <c r="AD2205" s="559"/>
    </row>
    <row r="2206" spans="30:30" x14ac:dyDescent="0.2">
      <c r="AD2206" s="559"/>
    </row>
    <row r="2207" spans="30:30" x14ac:dyDescent="0.2">
      <c r="AD2207" s="559"/>
    </row>
    <row r="2208" spans="30:30" x14ac:dyDescent="0.2">
      <c r="AD2208" s="559"/>
    </row>
    <row r="2209" spans="30:30" x14ac:dyDescent="0.2">
      <c r="AD2209" s="559"/>
    </row>
    <row r="2210" spans="30:30" x14ac:dyDescent="0.2">
      <c r="AD2210" s="559"/>
    </row>
    <row r="2211" spans="30:30" x14ac:dyDescent="0.2">
      <c r="AD2211" s="559"/>
    </row>
    <row r="2212" spans="30:30" x14ac:dyDescent="0.2">
      <c r="AD2212" s="559"/>
    </row>
    <row r="2213" spans="30:30" x14ac:dyDescent="0.2">
      <c r="AD2213" s="559"/>
    </row>
    <row r="2214" spans="30:30" x14ac:dyDescent="0.2">
      <c r="AD2214" s="559"/>
    </row>
    <row r="2215" spans="30:30" x14ac:dyDescent="0.2">
      <c r="AD2215" s="559"/>
    </row>
    <row r="2216" spans="30:30" x14ac:dyDescent="0.2">
      <c r="AD2216" s="559"/>
    </row>
    <row r="2217" spans="30:30" x14ac:dyDescent="0.2">
      <c r="AD2217" s="559"/>
    </row>
    <row r="2218" spans="30:30" x14ac:dyDescent="0.2">
      <c r="AD2218" s="559"/>
    </row>
    <row r="2219" spans="30:30" x14ac:dyDescent="0.2">
      <c r="AD2219" s="559"/>
    </row>
    <row r="2220" spans="30:30" x14ac:dyDescent="0.2">
      <c r="AD2220" s="559"/>
    </row>
    <row r="2221" spans="30:30" x14ac:dyDescent="0.2">
      <c r="AD2221" s="559"/>
    </row>
    <row r="2222" spans="30:30" x14ac:dyDescent="0.2">
      <c r="AD2222" s="559"/>
    </row>
    <row r="2223" spans="30:30" x14ac:dyDescent="0.2">
      <c r="AD2223" s="559"/>
    </row>
    <row r="2224" spans="30:30" x14ac:dyDescent="0.2">
      <c r="AD2224" s="559"/>
    </row>
    <row r="2225" spans="30:30" x14ac:dyDescent="0.2">
      <c r="AD2225" s="559"/>
    </row>
    <row r="2226" spans="30:30" x14ac:dyDescent="0.2">
      <c r="AD2226" s="559"/>
    </row>
    <row r="2227" spans="30:30" x14ac:dyDescent="0.2">
      <c r="AD2227" s="559"/>
    </row>
    <row r="2228" spans="30:30" x14ac:dyDescent="0.2">
      <c r="AD2228" s="559"/>
    </row>
    <row r="2229" spans="30:30" x14ac:dyDescent="0.2">
      <c r="AD2229" s="559"/>
    </row>
    <row r="2230" spans="30:30" x14ac:dyDescent="0.2">
      <c r="AD2230" s="559"/>
    </row>
    <row r="2231" spans="30:30" x14ac:dyDescent="0.2">
      <c r="AD2231" s="559"/>
    </row>
    <row r="2232" spans="30:30" x14ac:dyDescent="0.2">
      <c r="AD2232" s="559"/>
    </row>
    <row r="2233" spans="30:30" x14ac:dyDescent="0.2">
      <c r="AD2233" s="559"/>
    </row>
    <row r="2234" spans="30:30" x14ac:dyDescent="0.2">
      <c r="AD2234" s="559"/>
    </row>
    <row r="2235" spans="30:30" x14ac:dyDescent="0.2">
      <c r="AD2235" s="559"/>
    </row>
    <row r="2236" spans="30:30" x14ac:dyDescent="0.2">
      <c r="AD2236" s="559"/>
    </row>
    <row r="2237" spans="30:30" x14ac:dyDescent="0.2">
      <c r="AD2237" s="559"/>
    </row>
    <row r="2238" spans="30:30" x14ac:dyDescent="0.2">
      <c r="AD2238" s="559"/>
    </row>
    <row r="2239" spans="30:30" x14ac:dyDescent="0.2">
      <c r="AD2239" s="559"/>
    </row>
    <row r="2240" spans="30:30" x14ac:dyDescent="0.2">
      <c r="AD2240" s="559"/>
    </row>
    <row r="2241" spans="30:30" x14ac:dyDescent="0.2">
      <c r="AD2241" s="559"/>
    </row>
    <row r="2242" spans="30:30" x14ac:dyDescent="0.2">
      <c r="AD2242" s="559"/>
    </row>
    <row r="2243" spans="30:30" x14ac:dyDescent="0.2">
      <c r="AD2243" s="559"/>
    </row>
    <row r="2244" spans="30:30" x14ac:dyDescent="0.2">
      <c r="AD2244" s="559"/>
    </row>
    <row r="2245" spans="30:30" x14ac:dyDescent="0.2">
      <c r="AD2245" s="559"/>
    </row>
    <row r="2246" spans="30:30" x14ac:dyDescent="0.2">
      <c r="AD2246" s="559"/>
    </row>
    <row r="2247" spans="30:30" x14ac:dyDescent="0.2">
      <c r="AD2247" s="559"/>
    </row>
    <row r="2248" spans="30:30" x14ac:dyDescent="0.2">
      <c r="AD2248" s="559"/>
    </row>
    <row r="2249" spans="30:30" x14ac:dyDescent="0.2">
      <c r="AD2249" s="559"/>
    </row>
    <row r="2250" spans="30:30" x14ac:dyDescent="0.2">
      <c r="AD2250" s="559"/>
    </row>
    <row r="2251" spans="30:30" x14ac:dyDescent="0.2">
      <c r="AD2251" s="559"/>
    </row>
    <row r="2252" spans="30:30" x14ac:dyDescent="0.2">
      <c r="AD2252" s="559"/>
    </row>
    <row r="2253" spans="30:30" x14ac:dyDescent="0.2">
      <c r="AD2253" s="559"/>
    </row>
    <row r="2254" spans="30:30" x14ac:dyDescent="0.2">
      <c r="AD2254" s="559"/>
    </row>
    <row r="2255" spans="30:30" x14ac:dyDescent="0.2">
      <c r="AD2255" s="559"/>
    </row>
    <row r="2256" spans="30:30" x14ac:dyDescent="0.2">
      <c r="AD2256" s="559"/>
    </row>
    <row r="2257" spans="30:30" x14ac:dyDescent="0.2">
      <c r="AD2257" s="559"/>
    </row>
    <row r="2258" spans="30:30" x14ac:dyDescent="0.2">
      <c r="AD2258" s="559"/>
    </row>
    <row r="2259" spans="30:30" x14ac:dyDescent="0.2">
      <c r="AD2259" s="559"/>
    </row>
    <row r="2260" spans="30:30" x14ac:dyDescent="0.2">
      <c r="AD2260" s="559"/>
    </row>
    <row r="2261" spans="30:30" x14ac:dyDescent="0.2">
      <c r="AD2261" s="559"/>
    </row>
    <row r="2262" spans="30:30" x14ac:dyDescent="0.2">
      <c r="AD2262" s="559"/>
    </row>
    <row r="2263" spans="30:30" x14ac:dyDescent="0.2">
      <c r="AD2263" s="559"/>
    </row>
    <row r="2264" spans="30:30" x14ac:dyDescent="0.2">
      <c r="AD2264" s="559"/>
    </row>
    <row r="2265" spans="30:30" x14ac:dyDescent="0.2">
      <c r="AD2265" s="559"/>
    </row>
    <row r="2266" spans="30:30" x14ac:dyDescent="0.2">
      <c r="AD2266" s="559"/>
    </row>
    <row r="2267" spans="30:30" x14ac:dyDescent="0.2">
      <c r="AD2267" s="559"/>
    </row>
    <row r="2268" spans="30:30" x14ac:dyDescent="0.2">
      <c r="AD2268" s="559"/>
    </row>
    <row r="2269" spans="30:30" x14ac:dyDescent="0.2">
      <c r="AD2269" s="559"/>
    </row>
    <row r="2270" spans="30:30" x14ac:dyDescent="0.2">
      <c r="AD2270" s="559"/>
    </row>
    <row r="2271" spans="30:30" x14ac:dyDescent="0.2">
      <c r="AD2271" s="559"/>
    </row>
    <row r="2272" spans="30:30" x14ac:dyDescent="0.2">
      <c r="AD2272" s="559"/>
    </row>
    <row r="2273" spans="30:30" x14ac:dyDescent="0.2">
      <c r="AD2273" s="559"/>
    </row>
    <row r="2274" spans="30:30" x14ac:dyDescent="0.2">
      <c r="AD2274" s="559"/>
    </row>
    <row r="2275" spans="30:30" x14ac:dyDescent="0.2">
      <c r="AD2275" s="559"/>
    </row>
    <row r="2276" spans="30:30" x14ac:dyDescent="0.2">
      <c r="AD2276" s="559"/>
    </row>
    <row r="2277" spans="30:30" x14ac:dyDescent="0.2">
      <c r="AD2277" s="559"/>
    </row>
    <row r="2278" spans="30:30" x14ac:dyDescent="0.2">
      <c r="AD2278" s="559"/>
    </row>
    <row r="2279" spans="30:30" x14ac:dyDescent="0.2">
      <c r="AD2279" s="559"/>
    </row>
    <row r="2280" spans="30:30" x14ac:dyDescent="0.2">
      <c r="AD2280" s="559"/>
    </row>
    <row r="2281" spans="30:30" x14ac:dyDescent="0.2">
      <c r="AD2281" s="559"/>
    </row>
    <row r="2282" spans="30:30" x14ac:dyDescent="0.2">
      <c r="AD2282" s="559"/>
    </row>
    <row r="2283" spans="30:30" x14ac:dyDescent="0.2">
      <c r="AD2283" s="559"/>
    </row>
    <row r="2284" spans="30:30" x14ac:dyDescent="0.2">
      <c r="AD2284" s="559"/>
    </row>
    <row r="2285" spans="30:30" x14ac:dyDescent="0.2">
      <c r="AD2285" s="559"/>
    </row>
    <row r="2286" spans="30:30" x14ac:dyDescent="0.2">
      <c r="AD2286" s="559"/>
    </row>
    <row r="2287" spans="30:30" x14ac:dyDescent="0.2">
      <c r="AD2287" s="559"/>
    </row>
    <row r="2288" spans="30:30" x14ac:dyDescent="0.2">
      <c r="AD2288" s="559"/>
    </row>
    <row r="2289" spans="30:30" x14ac:dyDescent="0.2">
      <c r="AD2289" s="559"/>
    </row>
    <row r="2290" spans="30:30" x14ac:dyDescent="0.2">
      <c r="AD2290" s="559"/>
    </row>
    <row r="2291" spans="30:30" x14ac:dyDescent="0.2">
      <c r="AD2291" s="559"/>
    </row>
    <row r="2292" spans="30:30" x14ac:dyDescent="0.2">
      <c r="AD2292" s="559"/>
    </row>
    <row r="2293" spans="30:30" x14ac:dyDescent="0.2">
      <c r="AD2293" s="559"/>
    </row>
    <row r="2294" spans="30:30" x14ac:dyDescent="0.2">
      <c r="AD2294" s="559"/>
    </row>
    <row r="2295" spans="30:30" x14ac:dyDescent="0.2">
      <c r="AD2295" s="559"/>
    </row>
    <row r="2296" spans="30:30" x14ac:dyDescent="0.2">
      <c r="AD2296" s="559"/>
    </row>
    <row r="2297" spans="30:30" x14ac:dyDescent="0.2">
      <c r="AD2297" s="559"/>
    </row>
    <row r="2298" spans="30:30" x14ac:dyDescent="0.2">
      <c r="AD2298" s="559"/>
    </row>
    <row r="2299" spans="30:30" x14ac:dyDescent="0.2">
      <c r="AD2299" s="559"/>
    </row>
    <row r="2300" spans="30:30" x14ac:dyDescent="0.2">
      <c r="AD2300" s="559"/>
    </row>
    <row r="2301" spans="30:30" x14ac:dyDescent="0.2">
      <c r="AD2301" s="559"/>
    </row>
    <row r="2302" spans="30:30" x14ac:dyDescent="0.2">
      <c r="AD2302" s="559"/>
    </row>
    <row r="2303" spans="30:30" x14ac:dyDescent="0.2">
      <c r="AD2303" s="559"/>
    </row>
    <row r="2304" spans="30:30" x14ac:dyDescent="0.2">
      <c r="AD2304" s="559"/>
    </row>
    <row r="2305" spans="30:30" x14ac:dyDescent="0.2">
      <c r="AD2305" s="559"/>
    </row>
    <row r="2306" spans="30:30" x14ac:dyDescent="0.2">
      <c r="AD2306" s="559"/>
    </row>
    <row r="2307" spans="30:30" x14ac:dyDescent="0.2">
      <c r="AD2307" s="559"/>
    </row>
    <row r="2308" spans="30:30" x14ac:dyDescent="0.2">
      <c r="AD2308" s="559"/>
    </row>
    <row r="2309" spans="30:30" x14ac:dyDescent="0.2">
      <c r="AD2309" s="559"/>
    </row>
    <row r="2310" spans="30:30" x14ac:dyDescent="0.2">
      <c r="AD2310" s="559"/>
    </row>
    <row r="2311" spans="30:30" x14ac:dyDescent="0.2">
      <c r="AD2311" s="559"/>
    </row>
    <row r="2312" spans="30:30" x14ac:dyDescent="0.2">
      <c r="AD2312" s="559"/>
    </row>
    <row r="2313" spans="30:30" x14ac:dyDescent="0.2">
      <c r="AD2313" s="559"/>
    </row>
    <row r="2314" spans="30:30" x14ac:dyDescent="0.2">
      <c r="AD2314" s="559"/>
    </row>
    <row r="2315" spans="30:30" x14ac:dyDescent="0.2">
      <c r="AD2315" s="559"/>
    </row>
    <row r="2316" spans="30:30" x14ac:dyDescent="0.2">
      <c r="AD2316" s="559"/>
    </row>
    <row r="2317" spans="30:30" x14ac:dyDescent="0.2">
      <c r="AD2317" s="559"/>
    </row>
    <row r="2318" spans="30:30" x14ac:dyDescent="0.2">
      <c r="AD2318" s="559"/>
    </row>
    <row r="2319" spans="30:30" x14ac:dyDescent="0.2">
      <c r="AD2319" s="559"/>
    </row>
    <row r="2320" spans="30:30" x14ac:dyDescent="0.2">
      <c r="AD2320" s="559"/>
    </row>
    <row r="2321" spans="30:30" x14ac:dyDescent="0.2">
      <c r="AD2321" s="559"/>
    </row>
    <row r="2322" spans="30:30" x14ac:dyDescent="0.2">
      <c r="AD2322" s="559"/>
    </row>
    <row r="2323" spans="30:30" x14ac:dyDescent="0.2">
      <c r="AD2323" s="559"/>
    </row>
    <row r="2324" spans="30:30" x14ac:dyDescent="0.2">
      <c r="AD2324" s="559"/>
    </row>
    <row r="2325" spans="30:30" x14ac:dyDescent="0.2">
      <c r="AD2325" s="559"/>
    </row>
    <row r="2326" spans="30:30" x14ac:dyDescent="0.2">
      <c r="AD2326" s="559"/>
    </row>
    <row r="2327" spans="30:30" x14ac:dyDescent="0.2">
      <c r="AD2327" s="559"/>
    </row>
    <row r="2328" spans="30:30" x14ac:dyDescent="0.2">
      <c r="AD2328" s="559"/>
    </row>
    <row r="2329" spans="30:30" x14ac:dyDescent="0.2">
      <c r="AD2329" s="559"/>
    </row>
    <row r="2330" spans="30:30" x14ac:dyDescent="0.2">
      <c r="AD2330" s="559"/>
    </row>
    <row r="2331" spans="30:30" x14ac:dyDescent="0.2">
      <c r="AD2331" s="559"/>
    </row>
    <row r="2332" spans="30:30" x14ac:dyDescent="0.2">
      <c r="AD2332" s="559"/>
    </row>
    <row r="2333" spans="30:30" x14ac:dyDescent="0.2">
      <c r="AD2333" s="559"/>
    </row>
    <row r="2334" spans="30:30" x14ac:dyDescent="0.2">
      <c r="AD2334" s="559"/>
    </row>
    <row r="2335" spans="30:30" x14ac:dyDescent="0.2">
      <c r="AD2335" s="559"/>
    </row>
    <row r="2336" spans="30:30" x14ac:dyDescent="0.2">
      <c r="AD2336" s="559"/>
    </row>
    <row r="2337" spans="30:30" x14ac:dyDescent="0.2">
      <c r="AD2337" s="559"/>
    </row>
    <row r="2338" spans="30:30" x14ac:dyDescent="0.2">
      <c r="AD2338" s="559"/>
    </row>
    <row r="2339" spans="30:30" x14ac:dyDescent="0.2">
      <c r="AD2339" s="559"/>
    </row>
    <row r="2340" spans="30:30" x14ac:dyDescent="0.2">
      <c r="AD2340" s="559"/>
    </row>
    <row r="2341" spans="30:30" x14ac:dyDescent="0.2">
      <c r="AD2341" s="559"/>
    </row>
    <row r="2342" spans="30:30" x14ac:dyDescent="0.2">
      <c r="AD2342" s="559"/>
    </row>
    <row r="2343" spans="30:30" x14ac:dyDescent="0.2">
      <c r="AD2343" s="559"/>
    </row>
    <row r="2344" spans="30:30" x14ac:dyDescent="0.2">
      <c r="AD2344" s="559"/>
    </row>
    <row r="2345" spans="30:30" x14ac:dyDescent="0.2">
      <c r="AD2345" s="559"/>
    </row>
    <row r="2346" spans="30:30" x14ac:dyDescent="0.2">
      <c r="AD2346" s="559"/>
    </row>
    <row r="2347" spans="30:30" x14ac:dyDescent="0.2">
      <c r="AD2347" s="559"/>
    </row>
    <row r="2348" spans="30:30" x14ac:dyDescent="0.2">
      <c r="AD2348" s="559"/>
    </row>
    <row r="2349" spans="30:30" x14ac:dyDescent="0.2">
      <c r="AD2349" s="559"/>
    </row>
    <row r="2350" spans="30:30" x14ac:dyDescent="0.2">
      <c r="AD2350" s="559"/>
    </row>
    <row r="2351" spans="30:30" x14ac:dyDescent="0.2">
      <c r="AD2351" s="559"/>
    </row>
    <row r="2352" spans="30:30" x14ac:dyDescent="0.2">
      <c r="AD2352" s="559"/>
    </row>
    <row r="2353" spans="30:30" x14ac:dyDescent="0.2">
      <c r="AD2353" s="559"/>
    </row>
    <row r="2354" spans="30:30" x14ac:dyDescent="0.2">
      <c r="AD2354" s="559"/>
    </row>
    <row r="2355" spans="30:30" x14ac:dyDescent="0.2">
      <c r="AD2355" s="559"/>
    </row>
    <row r="2356" spans="30:30" x14ac:dyDescent="0.2">
      <c r="AD2356" s="559"/>
    </row>
    <row r="2357" spans="30:30" x14ac:dyDescent="0.2">
      <c r="AD2357" s="559"/>
    </row>
    <row r="2358" spans="30:30" x14ac:dyDescent="0.2">
      <c r="AD2358" s="559"/>
    </row>
    <row r="2359" spans="30:30" x14ac:dyDescent="0.2">
      <c r="AD2359" s="559"/>
    </row>
    <row r="2360" spans="30:30" x14ac:dyDescent="0.2">
      <c r="AD2360" s="559"/>
    </row>
    <row r="2361" spans="30:30" x14ac:dyDescent="0.2">
      <c r="AD2361" s="559"/>
    </row>
    <row r="2362" spans="30:30" x14ac:dyDescent="0.2">
      <c r="AD2362" s="559"/>
    </row>
    <row r="2363" spans="30:30" x14ac:dyDescent="0.2">
      <c r="AD2363" s="559"/>
    </row>
    <row r="2364" spans="30:30" x14ac:dyDescent="0.2">
      <c r="AD2364" s="559"/>
    </row>
    <row r="2365" spans="30:30" x14ac:dyDescent="0.2">
      <c r="AD2365" s="559"/>
    </row>
    <row r="2366" spans="30:30" x14ac:dyDescent="0.2">
      <c r="AD2366" s="559"/>
    </row>
    <row r="2367" spans="30:30" x14ac:dyDescent="0.2">
      <c r="AD2367" s="559"/>
    </row>
    <row r="2368" spans="30:30" x14ac:dyDescent="0.2">
      <c r="AD2368" s="559"/>
    </row>
    <row r="2369" spans="30:30" x14ac:dyDescent="0.2">
      <c r="AD2369" s="559"/>
    </row>
    <row r="2370" spans="30:30" x14ac:dyDescent="0.2">
      <c r="AD2370" s="559"/>
    </row>
    <row r="2371" spans="30:30" x14ac:dyDescent="0.2">
      <c r="AD2371" s="559"/>
    </row>
    <row r="2372" spans="30:30" x14ac:dyDescent="0.2">
      <c r="AD2372" s="559"/>
    </row>
    <row r="2373" spans="30:30" x14ac:dyDescent="0.2">
      <c r="AD2373" s="559"/>
    </row>
    <row r="2374" spans="30:30" x14ac:dyDescent="0.2">
      <c r="AD2374" s="559"/>
    </row>
    <row r="2375" spans="30:30" x14ac:dyDescent="0.2">
      <c r="AD2375" s="559"/>
    </row>
    <row r="2376" spans="30:30" x14ac:dyDescent="0.2">
      <c r="AD2376" s="559"/>
    </row>
    <row r="2377" spans="30:30" x14ac:dyDescent="0.2">
      <c r="AD2377" s="559"/>
    </row>
    <row r="2378" spans="30:30" x14ac:dyDescent="0.2">
      <c r="AD2378" s="559"/>
    </row>
    <row r="2379" spans="30:30" x14ac:dyDescent="0.2">
      <c r="AD2379" s="559"/>
    </row>
    <row r="2380" spans="30:30" x14ac:dyDescent="0.2">
      <c r="AD2380" s="559"/>
    </row>
    <row r="2381" spans="30:30" x14ac:dyDescent="0.2">
      <c r="AD2381" s="559"/>
    </row>
    <row r="2382" spans="30:30" x14ac:dyDescent="0.2">
      <c r="AD2382" s="559"/>
    </row>
    <row r="2383" spans="30:30" x14ac:dyDescent="0.2">
      <c r="AD2383" s="559"/>
    </row>
    <row r="2384" spans="30:30" x14ac:dyDescent="0.2">
      <c r="AD2384" s="559"/>
    </row>
    <row r="2385" spans="30:30" x14ac:dyDescent="0.2">
      <c r="AD2385" s="559"/>
    </row>
    <row r="2386" spans="30:30" x14ac:dyDescent="0.2">
      <c r="AD2386" s="559"/>
    </row>
    <row r="2387" spans="30:30" x14ac:dyDescent="0.2">
      <c r="AD2387" s="559"/>
    </row>
    <row r="2388" spans="30:30" x14ac:dyDescent="0.2">
      <c r="AD2388" s="559"/>
    </row>
    <row r="2389" spans="30:30" x14ac:dyDescent="0.2">
      <c r="AD2389" s="559"/>
    </row>
    <row r="2390" spans="30:30" x14ac:dyDescent="0.2">
      <c r="AD2390" s="559"/>
    </row>
    <row r="2391" spans="30:30" x14ac:dyDescent="0.2">
      <c r="AD2391" s="559"/>
    </row>
    <row r="2392" spans="30:30" x14ac:dyDescent="0.2">
      <c r="AD2392" s="559"/>
    </row>
    <row r="2393" spans="30:30" x14ac:dyDescent="0.2">
      <c r="AD2393" s="559"/>
    </row>
    <row r="2394" spans="30:30" x14ac:dyDescent="0.2">
      <c r="AD2394" s="559"/>
    </row>
    <row r="2395" spans="30:30" x14ac:dyDescent="0.2">
      <c r="AD2395" s="559"/>
    </row>
    <row r="2396" spans="30:30" x14ac:dyDescent="0.2">
      <c r="AD2396" s="559"/>
    </row>
    <row r="2397" spans="30:30" x14ac:dyDescent="0.2">
      <c r="AD2397" s="559"/>
    </row>
    <row r="2398" spans="30:30" x14ac:dyDescent="0.2">
      <c r="AD2398" s="559"/>
    </row>
    <row r="2399" spans="30:30" x14ac:dyDescent="0.2">
      <c r="AD2399" s="559"/>
    </row>
    <row r="2400" spans="30:30" x14ac:dyDescent="0.2">
      <c r="AD2400" s="559"/>
    </row>
    <row r="2401" spans="30:30" x14ac:dyDescent="0.2">
      <c r="AD2401" s="559"/>
    </row>
    <row r="2402" spans="30:30" x14ac:dyDescent="0.2">
      <c r="AD2402" s="559"/>
    </row>
    <row r="2403" spans="30:30" x14ac:dyDescent="0.2">
      <c r="AD2403" s="559"/>
    </row>
    <row r="2404" spans="30:30" x14ac:dyDescent="0.2">
      <c r="AD2404" s="559"/>
    </row>
    <row r="2405" spans="30:30" x14ac:dyDescent="0.2">
      <c r="AD2405" s="559"/>
    </row>
    <row r="2406" spans="30:30" x14ac:dyDescent="0.2">
      <c r="AD2406" s="559"/>
    </row>
    <row r="2407" spans="30:30" x14ac:dyDescent="0.2">
      <c r="AD2407" s="559"/>
    </row>
    <row r="2408" spans="30:30" x14ac:dyDescent="0.2">
      <c r="AD2408" s="559"/>
    </row>
    <row r="2409" spans="30:30" x14ac:dyDescent="0.2">
      <c r="AD2409" s="559"/>
    </row>
    <row r="2410" spans="30:30" x14ac:dyDescent="0.2">
      <c r="AD2410" s="559"/>
    </row>
    <row r="2411" spans="30:30" x14ac:dyDescent="0.2">
      <c r="AD2411" s="559"/>
    </row>
    <row r="2412" spans="30:30" x14ac:dyDescent="0.2">
      <c r="AD2412" s="559"/>
    </row>
    <row r="2413" spans="30:30" x14ac:dyDescent="0.2">
      <c r="AD2413" s="559"/>
    </row>
    <row r="2414" spans="30:30" x14ac:dyDescent="0.2">
      <c r="AD2414" s="559"/>
    </row>
    <row r="2415" spans="30:30" x14ac:dyDescent="0.2">
      <c r="AD2415" s="559"/>
    </row>
    <row r="2416" spans="30:30" x14ac:dyDescent="0.2">
      <c r="AD2416" s="559"/>
    </row>
    <row r="2417" spans="30:30" x14ac:dyDescent="0.2">
      <c r="AD2417" s="559"/>
    </row>
    <row r="2418" spans="30:30" x14ac:dyDescent="0.2">
      <c r="AD2418" s="559"/>
    </row>
    <row r="2419" spans="30:30" x14ac:dyDescent="0.2">
      <c r="AD2419" s="559"/>
    </row>
    <row r="2420" spans="30:30" x14ac:dyDescent="0.2">
      <c r="AD2420" s="559"/>
    </row>
    <row r="2421" spans="30:30" x14ac:dyDescent="0.2">
      <c r="AD2421" s="559"/>
    </row>
    <row r="2422" spans="30:30" x14ac:dyDescent="0.2">
      <c r="AD2422" s="559"/>
    </row>
    <row r="2423" spans="30:30" x14ac:dyDescent="0.2">
      <c r="AD2423" s="559"/>
    </row>
    <row r="2424" spans="30:30" x14ac:dyDescent="0.2">
      <c r="AD2424" s="559"/>
    </row>
    <row r="2425" spans="30:30" x14ac:dyDescent="0.2">
      <c r="AD2425" s="559"/>
    </row>
    <row r="2426" spans="30:30" x14ac:dyDescent="0.2">
      <c r="AD2426" s="559"/>
    </row>
    <row r="2427" spans="30:30" x14ac:dyDescent="0.2">
      <c r="AD2427" s="559"/>
    </row>
    <row r="2428" spans="30:30" x14ac:dyDescent="0.2">
      <c r="AD2428" s="559"/>
    </row>
    <row r="2429" spans="30:30" x14ac:dyDescent="0.2">
      <c r="AD2429" s="559"/>
    </row>
    <row r="2430" spans="30:30" x14ac:dyDescent="0.2">
      <c r="AD2430" s="559"/>
    </row>
    <row r="2431" spans="30:30" x14ac:dyDescent="0.2">
      <c r="AD2431" s="559"/>
    </row>
    <row r="2432" spans="30:30" x14ac:dyDescent="0.2">
      <c r="AD2432" s="559"/>
    </row>
    <row r="2433" spans="30:30" x14ac:dyDescent="0.2">
      <c r="AD2433" s="559"/>
    </row>
    <row r="2434" spans="30:30" x14ac:dyDescent="0.2">
      <c r="AD2434" s="559"/>
    </row>
    <row r="2435" spans="30:30" x14ac:dyDescent="0.2">
      <c r="AD2435" s="559"/>
    </row>
    <row r="2436" spans="30:30" x14ac:dyDescent="0.2">
      <c r="AD2436" s="559"/>
    </row>
    <row r="2437" spans="30:30" x14ac:dyDescent="0.2">
      <c r="AD2437" s="559"/>
    </row>
    <row r="2438" spans="30:30" x14ac:dyDescent="0.2">
      <c r="AD2438" s="559"/>
    </row>
    <row r="2439" spans="30:30" x14ac:dyDescent="0.2">
      <c r="AD2439" s="559"/>
    </row>
    <row r="2440" spans="30:30" x14ac:dyDescent="0.2">
      <c r="AD2440" s="559"/>
    </row>
    <row r="2441" spans="30:30" x14ac:dyDescent="0.2">
      <c r="AD2441" s="559"/>
    </row>
    <row r="2442" spans="30:30" x14ac:dyDescent="0.2">
      <c r="AD2442" s="559"/>
    </row>
    <row r="2443" spans="30:30" x14ac:dyDescent="0.2">
      <c r="AD2443" s="559"/>
    </row>
    <row r="2444" spans="30:30" x14ac:dyDescent="0.2">
      <c r="AD2444" s="559"/>
    </row>
    <row r="2445" spans="30:30" x14ac:dyDescent="0.2">
      <c r="AD2445" s="559"/>
    </row>
    <row r="2446" spans="30:30" x14ac:dyDescent="0.2">
      <c r="AD2446" s="559"/>
    </row>
    <row r="2447" spans="30:30" x14ac:dyDescent="0.2">
      <c r="AD2447" s="559"/>
    </row>
    <row r="2448" spans="30:30" x14ac:dyDescent="0.2">
      <c r="AD2448" s="559"/>
    </row>
    <row r="2449" spans="30:30" x14ac:dyDescent="0.2">
      <c r="AD2449" s="559"/>
    </row>
    <row r="2450" spans="30:30" x14ac:dyDescent="0.2">
      <c r="AD2450" s="559"/>
    </row>
    <row r="2451" spans="30:30" x14ac:dyDescent="0.2">
      <c r="AD2451" s="559"/>
    </row>
    <row r="2452" spans="30:30" x14ac:dyDescent="0.2">
      <c r="AD2452" s="559"/>
    </row>
    <row r="2453" spans="30:30" x14ac:dyDescent="0.2">
      <c r="AD2453" s="559"/>
    </row>
    <row r="2454" spans="30:30" x14ac:dyDescent="0.2">
      <c r="AD2454" s="559"/>
    </row>
    <row r="2455" spans="30:30" x14ac:dyDescent="0.2">
      <c r="AD2455" s="559"/>
    </row>
    <row r="2456" spans="30:30" x14ac:dyDescent="0.2">
      <c r="AD2456" s="559"/>
    </row>
    <row r="2457" spans="30:30" x14ac:dyDescent="0.2">
      <c r="AD2457" s="559"/>
    </row>
    <row r="2458" spans="30:30" x14ac:dyDescent="0.2">
      <c r="AD2458" s="559"/>
    </row>
    <row r="2459" spans="30:30" x14ac:dyDescent="0.2">
      <c r="AD2459" s="559"/>
    </row>
    <row r="2460" spans="30:30" x14ac:dyDescent="0.2">
      <c r="AD2460" s="559"/>
    </row>
    <row r="2461" spans="30:30" x14ac:dyDescent="0.2">
      <c r="AD2461" s="559"/>
    </row>
    <row r="2462" spans="30:30" x14ac:dyDescent="0.2">
      <c r="AD2462" s="559"/>
    </row>
    <row r="2463" spans="30:30" x14ac:dyDescent="0.2">
      <c r="AD2463" s="559"/>
    </row>
    <row r="2464" spans="30:30" x14ac:dyDescent="0.2">
      <c r="AD2464" s="559"/>
    </row>
    <row r="2465" spans="30:30" x14ac:dyDescent="0.2">
      <c r="AD2465" s="559"/>
    </row>
    <row r="2466" spans="30:30" x14ac:dyDescent="0.2">
      <c r="AD2466" s="559"/>
    </row>
    <row r="2467" spans="30:30" x14ac:dyDescent="0.2">
      <c r="AD2467" s="559"/>
    </row>
    <row r="2468" spans="30:30" x14ac:dyDescent="0.2">
      <c r="AD2468" s="559"/>
    </row>
    <row r="2469" spans="30:30" x14ac:dyDescent="0.2">
      <c r="AD2469" s="559"/>
    </row>
    <row r="2470" spans="30:30" x14ac:dyDescent="0.2">
      <c r="AD2470" s="559"/>
    </row>
    <row r="2471" spans="30:30" x14ac:dyDescent="0.2">
      <c r="AD2471" s="559"/>
    </row>
    <row r="2472" spans="30:30" x14ac:dyDescent="0.2">
      <c r="AD2472" s="559"/>
    </row>
    <row r="2473" spans="30:30" x14ac:dyDescent="0.2">
      <c r="AD2473" s="559"/>
    </row>
    <row r="2474" spans="30:30" x14ac:dyDescent="0.2">
      <c r="AD2474" s="559"/>
    </row>
    <row r="2475" spans="30:30" x14ac:dyDescent="0.2">
      <c r="AD2475" s="559"/>
    </row>
    <row r="2476" spans="30:30" x14ac:dyDescent="0.2">
      <c r="AD2476" s="559"/>
    </row>
    <row r="2477" spans="30:30" x14ac:dyDescent="0.2">
      <c r="AD2477" s="559"/>
    </row>
    <row r="2478" spans="30:30" x14ac:dyDescent="0.2">
      <c r="AD2478" s="559"/>
    </row>
    <row r="2479" spans="30:30" x14ac:dyDescent="0.2">
      <c r="AD2479" s="559"/>
    </row>
    <row r="2480" spans="30:30" x14ac:dyDescent="0.2">
      <c r="AD2480" s="559"/>
    </row>
    <row r="2481" spans="30:30" x14ac:dyDescent="0.2">
      <c r="AD2481" s="559"/>
    </row>
    <row r="2482" spans="30:30" x14ac:dyDescent="0.2">
      <c r="AD2482" s="559"/>
    </row>
    <row r="2483" spans="30:30" x14ac:dyDescent="0.2">
      <c r="AD2483" s="559"/>
    </row>
    <row r="2484" spans="30:30" x14ac:dyDescent="0.2">
      <c r="AD2484" s="559"/>
    </row>
    <row r="2485" spans="30:30" x14ac:dyDescent="0.2">
      <c r="AD2485" s="559"/>
    </row>
    <row r="2486" spans="30:30" x14ac:dyDescent="0.2">
      <c r="AD2486" s="559"/>
    </row>
    <row r="2487" spans="30:30" x14ac:dyDescent="0.2">
      <c r="AD2487" s="559"/>
    </row>
    <row r="2488" spans="30:30" x14ac:dyDescent="0.2">
      <c r="AD2488" s="559"/>
    </row>
    <row r="2489" spans="30:30" x14ac:dyDescent="0.2">
      <c r="AD2489" s="559"/>
    </row>
    <row r="2490" spans="30:30" x14ac:dyDescent="0.2">
      <c r="AD2490" s="559"/>
    </row>
    <row r="2491" spans="30:30" x14ac:dyDescent="0.2">
      <c r="AD2491" s="559"/>
    </row>
    <row r="2492" spans="30:30" x14ac:dyDescent="0.2">
      <c r="AD2492" s="559"/>
    </row>
    <row r="2493" spans="30:30" x14ac:dyDescent="0.2">
      <c r="AD2493" s="559"/>
    </row>
    <row r="2494" spans="30:30" x14ac:dyDescent="0.2">
      <c r="AD2494" s="559"/>
    </row>
    <row r="2495" spans="30:30" x14ac:dyDescent="0.2">
      <c r="AD2495" s="559"/>
    </row>
    <row r="2496" spans="30:30" x14ac:dyDescent="0.2">
      <c r="AD2496" s="559"/>
    </row>
    <row r="2497" spans="30:30" x14ac:dyDescent="0.2">
      <c r="AD2497" s="559"/>
    </row>
    <row r="2498" spans="30:30" x14ac:dyDescent="0.2">
      <c r="AD2498" s="559"/>
    </row>
    <row r="2499" spans="30:30" x14ac:dyDescent="0.2">
      <c r="AD2499" s="559"/>
    </row>
    <row r="2500" spans="30:30" x14ac:dyDescent="0.2">
      <c r="AD2500" s="559"/>
    </row>
    <row r="2501" spans="30:30" x14ac:dyDescent="0.2">
      <c r="AD2501" s="559"/>
    </row>
    <row r="2502" spans="30:30" x14ac:dyDescent="0.2">
      <c r="AD2502" s="559"/>
    </row>
    <row r="2503" spans="30:30" x14ac:dyDescent="0.2">
      <c r="AD2503" s="559"/>
    </row>
    <row r="2504" spans="30:30" x14ac:dyDescent="0.2">
      <c r="AD2504" s="559"/>
    </row>
    <row r="2505" spans="30:30" x14ac:dyDescent="0.2">
      <c r="AD2505" s="559"/>
    </row>
    <row r="2506" spans="30:30" x14ac:dyDescent="0.2">
      <c r="AD2506" s="559"/>
    </row>
    <row r="2507" spans="30:30" x14ac:dyDescent="0.2">
      <c r="AD2507" s="559"/>
    </row>
    <row r="2508" spans="30:30" x14ac:dyDescent="0.2">
      <c r="AD2508" s="559"/>
    </row>
    <row r="2509" spans="30:30" x14ac:dyDescent="0.2">
      <c r="AD2509" s="559"/>
    </row>
    <row r="2510" spans="30:30" x14ac:dyDescent="0.2">
      <c r="AD2510" s="559"/>
    </row>
    <row r="2511" spans="30:30" x14ac:dyDescent="0.2">
      <c r="AD2511" s="559"/>
    </row>
    <row r="2512" spans="30:30" x14ac:dyDescent="0.2">
      <c r="AD2512" s="559"/>
    </row>
    <row r="2513" spans="30:30" x14ac:dyDescent="0.2">
      <c r="AD2513" s="559"/>
    </row>
    <row r="2514" spans="30:30" x14ac:dyDescent="0.2">
      <c r="AD2514" s="559"/>
    </row>
    <row r="2515" spans="30:30" x14ac:dyDescent="0.2">
      <c r="AD2515" s="559"/>
    </row>
    <row r="2516" spans="30:30" x14ac:dyDescent="0.2">
      <c r="AD2516" s="559"/>
    </row>
    <row r="2517" spans="30:30" x14ac:dyDescent="0.2">
      <c r="AD2517" s="559"/>
    </row>
    <row r="2518" spans="30:30" x14ac:dyDescent="0.2">
      <c r="AD2518" s="559"/>
    </row>
    <row r="2519" spans="30:30" x14ac:dyDescent="0.2">
      <c r="AD2519" s="559"/>
    </row>
    <row r="2520" spans="30:30" x14ac:dyDescent="0.2">
      <c r="AD2520" s="559"/>
    </row>
    <row r="2521" spans="30:30" x14ac:dyDescent="0.2">
      <c r="AD2521" s="559"/>
    </row>
    <row r="2522" spans="30:30" x14ac:dyDescent="0.2">
      <c r="AD2522" s="559"/>
    </row>
    <row r="2523" spans="30:30" x14ac:dyDescent="0.2">
      <c r="AD2523" s="559"/>
    </row>
    <row r="2524" spans="30:30" x14ac:dyDescent="0.2">
      <c r="AD2524" s="559"/>
    </row>
    <row r="2525" spans="30:30" x14ac:dyDescent="0.2">
      <c r="AD2525" s="559"/>
    </row>
    <row r="2526" spans="30:30" x14ac:dyDescent="0.2">
      <c r="AD2526" s="559"/>
    </row>
    <row r="2527" spans="30:30" x14ac:dyDescent="0.2">
      <c r="AD2527" s="559"/>
    </row>
    <row r="2528" spans="30:30" x14ac:dyDescent="0.2">
      <c r="AD2528" s="559"/>
    </row>
    <row r="2529" spans="30:30" x14ac:dyDescent="0.2">
      <c r="AD2529" s="559"/>
    </row>
    <row r="2530" spans="30:30" x14ac:dyDescent="0.2">
      <c r="AD2530" s="559"/>
    </row>
    <row r="2531" spans="30:30" x14ac:dyDescent="0.2">
      <c r="AD2531" s="559"/>
    </row>
    <row r="2532" spans="30:30" x14ac:dyDescent="0.2">
      <c r="AD2532" s="559"/>
    </row>
    <row r="2533" spans="30:30" x14ac:dyDescent="0.2">
      <c r="AD2533" s="559"/>
    </row>
    <row r="2534" spans="30:30" x14ac:dyDescent="0.2">
      <c r="AD2534" s="559"/>
    </row>
    <row r="2535" spans="30:30" x14ac:dyDescent="0.2">
      <c r="AD2535" s="559"/>
    </row>
    <row r="2536" spans="30:30" x14ac:dyDescent="0.2">
      <c r="AD2536" s="559"/>
    </row>
    <row r="2537" spans="30:30" x14ac:dyDescent="0.2">
      <c r="AD2537" s="559"/>
    </row>
    <row r="2538" spans="30:30" x14ac:dyDescent="0.2">
      <c r="AD2538" s="559"/>
    </row>
    <row r="2539" spans="30:30" x14ac:dyDescent="0.2">
      <c r="AD2539" s="559"/>
    </row>
    <row r="2540" spans="30:30" x14ac:dyDescent="0.2">
      <c r="AD2540" s="559"/>
    </row>
    <row r="2541" spans="30:30" x14ac:dyDescent="0.2">
      <c r="AD2541" s="559"/>
    </row>
    <row r="2542" spans="30:30" x14ac:dyDescent="0.2">
      <c r="AD2542" s="559"/>
    </row>
    <row r="2543" spans="30:30" x14ac:dyDescent="0.2">
      <c r="AD2543" s="559"/>
    </row>
    <row r="2544" spans="30:30" x14ac:dyDescent="0.2">
      <c r="AD2544" s="559"/>
    </row>
    <row r="2545" spans="30:30" x14ac:dyDescent="0.2">
      <c r="AD2545" s="559"/>
    </row>
    <row r="2546" spans="30:30" x14ac:dyDescent="0.2">
      <c r="AD2546" s="559"/>
    </row>
    <row r="2547" spans="30:30" x14ac:dyDescent="0.2">
      <c r="AD2547" s="559"/>
    </row>
    <row r="2548" spans="30:30" x14ac:dyDescent="0.2">
      <c r="AD2548" s="559"/>
    </row>
    <row r="2549" spans="30:30" x14ac:dyDescent="0.2">
      <c r="AD2549" s="559"/>
    </row>
    <row r="2550" spans="30:30" x14ac:dyDescent="0.2">
      <c r="AD2550" s="559"/>
    </row>
    <row r="2551" spans="30:30" x14ac:dyDescent="0.2">
      <c r="AD2551" s="559"/>
    </row>
    <row r="2552" spans="30:30" x14ac:dyDescent="0.2">
      <c r="AD2552" s="559"/>
    </row>
    <row r="2553" spans="30:30" x14ac:dyDescent="0.2">
      <c r="AD2553" s="559"/>
    </row>
    <row r="2554" spans="30:30" x14ac:dyDescent="0.2">
      <c r="AD2554" s="559"/>
    </row>
    <row r="2555" spans="30:30" x14ac:dyDescent="0.2">
      <c r="AD2555" s="559"/>
    </row>
    <row r="2556" spans="30:30" x14ac:dyDescent="0.2">
      <c r="AD2556" s="559"/>
    </row>
    <row r="2557" spans="30:30" x14ac:dyDescent="0.2">
      <c r="AD2557" s="559"/>
    </row>
    <row r="2558" spans="30:30" x14ac:dyDescent="0.2">
      <c r="AD2558" s="559"/>
    </row>
    <row r="2559" spans="30:30" x14ac:dyDescent="0.2">
      <c r="AD2559" s="559"/>
    </row>
    <row r="2560" spans="30:30" x14ac:dyDescent="0.2">
      <c r="AD2560" s="559"/>
    </row>
    <row r="2561" spans="30:30" x14ac:dyDescent="0.2">
      <c r="AD2561" s="559"/>
    </row>
    <row r="2562" spans="30:30" x14ac:dyDescent="0.2">
      <c r="AD2562" s="559"/>
    </row>
    <row r="2563" spans="30:30" x14ac:dyDescent="0.2">
      <c r="AD2563" s="559"/>
    </row>
    <row r="2564" spans="30:30" x14ac:dyDescent="0.2">
      <c r="AD2564" s="559"/>
    </row>
    <row r="2565" spans="30:30" x14ac:dyDescent="0.2">
      <c r="AD2565" s="559"/>
    </row>
    <row r="2566" spans="30:30" x14ac:dyDescent="0.2">
      <c r="AD2566" s="559"/>
    </row>
    <row r="2567" spans="30:30" x14ac:dyDescent="0.2">
      <c r="AD2567" s="559"/>
    </row>
    <row r="2568" spans="30:30" x14ac:dyDescent="0.2">
      <c r="AD2568" s="559"/>
    </row>
    <row r="2569" spans="30:30" x14ac:dyDescent="0.2">
      <c r="AD2569" s="559"/>
    </row>
    <row r="2570" spans="30:30" x14ac:dyDescent="0.2">
      <c r="AD2570" s="559"/>
    </row>
    <row r="2571" spans="30:30" x14ac:dyDescent="0.2">
      <c r="AD2571" s="559"/>
    </row>
    <row r="2572" spans="30:30" x14ac:dyDescent="0.2">
      <c r="AD2572" s="559"/>
    </row>
    <row r="2573" spans="30:30" x14ac:dyDescent="0.2">
      <c r="AD2573" s="559"/>
    </row>
    <row r="2574" spans="30:30" x14ac:dyDescent="0.2">
      <c r="AD2574" s="559"/>
    </row>
    <row r="2575" spans="30:30" x14ac:dyDescent="0.2">
      <c r="AD2575" s="559"/>
    </row>
    <row r="2576" spans="30:30" x14ac:dyDescent="0.2">
      <c r="AD2576" s="559"/>
    </row>
    <row r="2577" spans="30:30" x14ac:dyDescent="0.2">
      <c r="AD2577" s="559"/>
    </row>
    <row r="2578" spans="30:30" x14ac:dyDescent="0.2">
      <c r="AD2578" s="559"/>
    </row>
    <row r="2579" spans="30:30" x14ac:dyDescent="0.2">
      <c r="AD2579" s="559"/>
    </row>
    <row r="2580" spans="30:30" x14ac:dyDescent="0.2">
      <c r="AD2580" s="559"/>
    </row>
    <row r="2581" spans="30:30" x14ac:dyDescent="0.2">
      <c r="AD2581" s="559"/>
    </row>
    <row r="2582" spans="30:30" x14ac:dyDescent="0.2">
      <c r="AD2582" s="559"/>
    </row>
    <row r="2583" spans="30:30" x14ac:dyDescent="0.2">
      <c r="AD2583" s="559"/>
    </row>
    <row r="2584" spans="30:30" x14ac:dyDescent="0.2">
      <c r="AD2584" s="559"/>
    </row>
    <row r="2585" spans="30:30" x14ac:dyDescent="0.2">
      <c r="AD2585" s="559"/>
    </row>
    <row r="2586" spans="30:30" x14ac:dyDescent="0.2">
      <c r="AD2586" s="559"/>
    </row>
    <row r="2587" spans="30:30" x14ac:dyDescent="0.2">
      <c r="AD2587" s="559"/>
    </row>
    <row r="2588" spans="30:30" x14ac:dyDescent="0.2">
      <c r="AD2588" s="559"/>
    </row>
    <row r="2589" spans="30:30" x14ac:dyDescent="0.2">
      <c r="AD2589" s="559"/>
    </row>
    <row r="2590" spans="30:30" x14ac:dyDescent="0.2">
      <c r="AD2590" s="559"/>
    </row>
    <row r="2591" spans="30:30" x14ac:dyDescent="0.2">
      <c r="AD2591" s="559"/>
    </row>
    <row r="2592" spans="30:30" x14ac:dyDescent="0.2">
      <c r="AD2592" s="559"/>
    </row>
    <row r="2593" spans="30:30" x14ac:dyDescent="0.2">
      <c r="AD2593" s="559"/>
    </row>
    <row r="2594" spans="30:30" x14ac:dyDescent="0.2">
      <c r="AD2594" s="559"/>
    </row>
    <row r="2595" spans="30:30" x14ac:dyDescent="0.2">
      <c r="AD2595" s="559"/>
    </row>
    <row r="2596" spans="30:30" x14ac:dyDescent="0.2">
      <c r="AD2596" s="559"/>
    </row>
    <row r="2597" spans="30:30" x14ac:dyDescent="0.2">
      <c r="AD2597" s="559"/>
    </row>
    <row r="2598" spans="30:30" x14ac:dyDescent="0.2">
      <c r="AD2598" s="559"/>
    </row>
    <row r="2599" spans="30:30" x14ac:dyDescent="0.2">
      <c r="AD2599" s="559"/>
    </row>
    <row r="2600" spans="30:30" x14ac:dyDescent="0.2">
      <c r="AD2600" s="559"/>
    </row>
    <row r="2601" spans="30:30" x14ac:dyDescent="0.2">
      <c r="AD2601" s="559"/>
    </row>
    <row r="2602" spans="30:30" x14ac:dyDescent="0.2">
      <c r="AD2602" s="559"/>
    </row>
    <row r="2603" spans="30:30" x14ac:dyDescent="0.2">
      <c r="AD2603" s="559"/>
    </row>
    <row r="2604" spans="30:30" x14ac:dyDescent="0.2">
      <c r="AD2604" s="559"/>
    </row>
    <row r="2605" spans="30:30" x14ac:dyDescent="0.2">
      <c r="AD2605" s="559"/>
    </row>
    <row r="2606" spans="30:30" x14ac:dyDescent="0.2">
      <c r="AD2606" s="559"/>
    </row>
    <row r="2607" spans="30:30" x14ac:dyDescent="0.2">
      <c r="AD2607" s="559"/>
    </row>
    <row r="2608" spans="30:30" x14ac:dyDescent="0.2">
      <c r="AD2608" s="559"/>
    </row>
    <row r="2609" spans="30:30" x14ac:dyDescent="0.2">
      <c r="AD2609" s="559"/>
    </row>
    <row r="2610" spans="30:30" x14ac:dyDescent="0.2">
      <c r="AD2610" s="559"/>
    </row>
    <row r="2611" spans="30:30" x14ac:dyDescent="0.2">
      <c r="AD2611" s="559"/>
    </row>
    <row r="2612" spans="30:30" x14ac:dyDescent="0.2">
      <c r="AD2612" s="559"/>
    </row>
    <row r="2613" spans="30:30" x14ac:dyDescent="0.2">
      <c r="AD2613" s="559"/>
    </row>
    <row r="2614" spans="30:30" x14ac:dyDescent="0.2">
      <c r="AD2614" s="559"/>
    </row>
    <row r="2615" spans="30:30" x14ac:dyDescent="0.2">
      <c r="AD2615" s="559"/>
    </row>
    <row r="2616" spans="30:30" x14ac:dyDescent="0.2">
      <c r="AD2616" s="559"/>
    </row>
    <row r="2617" spans="30:30" x14ac:dyDescent="0.2">
      <c r="AD2617" s="559"/>
    </row>
    <row r="2618" spans="30:30" x14ac:dyDescent="0.2">
      <c r="AD2618" s="559"/>
    </row>
    <row r="2619" spans="30:30" x14ac:dyDescent="0.2">
      <c r="AD2619" s="559"/>
    </row>
    <row r="2620" spans="30:30" x14ac:dyDescent="0.2">
      <c r="AD2620" s="559"/>
    </row>
    <row r="2621" spans="30:30" x14ac:dyDescent="0.2">
      <c r="AD2621" s="559"/>
    </row>
    <row r="2622" spans="30:30" x14ac:dyDescent="0.2">
      <c r="AD2622" s="559"/>
    </row>
    <row r="2623" spans="30:30" x14ac:dyDescent="0.2">
      <c r="AD2623" s="559"/>
    </row>
    <row r="2624" spans="30:30" x14ac:dyDescent="0.2">
      <c r="AD2624" s="559"/>
    </row>
    <row r="2625" spans="30:30" x14ac:dyDescent="0.2">
      <c r="AD2625" s="559"/>
    </row>
    <row r="2626" spans="30:30" x14ac:dyDescent="0.2">
      <c r="AD2626" s="559"/>
    </row>
    <row r="2627" spans="30:30" x14ac:dyDescent="0.2">
      <c r="AD2627" s="559"/>
    </row>
    <row r="2628" spans="30:30" x14ac:dyDescent="0.2">
      <c r="AD2628" s="559"/>
    </row>
    <row r="2629" spans="30:30" x14ac:dyDescent="0.2">
      <c r="AD2629" s="559"/>
    </row>
    <row r="2630" spans="30:30" x14ac:dyDescent="0.2">
      <c r="AD2630" s="559"/>
    </row>
    <row r="2631" spans="30:30" x14ac:dyDescent="0.2">
      <c r="AD2631" s="559"/>
    </row>
    <row r="2632" spans="30:30" x14ac:dyDescent="0.2">
      <c r="AD2632" s="559"/>
    </row>
    <row r="2633" spans="30:30" x14ac:dyDescent="0.2">
      <c r="AD2633" s="559"/>
    </row>
    <row r="2634" spans="30:30" x14ac:dyDescent="0.2">
      <c r="AD2634" s="559"/>
    </row>
    <row r="2635" spans="30:30" x14ac:dyDescent="0.2">
      <c r="AD2635" s="559"/>
    </row>
    <row r="2636" spans="30:30" x14ac:dyDescent="0.2">
      <c r="AD2636" s="559"/>
    </row>
    <row r="2637" spans="30:30" x14ac:dyDescent="0.2">
      <c r="AD2637" s="559"/>
    </row>
    <row r="2638" spans="30:30" x14ac:dyDescent="0.2">
      <c r="AD2638" s="559"/>
    </row>
    <row r="2639" spans="30:30" x14ac:dyDescent="0.2">
      <c r="AD2639" s="559"/>
    </row>
    <row r="2640" spans="30:30" x14ac:dyDescent="0.2">
      <c r="AD2640" s="559"/>
    </row>
    <row r="2641" spans="30:30" x14ac:dyDescent="0.2">
      <c r="AD2641" s="559"/>
    </row>
    <row r="2642" spans="30:30" x14ac:dyDescent="0.2">
      <c r="AD2642" s="559"/>
    </row>
    <row r="2643" spans="30:30" x14ac:dyDescent="0.2">
      <c r="AD2643" s="559"/>
    </row>
    <row r="2644" spans="30:30" x14ac:dyDescent="0.2">
      <c r="AD2644" s="559"/>
    </row>
    <row r="2645" spans="30:30" x14ac:dyDescent="0.2">
      <c r="AD2645" s="559"/>
    </row>
    <row r="2646" spans="30:30" x14ac:dyDescent="0.2">
      <c r="AD2646" s="559"/>
    </row>
    <row r="2647" spans="30:30" x14ac:dyDescent="0.2">
      <c r="AD2647" s="559"/>
    </row>
    <row r="2648" spans="30:30" x14ac:dyDescent="0.2">
      <c r="AD2648" s="559"/>
    </row>
    <row r="2649" spans="30:30" x14ac:dyDescent="0.2">
      <c r="AD2649" s="559"/>
    </row>
    <row r="2650" spans="30:30" x14ac:dyDescent="0.2">
      <c r="AD2650" s="559"/>
    </row>
    <row r="2651" spans="30:30" x14ac:dyDescent="0.2">
      <c r="AD2651" s="559"/>
    </row>
    <row r="2652" spans="30:30" x14ac:dyDescent="0.2">
      <c r="AD2652" s="559"/>
    </row>
    <row r="2653" spans="30:30" x14ac:dyDescent="0.2">
      <c r="AD2653" s="559"/>
    </row>
    <row r="2654" spans="30:30" x14ac:dyDescent="0.2">
      <c r="AD2654" s="559"/>
    </row>
    <row r="2655" spans="30:30" x14ac:dyDescent="0.2">
      <c r="AD2655" s="559"/>
    </row>
    <row r="2656" spans="30:30" x14ac:dyDescent="0.2">
      <c r="AD2656" s="559"/>
    </row>
    <row r="2657" spans="30:30" x14ac:dyDescent="0.2">
      <c r="AD2657" s="559"/>
    </row>
    <row r="2658" spans="30:30" x14ac:dyDescent="0.2">
      <c r="AD2658" s="559"/>
    </row>
    <row r="2659" spans="30:30" x14ac:dyDescent="0.2">
      <c r="AD2659" s="559"/>
    </row>
    <row r="2660" spans="30:30" x14ac:dyDescent="0.2">
      <c r="AD2660" s="559"/>
    </row>
    <row r="2661" spans="30:30" x14ac:dyDescent="0.2">
      <c r="AD2661" s="559"/>
    </row>
    <row r="2662" spans="30:30" x14ac:dyDescent="0.2">
      <c r="AD2662" s="559"/>
    </row>
    <row r="2663" spans="30:30" x14ac:dyDescent="0.2">
      <c r="AD2663" s="559"/>
    </row>
    <row r="2664" spans="30:30" x14ac:dyDescent="0.2">
      <c r="AD2664" s="559"/>
    </row>
    <row r="2665" spans="30:30" x14ac:dyDescent="0.2">
      <c r="AD2665" s="559"/>
    </row>
    <row r="2666" spans="30:30" x14ac:dyDescent="0.2">
      <c r="AD2666" s="559"/>
    </row>
    <row r="2667" spans="30:30" x14ac:dyDescent="0.2">
      <c r="AD2667" s="559"/>
    </row>
    <row r="2668" spans="30:30" x14ac:dyDescent="0.2">
      <c r="AD2668" s="559"/>
    </row>
    <row r="2669" spans="30:30" x14ac:dyDescent="0.2">
      <c r="AD2669" s="559"/>
    </row>
    <row r="2670" spans="30:30" x14ac:dyDescent="0.2">
      <c r="AD2670" s="559"/>
    </row>
    <row r="2671" spans="30:30" x14ac:dyDescent="0.2">
      <c r="AD2671" s="559"/>
    </row>
    <row r="2672" spans="30:30" x14ac:dyDescent="0.2">
      <c r="AD2672" s="559"/>
    </row>
    <row r="2673" spans="30:30" x14ac:dyDescent="0.2">
      <c r="AD2673" s="559"/>
    </row>
    <row r="2674" spans="30:30" x14ac:dyDescent="0.2">
      <c r="AD2674" s="559"/>
    </row>
    <row r="2675" spans="30:30" x14ac:dyDescent="0.2">
      <c r="AD2675" s="559"/>
    </row>
    <row r="2676" spans="30:30" x14ac:dyDescent="0.2">
      <c r="AD2676" s="559"/>
    </row>
    <row r="2677" spans="30:30" x14ac:dyDescent="0.2">
      <c r="AD2677" s="559"/>
    </row>
    <row r="2678" spans="30:30" x14ac:dyDescent="0.2">
      <c r="AD2678" s="559"/>
    </row>
    <row r="2679" spans="30:30" x14ac:dyDescent="0.2">
      <c r="AD2679" s="559"/>
    </row>
    <row r="2680" spans="30:30" x14ac:dyDescent="0.2">
      <c r="AD2680" s="559"/>
    </row>
    <row r="2681" spans="30:30" x14ac:dyDescent="0.2">
      <c r="AD2681" s="559"/>
    </row>
    <row r="2682" spans="30:30" x14ac:dyDescent="0.2">
      <c r="AD2682" s="559"/>
    </row>
    <row r="2683" spans="30:30" x14ac:dyDescent="0.2">
      <c r="AD2683" s="559"/>
    </row>
    <row r="2684" spans="30:30" x14ac:dyDescent="0.2">
      <c r="AD2684" s="559"/>
    </row>
    <row r="2685" spans="30:30" x14ac:dyDescent="0.2">
      <c r="AD2685" s="559"/>
    </row>
    <row r="2686" spans="30:30" x14ac:dyDescent="0.2">
      <c r="AD2686" s="559"/>
    </row>
    <row r="2687" spans="30:30" x14ac:dyDescent="0.2">
      <c r="AD2687" s="559"/>
    </row>
    <row r="2688" spans="30:30" x14ac:dyDescent="0.2">
      <c r="AD2688" s="559"/>
    </row>
    <row r="2689" spans="30:30" x14ac:dyDescent="0.2">
      <c r="AD2689" s="559"/>
    </row>
    <row r="2690" spans="30:30" x14ac:dyDescent="0.2">
      <c r="AD2690" s="559"/>
    </row>
    <row r="2691" spans="30:30" x14ac:dyDescent="0.2">
      <c r="AD2691" s="559"/>
    </row>
    <row r="2692" spans="30:30" x14ac:dyDescent="0.2">
      <c r="AD2692" s="559"/>
    </row>
    <row r="2693" spans="30:30" x14ac:dyDescent="0.2">
      <c r="AD2693" s="559"/>
    </row>
    <row r="2694" spans="30:30" x14ac:dyDescent="0.2">
      <c r="AD2694" s="559"/>
    </row>
    <row r="2695" spans="30:30" x14ac:dyDescent="0.2">
      <c r="AD2695" s="559"/>
    </row>
    <row r="2696" spans="30:30" x14ac:dyDescent="0.2">
      <c r="AD2696" s="559"/>
    </row>
    <row r="2697" spans="30:30" x14ac:dyDescent="0.2">
      <c r="AD2697" s="559"/>
    </row>
    <row r="2698" spans="30:30" x14ac:dyDescent="0.2">
      <c r="AD2698" s="559"/>
    </row>
    <row r="2699" spans="30:30" x14ac:dyDescent="0.2">
      <c r="AD2699" s="559"/>
    </row>
    <row r="2700" spans="30:30" x14ac:dyDescent="0.2">
      <c r="AD2700" s="559"/>
    </row>
    <row r="2701" spans="30:30" x14ac:dyDescent="0.2">
      <c r="AD2701" s="559"/>
    </row>
    <row r="2702" spans="30:30" x14ac:dyDescent="0.2">
      <c r="AD2702" s="559"/>
    </row>
    <row r="2703" spans="30:30" x14ac:dyDescent="0.2">
      <c r="AD2703" s="559"/>
    </row>
    <row r="2704" spans="30:30" x14ac:dyDescent="0.2">
      <c r="AD2704" s="559"/>
    </row>
    <row r="2705" spans="30:30" x14ac:dyDescent="0.2">
      <c r="AD2705" s="559"/>
    </row>
    <row r="2706" spans="30:30" x14ac:dyDescent="0.2">
      <c r="AD2706" s="559"/>
    </row>
    <row r="2707" spans="30:30" x14ac:dyDescent="0.2">
      <c r="AD2707" s="559"/>
    </row>
    <row r="2708" spans="30:30" x14ac:dyDescent="0.2">
      <c r="AD2708" s="559"/>
    </row>
    <row r="2709" spans="30:30" x14ac:dyDescent="0.2">
      <c r="AD2709" s="559"/>
    </row>
    <row r="2710" spans="30:30" x14ac:dyDescent="0.2">
      <c r="AD2710" s="559"/>
    </row>
    <row r="2711" spans="30:30" x14ac:dyDescent="0.2">
      <c r="AD2711" s="559"/>
    </row>
    <row r="2712" spans="30:30" x14ac:dyDescent="0.2">
      <c r="AD2712" s="559"/>
    </row>
    <row r="2713" spans="30:30" x14ac:dyDescent="0.2">
      <c r="AD2713" s="559"/>
    </row>
    <row r="2714" spans="30:30" x14ac:dyDescent="0.2">
      <c r="AD2714" s="559"/>
    </row>
    <row r="2715" spans="30:30" x14ac:dyDescent="0.2">
      <c r="AD2715" s="559"/>
    </row>
    <row r="2716" spans="30:30" x14ac:dyDescent="0.2">
      <c r="AD2716" s="559"/>
    </row>
    <row r="2717" spans="30:30" x14ac:dyDescent="0.2">
      <c r="AD2717" s="559"/>
    </row>
    <row r="2718" spans="30:30" x14ac:dyDescent="0.2">
      <c r="AD2718" s="559"/>
    </row>
    <row r="2719" spans="30:30" x14ac:dyDescent="0.2">
      <c r="AD2719" s="559"/>
    </row>
    <row r="2720" spans="30:30" x14ac:dyDescent="0.2">
      <c r="AD2720" s="559"/>
    </row>
    <row r="2721" spans="30:30" x14ac:dyDescent="0.2">
      <c r="AD2721" s="559"/>
    </row>
    <row r="2722" spans="30:30" x14ac:dyDescent="0.2">
      <c r="AD2722" s="559"/>
    </row>
    <row r="2723" spans="30:30" x14ac:dyDescent="0.2">
      <c r="AD2723" s="559"/>
    </row>
    <row r="2724" spans="30:30" x14ac:dyDescent="0.2">
      <c r="AD2724" s="559"/>
    </row>
    <row r="2725" spans="30:30" x14ac:dyDescent="0.2">
      <c r="AD2725" s="559"/>
    </row>
    <row r="2726" spans="30:30" x14ac:dyDescent="0.2">
      <c r="AD2726" s="559"/>
    </row>
    <row r="2727" spans="30:30" x14ac:dyDescent="0.2">
      <c r="AD2727" s="559"/>
    </row>
    <row r="2728" spans="30:30" x14ac:dyDescent="0.2">
      <c r="AD2728" s="559"/>
    </row>
    <row r="2729" spans="30:30" x14ac:dyDescent="0.2">
      <c r="AD2729" s="559"/>
    </row>
    <row r="2730" spans="30:30" x14ac:dyDescent="0.2">
      <c r="AD2730" s="559"/>
    </row>
    <row r="2731" spans="30:30" x14ac:dyDescent="0.2">
      <c r="AD2731" s="559"/>
    </row>
    <row r="2732" spans="30:30" x14ac:dyDescent="0.2">
      <c r="AD2732" s="559"/>
    </row>
    <row r="2733" spans="30:30" x14ac:dyDescent="0.2">
      <c r="AD2733" s="559"/>
    </row>
    <row r="2734" spans="30:30" x14ac:dyDescent="0.2">
      <c r="AD2734" s="559"/>
    </row>
    <row r="2735" spans="30:30" x14ac:dyDescent="0.2">
      <c r="AD2735" s="559"/>
    </row>
    <row r="2736" spans="30:30" x14ac:dyDescent="0.2">
      <c r="AD2736" s="559"/>
    </row>
    <row r="2737" spans="30:30" x14ac:dyDescent="0.2">
      <c r="AD2737" s="559"/>
    </row>
    <row r="2738" spans="30:30" x14ac:dyDescent="0.2">
      <c r="AD2738" s="559"/>
    </row>
    <row r="2739" spans="30:30" x14ac:dyDescent="0.2">
      <c r="AD2739" s="559"/>
    </row>
    <row r="2740" spans="30:30" x14ac:dyDescent="0.2">
      <c r="AD2740" s="559"/>
    </row>
    <row r="2741" spans="30:30" x14ac:dyDescent="0.2">
      <c r="AD2741" s="559"/>
    </row>
    <row r="2742" spans="30:30" x14ac:dyDescent="0.2">
      <c r="AD2742" s="559"/>
    </row>
    <row r="2743" spans="30:30" x14ac:dyDescent="0.2">
      <c r="AD2743" s="559"/>
    </row>
    <row r="2744" spans="30:30" x14ac:dyDescent="0.2">
      <c r="AD2744" s="559"/>
    </row>
    <row r="2745" spans="30:30" x14ac:dyDescent="0.2">
      <c r="AD2745" s="559"/>
    </row>
    <row r="2746" spans="30:30" x14ac:dyDescent="0.2">
      <c r="AD2746" s="559"/>
    </row>
    <row r="2747" spans="30:30" x14ac:dyDescent="0.2">
      <c r="AD2747" s="559"/>
    </row>
    <row r="2748" spans="30:30" x14ac:dyDescent="0.2">
      <c r="AD2748" s="559"/>
    </row>
    <row r="2749" spans="30:30" x14ac:dyDescent="0.2">
      <c r="AD2749" s="559"/>
    </row>
    <row r="2750" spans="30:30" x14ac:dyDescent="0.2">
      <c r="AD2750" s="559"/>
    </row>
    <row r="2751" spans="30:30" x14ac:dyDescent="0.2">
      <c r="AD2751" s="559"/>
    </row>
    <row r="2752" spans="30:30" x14ac:dyDescent="0.2">
      <c r="AD2752" s="559"/>
    </row>
    <row r="2753" spans="30:30" x14ac:dyDescent="0.2">
      <c r="AD2753" s="559"/>
    </row>
    <row r="2754" spans="30:30" x14ac:dyDescent="0.2">
      <c r="AD2754" s="559"/>
    </row>
    <row r="2755" spans="30:30" x14ac:dyDescent="0.2">
      <c r="AD2755" s="559"/>
    </row>
    <row r="2756" spans="30:30" x14ac:dyDescent="0.2">
      <c r="AD2756" s="559"/>
    </row>
    <row r="2757" spans="30:30" x14ac:dyDescent="0.2">
      <c r="AD2757" s="559"/>
    </row>
    <row r="2758" spans="30:30" x14ac:dyDescent="0.2">
      <c r="AD2758" s="559"/>
    </row>
    <row r="2759" spans="30:30" x14ac:dyDescent="0.2">
      <c r="AD2759" s="559"/>
    </row>
    <row r="2760" spans="30:30" x14ac:dyDescent="0.2">
      <c r="AD2760" s="559"/>
    </row>
    <row r="2761" spans="30:30" x14ac:dyDescent="0.2">
      <c r="AD2761" s="559"/>
    </row>
    <row r="2762" spans="30:30" x14ac:dyDescent="0.2">
      <c r="AD2762" s="559"/>
    </row>
    <row r="2763" spans="30:30" x14ac:dyDescent="0.2">
      <c r="AD2763" s="559"/>
    </row>
    <row r="2764" spans="30:30" x14ac:dyDescent="0.2">
      <c r="AD2764" s="559"/>
    </row>
    <row r="2765" spans="30:30" x14ac:dyDescent="0.2">
      <c r="AD2765" s="559"/>
    </row>
    <row r="2766" spans="30:30" x14ac:dyDescent="0.2">
      <c r="AD2766" s="559"/>
    </row>
    <row r="2767" spans="30:30" x14ac:dyDescent="0.2">
      <c r="AD2767" s="559"/>
    </row>
    <row r="2768" spans="30:30" x14ac:dyDescent="0.2">
      <c r="AD2768" s="559"/>
    </row>
    <row r="2769" spans="30:30" x14ac:dyDescent="0.2">
      <c r="AD2769" s="559"/>
    </row>
    <row r="2770" spans="30:30" x14ac:dyDescent="0.2">
      <c r="AD2770" s="559"/>
    </row>
    <row r="2771" spans="30:30" x14ac:dyDescent="0.2">
      <c r="AD2771" s="559"/>
    </row>
    <row r="2772" spans="30:30" x14ac:dyDescent="0.2">
      <c r="AD2772" s="559"/>
    </row>
    <row r="2773" spans="30:30" x14ac:dyDescent="0.2">
      <c r="AD2773" s="559"/>
    </row>
    <row r="2774" spans="30:30" x14ac:dyDescent="0.2">
      <c r="AD2774" s="559"/>
    </row>
    <row r="2775" spans="30:30" x14ac:dyDescent="0.2">
      <c r="AD2775" s="559"/>
    </row>
    <row r="2776" spans="30:30" x14ac:dyDescent="0.2">
      <c r="AD2776" s="559"/>
    </row>
    <row r="2777" spans="30:30" x14ac:dyDescent="0.2">
      <c r="AD2777" s="559"/>
    </row>
    <row r="2778" spans="30:30" x14ac:dyDescent="0.2">
      <c r="AD2778" s="559"/>
    </row>
    <row r="2779" spans="30:30" x14ac:dyDescent="0.2">
      <c r="AD2779" s="559"/>
    </row>
    <row r="2780" spans="30:30" x14ac:dyDescent="0.2">
      <c r="AD2780" s="559"/>
    </row>
    <row r="2781" spans="30:30" x14ac:dyDescent="0.2">
      <c r="AD2781" s="559"/>
    </row>
    <row r="2782" spans="30:30" x14ac:dyDescent="0.2">
      <c r="AD2782" s="559"/>
    </row>
    <row r="2783" spans="30:30" x14ac:dyDescent="0.2">
      <c r="AD2783" s="559"/>
    </row>
    <row r="2784" spans="30:30" x14ac:dyDescent="0.2">
      <c r="AD2784" s="559"/>
    </row>
    <row r="2785" spans="30:30" x14ac:dyDescent="0.2">
      <c r="AD2785" s="559"/>
    </row>
    <row r="2786" spans="30:30" x14ac:dyDescent="0.2">
      <c r="AD2786" s="559"/>
    </row>
    <row r="2787" spans="30:30" x14ac:dyDescent="0.2">
      <c r="AD2787" s="559"/>
    </row>
    <row r="2788" spans="30:30" x14ac:dyDescent="0.2">
      <c r="AD2788" s="559"/>
    </row>
    <row r="2789" spans="30:30" x14ac:dyDescent="0.2">
      <c r="AD2789" s="559"/>
    </row>
    <row r="2790" spans="30:30" x14ac:dyDescent="0.2">
      <c r="AD2790" s="559"/>
    </row>
    <row r="2791" spans="30:30" x14ac:dyDescent="0.2">
      <c r="AD2791" s="559"/>
    </row>
    <row r="2792" spans="30:30" x14ac:dyDescent="0.2">
      <c r="AD2792" s="559"/>
    </row>
    <row r="2793" spans="30:30" x14ac:dyDescent="0.2">
      <c r="AD2793" s="559"/>
    </row>
    <row r="2794" spans="30:30" x14ac:dyDescent="0.2">
      <c r="AD2794" s="559"/>
    </row>
    <row r="2795" spans="30:30" x14ac:dyDescent="0.2">
      <c r="AD2795" s="559"/>
    </row>
    <row r="2796" spans="30:30" x14ac:dyDescent="0.2">
      <c r="AD2796" s="559"/>
    </row>
    <row r="2797" spans="30:30" x14ac:dyDescent="0.2">
      <c r="AD2797" s="559"/>
    </row>
    <row r="2798" spans="30:30" x14ac:dyDescent="0.2">
      <c r="AD2798" s="559"/>
    </row>
    <row r="2799" spans="30:30" x14ac:dyDescent="0.2">
      <c r="AD2799" s="559"/>
    </row>
    <row r="2800" spans="30:30" x14ac:dyDescent="0.2">
      <c r="AD2800" s="559"/>
    </row>
    <row r="2801" spans="30:30" x14ac:dyDescent="0.2">
      <c r="AD2801" s="559"/>
    </row>
    <row r="2802" spans="30:30" x14ac:dyDescent="0.2">
      <c r="AD2802" s="559"/>
    </row>
    <row r="2803" spans="30:30" x14ac:dyDescent="0.2">
      <c r="AD2803" s="559"/>
    </row>
    <row r="2804" spans="30:30" x14ac:dyDescent="0.2">
      <c r="AD2804" s="559"/>
    </row>
    <row r="2805" spans="30:30" x14ac:dyDescent="0.2">
      <c r="AD2805" s="559"/>
    </row>
    <row r="2806" spans="30:30" x14ac:dyDescent="0.2">
      <c r="AD2806" s="559"/>
    </row>
    <row r="2807" spans="30:30" x14ac:dyDescent="0.2">
      <c r="AD2807" s="559"/>
    </row>
    <row r="2808" spans="30:30" x14ac:dyDescent="0.2">
      <c r="AD2808" s="559"/>
    </row>
    <row r="2809" spans="30:30" x14ac:dyDescent="0.2">
      <c r="AD2809" s="559"/>
    </row>
    <row r="2810" spans="30:30" x14ac:dyDescent="0.2">
      <c r="AD2810" s="559"/>
    </row>
    <row r="2811" spans="30:30" x14ac:dyDescent="0.2">
      <c r="AD2811" s="559"/>
    </row>
    <row r="2812" spans="30:30" x14ac:dyDescent="0.2">
      <c r="AD2812" s="559"/>
    </row>
    <row r="2813" spans="30:30" x14ac:dyDescent="0.2">
      <c r="AD2813" s="559"/>
    </row>
    <row r="2814" spans="30:30" x14ac:dyDescent="0.2">
      <c r="AD2814" s="559"/>
    </row>
    <row r="2815" spans="30:30" x14ac:dyDescent="0.2">
      <c r="AD2815" s="559"/>
    </row>
    <row r="2816" spans="30:30" x14ac:dyDescent="0.2">
      <c r="AD2816" s="559"/>
    </row>
    <row r="2817" spans="30:30" x14ac:dyDescent="0.2">
      <c r="AD2817" s="559"/>
    </row>
    <row r="2818" spans="30:30" x14ac:dyDescent="0.2">
      <c r="AD2818" s="559"/>
    </row>
    <row r="2819" spans="30:30" x14ac:dyDescent="0.2">
      <c r="AD2819" s="559"/>
    </row>
    <row r="2820" spans="30:30" x14ac:dyDescent="0.2">
      <c r="AD2820" s="559"/>
    </row>
    <row r="2821" spans="30:30" x14ac:dyDescent="0.2">
      <c r="AD2821" s="559"/>
    </row>
    <row r="2822" spans="30:30" x14ac:dyDescent="0.2">
      <c r="AD2822" s="559"/>
    </row>
    <row r="2823" spans="30:30" x14ac:dyDescent="0.2">
      <c r="AD2823" s="559"/>
    </row>
    <row r="2824" spans="30:30" x14ac:dyDescent="0.2">
      <c r="AD2824" s="559"/>
    </row>
    <row r="2825" spans="30:30" x14ac:dyDescent="0.2">
      <c r="AD2825" s="559"/>
    </row>
    <row r="2826" spans="30:30" x14ac:dyDescent="0.2">
      <c r="AD2826" s="559"/>
    </row>
    <row r="2827" spans="30:30" x14ac:dyDescent="0.2">
      <c r="AD2827" s="559"/>
    </row>
    <row r="2828" spans="30:30" x14ac:dyDescent="0.2">
      <c r="AD2828" s="559"/>
    </row>
    <row r="2829" spans="30:30" x14ac:dyDescent="0.2">
      <c r="AD2829" s="559"/>
    </row>
    <row r="2830" spans="30:30" x14ac:dyDescent="0.2">
      <c r="AD2830" s="559"/>
    </row>
    <row r="2831" spans="30:30" x14ac:dyDescent="0.2">
      <c r="AD2831" s="559"/>
    </row>
    <row r="2832" spans="30:30" x14ac:dyDescent="0.2">
      <c r="AD2832" s="559"/>
    </row>
    <row r="2833" spans="30:30" x14ac:dyDescent="0.2">
      <c r="AD2833" s="559"/>
    </row>
    <row r="2834" spans="30:30" x14ac:dyDescent="0.2">
      <c r="AD2834" s="559"/>
    </row>
    <row r="2835" spans="30:30" x14ac:dyDescent="0.2">
      <c r="AD2835" s="559"/>
    </row>
    <row r="2836" spans="30:30" x14ac:dyDescent="0.2">
      <c r="AD2836" s="559"/>
    </row>
    <row r="2837" spans="30:30" x14ac:dyDescent="0.2">
      <c r="AD2837" s="559"/>
    </row>
    <row r="2838" spans="30:30" x14ac:dyDescent="0.2">
      <c r="AD2838" s="559"/>
    </row>
    <row r="2839" spans="30:30" x14ac:dyDescent="0.2">
      <c r="AD2839" s="559"/>
    </row>
    <row r="2840" spans="30:30" x14ac:dyDescent="0.2">
      <c r="AD2840" s="559"/>
    </row>
    <row r="2841" spans="30:30" x14ac:dyDescent="0.2">
      <c r="AD2841" s="559"/>
    </row>
    <row r="2842" spans="30:30" x14ac:dyDescent="0.2">
      <c r="AD2842" s="559"/>
    </row>
    <row r="2843" spans="30:30" x14ac:dyDescent="0.2">
      <c r="AD2843" s="559"/>
    </row>
    <row r="2844" spans="30:30" x14ac:dyDescent="0.2">
      <c r="AD2844" s="559"/>
    </row>
    <row r="2845" spans="30:30" x14ac:dyDescent="0.2">
      <c r="AD2845" s="559"/>
    </row>
    <row r="2846" spans="30:30" x14ac:dyDescent="0.2">
      <c r="AD2846" s="559"/>
    </row>
    <row r="2847" spans="30:30" x14ac:dyDescent="0.2">
      <c r="AD2847" s="559"/>
    </row>
    <row r="2848" spans="30:30" x14ac:dyDescent="0.2">
      <c r="AD2848" s="559"/>
    </row>
    <row r="2849" spans="30:30" x14ac:dyDescent="0.2">
      <c r="AD2849" s="559"/>
    </row>
    <row r="2850" spans="30:30" x14ac:dyDescent="0.2">
      <c r="AD2850" s="559"/>
    </row>
    <row r="2851" spans="30:30" x14ac:dyDescent="0.2">
      <c r="AD2851" s="559"/>
    </row>
    <row r="2852" spans="30:30" x14ac:dyDescent="0.2">
      <c r="AD2852" s="559"/>
    </row>
    <row r="2853" spans="30:30" x14ac:dyDescent="0.2">
      <c r="AD2853" s="559"/>
    </row>
    <row r="2854" spans="30:30" x14ac:dyDescent="0.2">
      <c r="AD2854" s="559"/>
    </row>
    <row r="2855" spans="30:30" x14ac:dyDescent="0.2">
      <c r="AD2855" s="559"/>
    </row>
    <row r="2856" spans="30:30" x14ac:dyDescent="0.2">
      <c r="AD2856" s="559"/>
    </row>
    <row r="2857" spans="30:30" x14ac:dyDescent="0.2">
      <c r="AD2857" s="559"/>
    </row>
    <row r="2858" spans="30:30" x14ac:dyDescent="0.2">
      <c r="AD2858" s="559"/>
    </row>
    <row r="2859" spans="30:30" x14ac:dyDescent="0.2">
      <c r="AD2859" s="559"/>
    </row>
    <row r="2860" spans="30:30" x14ac:dyDescent="0.2">
      <c r="AD2860" s="559"/>
    </row>
    <row r="2861" spans="30:30" x14ac:dyDescent="0.2">
      <c r="AD2861" s="559"/>
    </row>
    <row r="2862" spans="30:30" x14ac:dyDescent="0.2">
      <c r="AD2862" s="559"/>
    </row>
    <row r="2863" spans="30:30" x14ac:dyDescent="0.2">
      <c r="AD2863" s="559"/>
    </row>
    <row r="2864" spans="30:30" x14ac:dyDescent="0.2">
      <c r="AD2864" s="559"/>
    </row>
    <row r="2865" spans="30:30" x14ac:dyDescent="0.2">
      <c r="AD2865" s="559"/>
    </row>
    <row r="2866" spans="30:30" x14ac:dyDescent="0.2">
      <c r="AD2866" s="559"/>
    </row>
    <row r="2867" spans="30:30" x14ac:dyDescent="0.2">
      <c r="AD2867" s="559"/>
    </row>
    <row r="2868" spans="30:30" x14ac:dyDescent="0.2">
      <c r="AD2868" s="559"/>
    </row>
    <row r="2869" spans="30:30" x14ac:dyDescent="0.2">
      <c r="AD2869" s="559"/>
    </row>
    <row r="2870" spans="30:30" x14ac:dyDescent="0.2">
      <c r="AD2870" s="559"/>
    </row>
    <row r="2871" spans="30:30" x14ac:dyDescent="0.2">
      <c r="AD2871" s="559"/>
    </row>
    <row r="2872" spans="30:30" x14ac:dyDescent="0.2">
      <c r="AD2872" s="559"/>
    </row>
    <row r="2873" spans="30:30" x14ac:dyDescent="0.2">
      <c r="AD2873" s="559"/>
    </row>
    <row r="2874" spans="30:30" x14ac:dyDescent="0.2">
      <c r="AD2874" s="559"/>
    </row>
    <row r="2875" spans="30:30" x14ac:dyDescent="0.2">
      <c r="AD2875" s="559"/>
    </row>
    <row r="2876" spans="30:30" x14ac:dyDescent="0.2">
      <c r="AD2876" s="559"/>
    </row>
    <row r="2877" spans="30:30" x14ac:dyDescent="0.2">
      <c r="AD2877" s="559"/>
    </row>
    <row r="2878" spans="30:30" x14ac:dyDescent="0.2">
      <c r="AD2878" s="559"/>
    </row>
    <row r="2879" spans="30:30" x14ac:dyDescent="0.2">
      <c r="AD2879" s="559"/>
    </row>
    <row r="2880" spans="30:30" x14ac:dyDescent="0.2">
      <c r="AD2880" s="559"/>
    </row>
    <row r="2881" spans="30:30" x14ac:dyDescent="0.2">
      <c r="AD2881" s="559"/>
    </row>
    <row r="2882" spans="30:30" x14ac:dyDescent="0.2">
      <c r="AD2882" s="559"/>
    </row>
    <row r="2883" spans="30:30" x14ac:dyDescent="0.2">
      <c r="AD2883" s="559"/>
    </row>
    <row r="2884" spans="30:30" x14ac:dyDescent="0.2">
      <c r="AD2884" s="559"/>
    </row>
    <row r="2885" spans="30:30" x14ac:dyDescent="0.2">
      <c r="AD2885" s="559"/>
    </row>
    <row r="2886" spans="30:30" x14ac:dyDescent="0.2">
      <c r="AD2886" s="559"/>
    </row>
    <row r="2887" spans="30:30" x14ac:dyDescent="0.2">
      <c r="AD2887" s="559"/>
    </row>
    <row r="2888" spans="30:30" x14ac:dyDescent="0.2">
      <c r="AD2888" s="559"/>
    </row>
    <row r="2889" spans="30:30" x14ac:dyDescent="0.2">
      <c r="AD2889" s="559"/>
    </row>
    <row r="2890" spans="30:30" x14ac:dyDescent="0.2">
      <c r="AD2890" s="559"/>
    </row>
    <row r="2891" spans="30:30" x14ac:dyDescent="0.2">
      <c r="AD2891" s="559"/>
    </row>
    <row r="2892" spans="30:30" x14ac:dyDescent="0.2">
      <c r="AD2892" s="559"/>
    </row>
    <row r="2893" spans="30:30" x14ac:dyDescent="0.2">
      <c r="AD2893" s="559"/>
    </row>
    <row r="2894" spans="30:30" x14ac:dyDescent="0.2">
      <c r="AD2894" s="559"/>
    </row>
    <row r="2895" spans="30:30" x14ac:dyDescent="0.2">
      <c r="AD2895" s="559"/>
    </row>
    <row r="2896" spans="30:30" x14ac:dyDescent="0.2">
      <c r="AD2896" s="559"/>
    </row>
    <row r="2897" spans="30:30" x14ac:dyDescent="0.2">
      <c r="AD2897" s="559"/>
    </row>
    <row r="2898" spans="30:30" x14ac:dyDescent="0.2">
      <c r="AD2898" s="559"/>
    </row>
    <row r="2899" spans="30:30" x14ac:dyDescent="0.2">
      <c r="AD2899" s="559"/>
    </row>
    <row r="2900" spans="30:30" x14ac:dyDescent="0.2">
      <c r="AD2900" s="559"/>
    </row>
    <row r="2901" spans="30:30" x14ac:dyDescent="0.2">
      <c r="AD2901" s="559"/>
    </row>
    <row r="2902" spans="30:30" x14ac:dyDescent="0.2">
      <c r="AD2902" s="559"/>
    </row>
    <row r="2903" spans="30:30" x14ac:dyDescent="0.2">
      <c r="AD2903" s="559"/>
    </row>
    <row r="2904" spans="30:30" x14ac:dyDescent="0.2">
      <c r="AD2904" s="559"/>
    </row>
    <row r="2905" spans="30:30" x14ac:dyDescent="0.2">
      <c r="AD2905" s="559"/>
    </row>
    <row r="2906" spans="30:30" x14ac:dyDescent="0.2">
      <c r="AD2906" s="559"/>
    </row>
    <row r="2907" spans="30:30" x14ac:dyDescent="0.2">
      <c r="AD2907" s="559"/>
    </row>
    <row r="2908" spans="30:30" x14ac:dyDescent="0.2">
      <c r="AD2908" s="559"/>
    </row>
    <row r="2909" spans="30:30" x14ac:dyDescent="0.2">
      <c r="AD2909" s="559"/>
    </row>
    <row r="2910" spans="30:30" x14ac:dyDescent="0.2">
      <c r="AD2910" s="559"/>
    </row>
    <row r="2911" spans="30:30" x14ac:dyDescent="0.2">
      <c r="AD2911" s="559"/>
    </row>
    <row r="2912" spans="30:30" x14ac:dyDescent="0.2">
      <c r="AD2912" s="559"/>
    </row>
    <row r="2913" spans="30:30" x14ac:dyDescent="0.2">
      <c r="AD2913" s="559"/>
    </row>
    <row r="2914" spans="30:30" x14ac:dyDescent="0.2">
      <c r="AD2914" s="559"/>
    </row>
    <row r="2915" spans="30:30" x14ac:dyDescent="0.2">
      <c r="AD2915" s="559"/>
    </row>
    <row r="2916" spans="30:30" x14ac:dyDescent="0.2">
      <c r="AD2916" s="559"/>
    </row>
    <row r="2917" spans="30:30" x14ac:dyDescent="0.2">
      <c r="AD2917" s="559"/>
    </row>
    <row r="2918" spans="30:30" x14ac:dyDescent="0.2">
      <c r="AD2918" s="559"/>
    </row>
    <row r="2919" spans="30:30" x14ac:dyDescent="0.2">
      <c r="AD2919" s="559"/>
    </row>
    <row r="2920" spans="30:30" x14ac:dyDescent="0.2">
      <c r="AD2920" s="559"/>
    </row>
    <row r="2921" spans="30:30" x14ac:dyDescent="0.2">
      <c r="AD2921" s="559"/>
    </row>
    <row r="2922" spans="30:30" x14ac:dyDescent="0.2">
      <c r="AD2922" s="559"/>
    </row>
    <row r="2923" spans="30:30" x14ac:dyDescent="0.2">
      <c r="AD2923" s="559"/>
    </row>
    <row r="2924" spans="30:30" x14ac:dyDescent="0.2">
      <c r="AD2924" s="559"/>
    </row>
    <row r="2925" spans="30:30" x14ac:dyDescent="0.2">
      <c r="AD2925" s="559"/>
    </row>
    <row r="2926" spans="30:30" x14ac:dyDescent="0.2">
      <c r="AD2926" s="559"/>
    </row>
    <row r="2927" spans="30:30" x14ac:dyDescent="0.2">
      <c r="AD2927" s="559"/>
    </row>
    <row r="2928" spans="30:30" x14ac:dyDescent="0.2">
      <c r="AD2928" s="559"/>
    </row>
    <row r="2929" spans="30:30" x14ac:dyDescent="0.2">
      <c r="AD2929" s="559"/>
    </row>
    <row r="2930" spans="30:30" x14ac:dyDescent="0.2">
      <c r="AD2930" s="559"/>
    </row>
    <row r="2931" spans="30:30" x14ac:dyDescent="0.2">
      <c r="AD2931" s="559"/>
    </row>
    <row r="2932" spans="30:30" x14ac:dyDescent="0.2">
      <c r="AD2932" s="559"/>
    </row>
    <row r="2933" spans="30:30" x14ac:dyDescent="0.2">
      <c r="AD2933" s="559"/>
    </row>
    <row r="2934" spans="30:30" x14ac:dyDescent="0.2">
      <c r="AD2934" s="559"/>
    </row>
    <row r="2935" spans="30:30" x14ac:dyDescent="0.2">
      <c r="AD2935" s="559"/>
    </row>
    <row r="2936" spans="30:30" x14ac:dyDescent="0.2">
      <c r="AD2936" s="559"/>
    </row>
    <row r="2937" spans="30:30" x14ac:dyDescent="0.2">
      <c r="AD2937" s="559"/>
    </row>
    <row r="2938" spans="30:30" x14ac:dyDescent="0.2">
      <c r="AD2938" s="559"/>
    </row>
    <row r="2939" spans="30:30" x14ac:dyDescent="0.2">
      <c r="AD2939" s="559"/>
    </row>
    <row r="2940" spans="30:30" x14ac:dyDescent="0.2">
      <c r="AD2940" s="559"/>
    </row>
    <row r="2941" spans="30:30" x14ac:dyDescent="0.2">
      <c r="AD2941" s="559"/>
    </row>
    <row r="2942" spans="30:30" x14ac:dyDescent="0.2">
      <c r="AD2942" s="559"/>
    </row>
    <row r="2943" spans="30:30" x14ac:dyDescent="0.2">
      <c r="AD2943" s="559"/>
    </row>
    <row r="2944" spans="30:30" x14ac:dyDescent="0.2">
      <c r="AD2944" s="559"/>
    </row>
    <row r="2945" spans="30:30" x14ac:dyDescent="0.2">
      <c r="AD2945" s="559"/>
    </row>
    <row r="2946" spans="30:30" x14ac:dyDescent="0.2">
      <c r="AD2946" s="559"/>
    </row>
    <row r="2947" spans="30:30" x14ac:dyDescent="0.2">
      <c r="AD2947" s="559"/>
    </row>
    <row r="2948" spans="30:30" x14ac:dyDescent="0.2">
      <c r="AD2948" s="559"/>
    </row>
    <row r="2949" spans="30:30" x14ac:dyDescent="0.2">
      <c r="AD2949" s="559"/>
    </row>
    <row r="2950" spans="30:30" x14ac:dyDescent="0.2">
      <c r="AD2950" s="559"/>
    </row>
    <row r="2951" spans="30:30" x14ac:dyDescent="0.2">
      <c r="AD2951" s="559"/>
    </row>
    <row r="2952" spans="30:30" x14ac:dyDescent="0.2">
      <c r="AD2952" s="559"/>
    </row>
    <row r="2953" spans="30:30" x14ac:dyDescent="0.2">
      <c r="AD2953" s="559"/>
    </row>
    <row r="2954" spans="30:30" x14ac:dyDescent="0.2">
      <c r="AD2954" s="559"/>
    </row>
    <row r="2955" spans="30:30" x14ac:dyDescent="0.2">
      <c r="AD2955" s="559"/>
    </row>
    <row r="2956" spans="30:30" x14ac:dyDescent="0.2">
      <c r="AD2956" s="559"/>
    </row>
    <row r="2957" spans="30:30" x14ac:dyDescent="0.2">
      <c r="AD2957" s="559"/>
    </row>
    <row r="2958" spans="30:30" x14ac:dyDescent="0.2">
      <c r="AD2958" s="559"/>
    </row>
    <row r="2959" spans="30:30" x14ac:dyDescent="0.2">
      <c r="AD2959" s="559"/>
    </row>
    <row r="2960" spans="30:30" x14ac:dyDescent="0.2">
      <c r="AD2960" s="559"/>
    </row>
    <row r="2961" spans="30:30" x14ac:dyDescent="0.2">
      <c r="AD2961" s="559"/>
    </row>
    <row r="2962" spans="30:30" x14ac:dyDescent="0.2">
      <c r="AD2962" s="559"/>
    </row>
    <row r="2963" spans="30:30" x14ac:dyDescent="0.2">
      <c r="AD2963" s="559"/>
    </row>
    <row r="2964" spans="30:30" x14ac:dyDescent="0.2">
      <c r="AD2964" s="559"/>
    </row>
    <row r="2965" spans="30:30" x14ac:dyDescent="0.2">
      <c r="AD2965" s="559"/>
    </row>
    <row r="2966" spans="30:30" x14ac:dyDescent="0.2">
      <c r="AD2966" s="559"/>
    </row>
    <row r="2967" spans="30:30" x14ac:dyDescent="0.2">
      <c r="AD2967" s="559"/>
    </row>
    <row r="2968" spans="30:30" x14ac:dyDescent="0.2">
      <c r="AD2968" s="559"/>
    </row>
    <row r="2969" spans="30:30" x14ac:dyDescent="0.2">
      <c r="AD2969" s="559"/>
    </row>
    <row r="2970" spans="30:30" x14ac:dyDescent="0.2">
      <c r="AD2970" s="559"/>
    </row>
    <row r="2971" spans="30:30" x14ac:dyDescent="0.2">
      <c r="AD2971" s="559"/>
    </row>
    <row r="2972" spans="30:30" x14ac:dyDescent="0.2">
      <c r="AD2972" s="559"/>
    </row>
    <row r="2973" spans="30:30" x14ac:dyDescent="0.2">
      <c r="AD2973" s="559"/>
    </row>
    <row r="2974" spans="30:30" x14ac:dyDescent="0.2">
      <c r="AD2974" s="559"/>
    </row>
    <row r="2975" spans="30:30" x14ac:dyDescent="0.2">
      <c r="AD2975" s="559"/>
    </row>
    <row r="2976" spans="30:30" x14ac:dyDescent="0.2">
      <c r="AD2976" s="559"/>
    </row>
    <row r="2977" spans="30:30" x14ac:dyDescent="0.2">
      <c r="AD2977" s="559"/>
    </row>
    <row r="2978" spans="30:30" x14ac:dyDescent="0.2">
      <c r="AD2978" s="559"/>
    </row>
    <row r="2979" spans="30:30" x14ac:dyDescent="0.2">
      <c r="AD2979" s="559"/>
    </row>
    <row r="2980" spans="30:30" x14ac:dyDescent="0.2">
      <c r="AD2980" s="559"/>
    </row>
    <row r="2981" spans="30:30" x14ac:dyDescent="0.2">
      <c r="AD2981" s="559"/>
    </row>
    <row r="2982" spans="30:30" x14ac:dyDescent="0.2">
      <c r="AD2982" s="559"/>
    </row>
    <row r="2983" spans="30:30" x14ac:dyDescent="0.2">
      <c r="AD2983" s="559"/>
    </row>
    <row r="2984" spans="30:30" x14ac:dyDescent="0.2">
      <c r="AD2984" s="559"/>
    </row>
    <row r="2985" spans="30:30" x14ac:dyDescent="0.2">
      <c r="AD2985" s="559"/>
    </row>
    <row r="2986" spans="30:30" x14ac:dyDescent="0.2">
      <c r="AD2986" s="559"/>
    </row>
    <row r="2987" spans="30:30" x14ac:dyDescent="0.2">
      <c r="AD2987" s="559"/>
    </row>
    <row r="2988" spans="30:30" x14ac:dyDescent="0.2">
      <c r="AD2988" s="559"/>
    </row>
    <row r="2989" spans="30:30" x14ac:dyDescent="0.2">
      <c r="AD2989" s="559"/>
    </row>
    <row r="2990" spans="30:30" x14ac:dyDescent="0.2">
      <c r="AD2990" s="559"/>
    </row>
    <row r="2991" spans="30:30" x14ac:dyDescent="0.2">
      <c r="AD2991" s="559"/>
    </row>
    <row r="2992" spans="30:30" x14ac:dyDescent="0.2">
      <c r="AD2992" s="559"/>
    </row>
    <row r="2993" spans="30:30" x14ac:dyDescent="0.2">
      <c r="AD2993" s="559"/>
    </row>
    <row r="2994" spans="30:30" x14ac:dyDescent="0.2">
      <c r="AD2994" s="559"/>
    </row>
    <row r="2995" spans="30:30" x14ac:dyDescent="0.2">
      <c r="AD2995" s="559"/>
    </row>
    <row r="2996" spans="30:30" x14ac:dyDescent="0.2">
      <c r="AD2996" s="559"/>
    </row>
    <row r="2997" spans="30:30" x14ac:dyDescent="0.2">
      <c r="AD2997" s="559"/>
    </row>
    <row r="2998" spans="30:30" x14ac:dyDescent="0.2">
      <c r="AD2998" s="559"/>
    </row>
    <row r="2999" spans="30:30" x14ac:dyDescent="0.2">
      <c r="AD2999" s="559"/>
    </row>
    <row r="3000" spans="30:30" x14ac:dyDescent="0.2">
      <c r="AD3000" s="559"/>
    </row>
    <row r="3001" spans="30:30" x14ac:dyDescent="0.2">
      <c r="AD3001" s="559"/>
    </row>
    <row r="3002" spans="30:30" x14ac:dyDescent="0.2">
      <c r="AD3002" s="559"/>
    </row>
    <row r="3003" spans="30:30" x14ac:dyDescent="0.2">
      <c r="AD3003" s="559"/>
    </row>
    <row r="3004" spans="30:30" x14ac:dyDescent="0.2">
      <c r="AD3004" s="559"/>
    </row>
    <row r="3005" spans="30:30" x14ac:dyDescent="0.2">
      <c r="AD3005" s="559"/>
    </row>
    <row r="3006" spans="30:30" x14ac:dyDescent="0.2">
      <c r="AD3006" s="559"/>
    </row>
    <row r="3007" spans="30:30" x14ac:dyDescent="0.2">
      <c r="AD3007" s="559"/>
    </row>
    <row r="3008" spans="30:30" x14ac:dyDescent="0.2">
      <c r="AD3008" s="559"/>
    </row>
    <row r="3009" spans="30:30" x14ac:dyDescent="0.2">
      <c r="AD3009" s="559"/>
    </row>
    <row r="3010" spans="30:30" x14ac:dyDescent="0.2">
      <c r="AD3010" s="559"/>
    </row>
    <row r="3011" spans="30:30" x14ac:dyDescent="0.2">
      <c r="AD3011" s="559"/>
    </row>
    <row r="3012" spans="30:30" x14ac:dyDescent="0.2">
      <c r="AD3012" s="559"/>
    </row>
    <row r="3013" spans="30:30" x14ac:dyDescent="0.2">
      <c r="AD3013" s="559"/>
    </row>
    <row r="3014" spans="30:30" x14ac:dyDescent="0.2">
      <c r="AD3014" s="559"/>
    </row>
    <row r="3015" spans="30:30" x14ac:dyDescent="0.2">
      <c r="AD3015" s="559"/>
    </row>
    <row r="3016" spans="30:30" x14ac:dyDescent="0.2">
      <c r="AD3016" s="559"/>
    </row>
    <row r="3017" spans="30:30" x14ac:dyDescent="0.2">
      <c r="AD3017" s="559"/>
    </row>
    <row r="3018" spans="30:30" x14ac:dyDescent="0.2">
      <c r="AD3018" s="559"/>
    </row>
    <row r="3019" spans="30:30" x14ac:dyDescent="0.2">
      <c r="AD3019" s="559"/>
    </row>
    <row r="3020" spans="30:30" x14ac:dyDescent="0.2">
      <c r="AD3020" s="559"/>
    </row>
    <row r="3021" spans="30:30" x14ac:dyDescent="0.2">
      <c r="AD3021" s="559"/>
    </row>
    <row r="3022" spans="30:30" x14ac:dyDescent="0.2">
      <c r="AD3022" s="559"/>
    </row>
    <row r="3023" spans="30:30" x14ac:dyDescent="0.2">
      <c r="AD3023" s="559"/>
    </row>
    <row r="3024" spans="30:30" x14ac:dyDescent="0.2">
      <c r="AD3024" s="559"/>
    </row>
    <row r="3025" spans="30:30" x14ac:dyDescent="0.2">
      <c r="AD3025" s="559"/>
    </row>
    <row r="3026" spans="30:30" x14ac:dyDescent="0.2">
      <c r="AD3026" s="559"/>
    </row>
    <row r="3027" spans="30:30" x14ac:dyDescent="0.2">
      <c r="AD3027" s="559"/>
    </row>
    <row r="3028" spans="30:30" x14ac:dyDescent="0.2">
      <c r="AD3028" s="559"/>
    </row>
    <row r="3029" spans="30:30" x14ac:dyDescent="0.2">
      <c r="AD3029" s="559"/>
    </row>
    <row r="3030" spans="30:30" x14ac:dyDescent="0.2">
      <c r="AD3030" s="559"/>
    </row>
    <row r="3031" spans="30:30" x14ac:dyDescent="0.2">
      <c r="AD3031" s="559"/>
    </row>
    <row r="3032" spans="30:30" x14ac:dyDescent="0.2">
      <c r="AD3032" s="559"/>
    </row>
    <row r="3033" spans="30:30" x14ac:dyDescent="0.2">
      <c r="AD3033" s="559"/>
    </row>
    <row r="3034" spans="30:30" x14ac:dyDescent="0.2">
      <c r="AD3034" s="559"/>
    </row>
    <row r="3035" spans="30:30" x14ac:dyDescent="0.2">
      <c r="AD3035" s="559"/>
    </row>
    <row r="3036" spans="30:30" x14ac:dyDescent="0.2">
      <c r="AD3036" s="559"/>
    </row>
    <row r="3037" spans="30:30" x14ac:dyDescent="0.2">
      <c r="AD3037" s="559"/>
    </row>
    <row r="3038" spans="30:30" x14ac:dyDescent="0.2">
      <c r="AD3038" s="559"/>
    </row>
    <row r="3039" spans="30:30" x14ac:dyDescent="0.2">
      <c r="AD3039" s="559"/>
    </row>
    <row r="3040" spans="30:30" x14ac:dyDescent="0.2">
      <c r="AD3040" s="559"/>
    </row>
    <row r="3041" spans="30:30" x14ac:dyDescent="0.2">
      <c r="AD3041" s="559"/>
    </row>
    <row r="3042" spans="30:30" x14ac:dyDescent="0.2">
      <c r="AD3042" s="559"/>
    </row>
    <row r="3043" spans="30:30" x14ac:dyDescent="0.2">
      <c r="AD3043" s="559"/>
    </row>
    <row r="3044" spans="30:30" x14ac:dyDescent="0.2">
      <c r="AD3044" s="559"/>
    </row>
    <row r="3045" spans="30:30" x14ac:dyDescent="0.2">
      <c r="AD3045" s="559"/>
    </row>
    <row r="3046" spans="30:30" x14ac:dyDescent="0.2">
      <c r="AD3046" s="559"/>
    </row>
    <row r="3047" spans="30:30" x14ac:dyDescent="0.2">
      <c r="AD3047" s="559"/>
    </row>
    <row r="3048" spans="30:30" x14ac:dyDescent="0.2">
      <c r="AD3048" s="559"/>
    </row>
    <row r="3049" spans="30:30" x14ac:dyDescent="0.2">
      <c r="AD3049" s="559"/>
    </row>
    <row r="3050" spans="30:30" x14ac:dyDescent="0.2">
      <c r="AD3050" s="559"/>
    </row>
    <row r="3051" spans="30:30" x14ac:dyDescent="0.2">
      <c r="AD3051" s="559"/>
    </row>
    <row r="3052" spans="30:30" x14ac:dyDescent="0.2">
      <c r="AD3052" s="559"/>
    </row>
    <row r="3053" spans="30:30" x14ac:dyDescent="0.2">
      <c r="AD3053" s="559"/>
    </row>
    <row r="3054" spans="30:30" x14ac:dyDescent="0.2">
      <c r="AD3054" s="559"/>
    </row>
    <row r="3055" spans="30:30" x14ac:dyDescent="0.2">
      <c r="AD3055" s="559"/>
    </row>
    <row r="3056" spans="30:30" x14ac:dyDescent="0.2">
      <c r="AD3056" s="559"/>
    </row>
    <row r="3057" spans="30:30" x14ac:dyDescent="0.2">
      <c r="AD3057" s="559"/>
    </row>
    <row r="3058" spans="30:30" x14ac:dyDescent="0.2">
      <c r="AD3058" s="559"/>
    </row>
    <row r="3059" spans="30:30" x14ac:dyDescent="0.2">
      <c r="AD3059" s="559"/>
    </row>
    <row r="3060" spans="30:30" x14ac:dyDescent="0.2">
      <c r="AD3060" s="559"/>
    </row>
    <row r="3061" spans="30:30" x14ac:dyDescent="0.2">
      <c r="AD3061" s="559"/>
    </row>
    <row r="3062" spans="30:30" x14ac:dyDescent="0.2">
      <c r="AD3062" s="559"/>
    </row>
    <row r="3063" spans="30:30" x14ac:dyDescent="0.2">
      <c r="AD3063" s="559"/>
    </row>
    <row r="3064" spans="30:30" x14ac:dyDescent="0.2">
      <c r="AD3064" s="559"/>
    </row>
    <row r="3065" spans="30:30" x14ac:dyDescent="0.2">
      <c r="AD3065" s="559"/>
    </row>
    <row r="3066" spans="30:30" x14ac:dyDescent="0.2">
      <c r="AD3066" s="559"/>
    </row>
    <row r="3067" spans="30:30" x14ac:dyDescent="0.2">
      <c r="AD3067" s="559"/>
    </row>
    <row r="3068" spans="30:30" x14ac:dyDescent="0.2">
      <c r="AD3068" s="559"/>
    </row>
    <row r="3069" spans="30:30" x14ac:dyDescent="0.2">
      <c r="AD3069" s="559"/>
    </row>
    <row r="3070" spans="30:30" x14ac:dyDescent="0.2">
      <c r="AD3070" s="559"/>
    </row>
    <row r="3071" spans="30:30" x14ac:dyDescent="0.2">
      <c r="AD3071" s="559"/>
    </row>
    <row r="3072" spans="30:30" x14ac:dyDescent="0.2">
      <c r="AD3072" s="559"/>
    </row>
    <row r="3073" spans="30:30" x14ac:dyDescent="0.2">
      <c r="AD3073" s="559"/>
    </row>
    <row r="3074" spans="30:30" x14ac:dyDescent="0.2">
      <c r="AD3074" s="559"/>
    </row>
    <row r="3075" spans="30:30" x14ac:dyDescent="0.2">
      <c r="AD3075" s="559"/>
    </row>
    <row r="3076" spans="30:30" x14ac:dyDescent="0.2">
      <c r="AD3076" s="559"/>
    </row>
    <row r="3077" spans="30:30" x14ac:dyDescent="0.2">
      <c r="AD3077" s="559"/>
    </row>
    <row r="3078" spans="30:30" x14ac:dyDescent="0.2">
      <c r="AD3078" s="559"/>
    </row>
    <row r="3079" spans="30:30" x14ac:dyDescent="0.2">
      <c r="AD3079" s="559"/>
    </row>
    <row r="3080" spans="30:30" x14ac:dyDescent="0.2">
      <c r="AD3080" s="559"/>
    </row>
    <row r="3081" spans="30:30" x14ac:dyDescent="0.2">
      <c r="AD3081" s="559"/>
    </row>
    <row r="3082" spans="30:30" x14ac:dyDescent="0.2">
      <c r="AD3082" s="559"/>
    </row>
    <row r="3083" spans="30:30" x14ac:dyDescent="0.2">
      <c r="AD3083" s="559"/>
    </row>
    <row r="3084" spans="30:30" x14ac:dyDescent="0.2">
      <c r="AD3084" s="559"/>
    </row>
    <row r="3085" spans="30:30" x14ac:dyDescent="0.2">
      <c r="AD3085" s="559"/>
    </row>
    <row r="3086" spans="30:30" x14ac:dyDescent="0.2">
      <c r="AD3086" s="559"/>
    </row>
    <row r="3087" spans="30:30" x14ac:dyDescent="0.2">
      <c r="AD3087" s="559"/>
    </row>
    <row r="3088" spans="30:30" x14ac:dyDescent="0.2">
      <c r="AD3088" s="559"/>
    </row>
    <row r="3089" spans="30:30" x14ac:dyDescent="0.2">
      <c r="AD3089" s="559"/>
    </row>
    <row r="3090" spans="30:30" x14ac:dyDescent="0.2">
      <c r="AD3090" s="559"/>
    </row>
    <row r="3091" spans="30:30" x14ac:dyDescent="0.2">
      <c r="AD3091" s="559"/>
    </row>
    <row r="3092" spans="30:30" x14ac:dyDescent="0.2">
      <c r="AD3092" s="559"/>
    </row>
    <row r="3093" spans="30:30" x14ac:dyDescent="0.2">
      <c r="AD3093" s="559"/>
    </row>
    <row r="3094" spans="30:30" x14ac:dyDescent="0.2">
      <c r="AD3094" s="559"/>
    </row>
    <row r="3095" spans="30:30" x14ac:dyDescent="0.2">
      <c r="AD3095" s="559"/>
    </row>
    <row r="3096" spans="30:30" x14ac:dyDescent="0.2">
      <c r="AD3096" s="559"/>
    </row>
    <row r="3097" spans="30:30" x14ac:dyDescent="0.2">
      <c r="AD3097" s="559"/>
    </row>
    <row r="3098" spans="30:30" x14ac:dyDescent="0.2">
      <c r="AD3098" s="559"/>
    </row>
    <row r="3099" spans="30:30" x14ac:dyDescent="0.2">
      <c r="AD3099" s="559"/>
    </row>
    <row r="3100" spans="30:30" x14ac:dyDescent="0.2">
      <c r="AD3100" s="559"/>
    </row>
    <row r="3101" spans="30:30" x14ac:dyDescent="0.2">
      <c r="AD3101" s="559"/>
    </row>
    <row r="3102" spans="30:30" x14ac:dyDescent="0.2">
      <c r="AD3102" s="559"/>
    </row>
    <row r="3103" spans="30:30" x14ac:dyDescent="0.2">
      <c r="AD3103" s="559"/>
    </row>
    <row r="3104" spans="30:30" x14ac:dyDescent="0.2">
      <c r="AD3104" s="559"/>
    </row>
    <row r="3105" spans="30:30" x14ac:dyDescent="0.2">
      <c r="AD3105" s="559"/>
    </row>
    <row r="3106" spans="30:30" x14ac:dyDescent="0.2">
      <c r="AD3106" s="559"/>
    </row>
    <row r="3107" spans="30:30" x14ac:dyDescent="0.2">
      <c r="AD3107" s="559"/>
    </row>
    <row r="3108" spans="30:30" x14ac:dyDescent="0.2">
      <c r="AD3108" s="559"/>
    </row>
    <row r="3109" spans="30:30" x14ac:dyDescent="0.2">
      <c r="AD3109" s="559"/>
    </row>
    <row r="3110" spans="30:30" x14ac:dyDescent="0.2">
      <c r="AD3110" s="559"/>
    </row>
    <row r="3111" spans="30:30" x14ac:dyDescent="0.2">
      <c r="AD3111" s="559"/>
    </row>
    <row r="3112" spans="30:30" x14ac:dyDescent="0.2">
      <c r="AD3112" s="559"/>
    </row>
    <row r="3113" spans="30:30" x14ac:dyDescent="0.2">
      <c r="AD3113" s="559"/>
    </row>
    <row r="3114" spans="30:30" x14ac:dyDescent="0.2">
      <c r="AD3114" s="559"/>
    </row>
    <row r="3115" spans="30:30" x14ac:dyDescent="0.2">
      <c r="AD3115" s="559"/>
    </row>
    <row r="3116" spans="30:30" x14ac:dyDescent="0.2">
      <c r="AD3116" s="559"/>
    </row>
    <row r="3117" spans="30:30" x14ac:dyDescent="0.2">
      <c r="AD3117" s="559"/>
    </row>
    <row r="3118" spans="30:30" x14ac:dyDescent="0.2">
      <c r="AD3118" s="559"/>
    </row>
    <row r="3119" spans="30:30" x14ac:dyDescent="0.2">
      <c r="AD3119" s="559"/>
    </row>
    <row r="3120" spans="30:30" x14ac:dyDescent="0.2">
      <c r="AD3120" s="559"/>
    </row>
    <row r="3121" spans="30:30" x14ac:dyDescent="0.2">
      <c r="AD3121" s="559"/>
    </row>
    <row r="3122" spans="30:30" x14ac:dyDescent="0.2">
      <c r="AD3122" s="559"/>
    </row>
    <row r="3123" spans="30:30" x14ac:dyDescent="0.2">
      <c r="AD3123" s="559"/>
    </row>
    <row r="3124" spans="30:30" x14ac:dyDescent="0.2">
      <c r="AD3124" s="559"/>
    </row>
    <row r="3125" spans="30:30" x14ac:dyDescent="0.2">
      <c r="AD3125" s="559"/>
    </row>
    <row r="3126" spans="30:30" x14ac:dyDescent="0.2">
      <c r="AD3126" s="559"/>
    </row>
    <row r="3127" spans="30:30" x14ac:dyDescent="0.2">
      <c r="AD3127" s="559"/>
    </row>
    <row r="3128" spans="30:30" x14ac:dyDescent="0.2">
      <c r="AD3128" s="559"/>
    </row>
    <row r="3129" spans="30:30" x14ac:dyDescent="0.2">
      <c r="AD3129" s="559"/>
    </row>
    <row r="3130" spans="30:30" x14ac:dyDescent="0.2">
      <c r="AD3130" s="559"/>
    </row>
    <row r="3131" spans="30:30" x14ac:dyDescent="0.2">
      <c r="AD3131" s="559"/>
    </row>
    <row r="3132" spans="30:30" x14ac:dyDescent="0.2">
      <c r="AD3132" s="559"/>
    </row>
    <row r="3133" spans="30:30" x14ac:dyDescent="0.2">
      <c r="AD3133" s="559"/>
    </row>
    <row r="3134" spans="30:30" x14ac:dyDescent="0.2">
      <c r="AD3134" s="559"/>
    </row>
    <row r="3135" spans="30:30" x14ac:dyDescent="0.2">
      <c r="AD3135" s="559"/>
    </row>
    <row r="3136" spans="30:30" x14ac:dyDescent="0.2">
      <c r="AD3136" s="559"/>
    </row>
    <row r="3137" spans="30:30" x14ac:dyDescent="0.2">
      <c r="AD3137" s="559"/>
    </row>
    <row r="3138" spans="30:30" x14ac:dyDescent="0.2">
      <c r="AD3138" s="559"/>
    </row>
    <row r="3139" spans="30:30" x14ac:dyDescent="0.2">
      <c r="AD3139" s="559"/>
    </row>
    <row r="3140" spans="30:30" x14ac:dyDescent="0.2">
      <c r="AD3140" s="559"/>
    </row>
    <row r="3141" spans="30:30" x14ac:dyDescent="0.2">
      <c r="AD3141" s="559"/>
    </row>
    <row r="3142" spans="30:30" x14ac:dyDescent="0.2">
      <c r="AD3142" s="559"/>
    </row>
    <row r="3143" spans="30:30" x14ac:dyDescent="0.2">
      <c r="AD3143" s="559"/>
    </row>
    <row r="3144" spans="30:30" x14ac:dyDescent="0.2">
      <c r="AD3144" s="559"/>
    </row>
    <row r="3145" spans="30:30" x14ac:dyDescent="0.2">
      <c r="AD3145" s="559"/>
    </row>
    <row r="3146" spans="30:30" x14ac:dyDescent="0.2">
      <c r="AD3146" s="559"/>
    </row>
    <row r="3147" spans="30:30" x14ac:dyDescent="0.2">
      <c r="AD3147" s="559"/>
    </row>
    <row r="3148" spans="30:30" x14ac:dyDescent="0.2">
      <c r="AD3148" s="559"/>
    </row>
    <row r="3149" spans="30:30" x14ac:dyDescent="0.2">
      <c r="AD3149" s="559"/>
    </row>
    <row r="3150" spans="30:30" x14ac:dyDescent="0.2">
      <c r="AD3150" s="559"/>
    </row>
    <row r="3151" spans="30:30" x14ac:dyDescent="0.2">
      <c r="AD3151" s="559"/>
    </row>
    <row r="3152" spans="30:30" x14ac:dyDescent="0.2">
      <c r="AD3152" s="559"/>
    </row>
    <row r="3153" spans="30:30" x14ac:dyDescent="0.2">
      <c r="AD3153" s="559"/>
    </row>
    <row r="3154" spans="30:30" x14ac:dyDescent="0.2">
      <c r="AD3154" s="559"/>
    </row>
    <row r="3155" spans="30:30" x14ac:dyDescent="0.2">
      <c r="AD3155" s="559"/>
    </row>
    <row r="3156" spans="30:30" x14ac:dyDescent="0.2">
      <c r="AD3156" s="559"/>
    </row>
    <row r="3157" spans="30:30" x14ac:dyDescent="0.2">
      <c r="AD3157" s="559"/>
    </row>
    <row r="3158" spans="30:30" x14ac:dyDescent="0.2">
      <c r="AD3158" s="559"/>
    </row>
    <row r="3159" spans="30:30" x14ac:dyDescent="0.2">
      <c r="AD3159" s="559"/>
    </row>
    <row r="3160" spans="30:30" x14ac:dyDescent="0.2">
      <c r="AD3160" s="559"/>
    </row>
    <row r="3161" spans="30:30" x14ac:dyDescent="0.2">
      <c r="AD3161" s="559"/>
    </row>
    <row r="3162" spans="30:30" x14ac:dyDescent="0.2">
      <c r="AD3162" s="559"/>
    </row>
    <row r="3163" spans="30:30" x14ac:dyDescent="0.2">
      <c r="AD3163" s="559"/>
    </row>
    <row r="3164" spans="30:30" x14ac:dyDescent="0.2">
      <c r="AD3164" s="559"/>
    </row>
    <row r="3165" spans="30:30" x14ac:dyDescent="0.2">
      <c r="AD3165" s="559"/>
    </row>
    <row r="3166" spans="30:30" x14ac:dyDescent="0.2">
      <c r="AD3166" s="559"/>
    </row>
    <row r="3167" spans="30:30" x14ac:dyDescent="0.2">
      <c r="AD3167" s="559"/>
    </row>
    <row r="3168" spans="30:30" x14ac:dyDescent="0.2">
      <c r="AD3168" s="559"/>
    </row>
    <row r="3169" spans="30:30" x14ac:dyDescent="0.2">
      <c r="AD3169" s="559"/>
    </row>
    <row r="3170" spans="30:30" x14ac:dyDescent="0.2">
      <c r="AD3170" s="559"/>
    </row>
    <row r="3171" spans="30:30" x14ac:dyDescent="0.2">
      <c r="AD3171" s="559"/>
    </row>
    <row r="3172" spans="30:30" x14ac:dyDescent="0.2">
      <c r="AD3172" s="559"/>
    </row>
    <row r="3173" spans="30:30" x14ac:dyDescent="0.2">
      <c r="AD3173" s="559"/>
    </row>
    <row r="3174" spans="30:30" x14ac:dyDescent="0.2">
      <c r="AD3174" s="559"/>
    </row>
    <row r="3175" spans="30:30" x14ac:dyDescent="0.2">
      <c r="AD3175" s="559"/>
    </row>
    <row r="3176" spans="30:30" x14ac:dyDescent="0.2">
      <c r="AD3176" s="559"/>
    </row>
    <row r="3177" spans="30:30" x14ac:dyDescent="0.2">
      <c r="AD3177" s="559"/>
    </row>
    <row r="3178" spans="30:30" x14ac:dyDescent="0.2">
      <c r="AD3178" s="559"/>
    </row>
    <row r="3179" spans="30:30" x14ac:dyDescent="0.2">
      <c r="AD3179" s="559"/>
    </row>
    <row r="3180" spans="30:30" x14ac:dyDescent="0.2">
      <c r="AD3180" s="559"/>
    </row>
    <row r="3181" spans="30:30" x14ac:dyDescent="0.2">
      <c r="AD3181" s="559"/>
    </row>
    <row r="3182" spans="30:30" x14ac:dyDescent="0.2">
      <c r="AD3182" s="559"/>
    </row>
    <row r="3183" spans="30:30" x14ac:dyDescent="0.2">
      <c r="AD3183" s="559"/>
    </row>
    <row r="3184" spans="30:30" x14ac:dyDescent="0.2">
      <c r="AD3184" s="559"/>
    </row>
    <row r="3185" spans="30:30" x14ac:dyDescent="0.2">
      <c r="AD3185" s="559"/>
    </row>
    <row r="3186" spans="30:30" x14ac:dyDescent="0.2">
      <c r="AD3186" s="559"/>
    </row>
    <row r="3187" spans="30:30" x14ac:dyDescent="0.2">
      <c r="AD3187" s="559"/>
    </row>
    <row r="3188" spans="30:30" x14ac:dyDescent="0.2">
      <c r="AD3188" s="559"/>
    </row>
    <row r="3189" spans="30:30" x14ac:dyDescent="0.2">
      <c r="AD3189" s="559"/>
    </row>
    <row r="3190" spans="30:30" x14ac:dyDescent="0.2">
      <c r="AD3190" s="559"/>
    </row>
    <row r="3191" spans="30:30" x14ac:dyDescent="0.2">
      <c r="AD3191" s="559"/>
    </row>
    <row r="3192" spans="30:30" x14ac:dyDescent="0.2">
      <c r="AD3192" s="559"/>
    </row>
    <row r="3193" spans="30:30" x14ac:dyDescent="0.2">
      <c r="AD3193" s="559"/>
    </row>
    <row r="3194" spans="30:30" x14ac:dyDescent="0.2">
      <c r="AD3194" s="559"/>
    </row>
    <row r="3195" spans="30:30" x14ac:dyDescent="0.2">
      <c r="AD3195" s="559"/>
    </row>
    <row r="3196" spans="30:30" x14ac:dyDescent="0.2">
      <c r="AD3196" s="559"/>
    </row>
    <row r="3197" spans="30:30" x14ac:dyDescent="0.2">
      <c r="AD3197" s="559"/>
    </row>
    <row r="3198" spans="30:30" x14ac:dyDescent="0.2">
      <c r="AD3198" s="559"/>
    </row>
    <row r="3199" spans="30:30" x14ac:dyDescent="0.2">
      <c r="AD3199" s="559"/>
    </row>
    <row r="3200" spans="30:30" x14ac:dyDescent="0.2">
      <c r="AD3200" s="559"/>
    </row>
    <row r="3201" spans="30:30" x14ac:dyDescent="0.2">
      <c r="AD3201" s="559"/>
    </row>
    <row r="3202" spans="30:30" x14ac:dyDescent="0.2">
      <c r="AD3202" s="559"/>
    </row>
    <row r="3203" spans="30:30" x14ac:dyDescent="0.2">
      <c r="AD3203" s="559"/>
    </row>
    <row r="3204" spans="30:30" x14ac:dyDescent="0.2">
      <c r="AD3204" s="559"/>
    </row>
    <row r="3205" spans="30:30" x14ac:dyDescent="0.2">
      <c r="AD3205" s="559"/>
    </row>
    <row r="3206" spans="30:30" x14ac:dyDescent="0.2">
      <c r="AD3206" s="559"/>
    </row>
    <row r="3207" spans="30:30" x14ac:dyDescent="0.2">
      <c r="AD3207" s="559"/>
    </row>
    <row r="3208" spans="30:30" x14ac:dyDescent="0.2">
      <c r="AD3208" s="559"/>
    </row>
    <row r="3209" spans="30:30" x14ac:dyDescent="0.2">
      <c r="AD3209" s="559"/>
    </row>
    <row r="3210" spans="30:30" x14ac:dyDescent="0.2">
      <c r="AD3210" s="559"/>
    </row>
    <row r="3211" spans="30:30" x14ac:dyDescent="0.2">
      <c r="AD3211" s="559"/>
    </row>
    <row r="3212" spans="30:30" x14ac:dyDescent="0.2">
      <c r="AD3212" s="559"/>
    </row>
    <row r="3213" spans="30:30" x14ac:dyDescent="0.2">
      <c r="AD3213" s="559"/>
    </row>
    <row r="3214" spans="30:30" x14ac:dyDescent="0.2">
      <c r="AD3214" s="559"/>
    </row>
    <row r="3215" spans="30:30" x14ac:dyDescent="0.2">
      <c r="AD3215" s="559"/>
    </row>
    <row r="3216" spans="30:30" x14ac:dyDescent="0.2">
      <c r="AD3216" s="559"/>
    </row>
    <row r="3217" spans="30:30" x14ac:dyDescent="0.2">
      <c r="AD3217" s="559"/>
    </row>
    <row r="3218" spans="30:30" x14ac:dyDescent="0.2">
      <c r="AD3218" s="559"/>
    </row>
    <row r="3219" spans="30:30" x14ac:dyDescent="0.2">
      <c r="AD3219" s="559"/>
    </row>
    <row r="3220" spans="30:30" x14ac:dyDescent="0.2">
      <c r="AD3220" s="559"/>
    </row>
    <row r="3221" spans="30:30" x14ac:dyDescent="0.2">
      <c r="AD3221" s="559"/>
    </row>
    <row r="3222" spans="30:30" x14ac:dyDescent="0.2">
      <c r="AD3222" s="559"/>
    </row>
    <row r="3223" spans="30:30" x14ac:dyDescent="0.2">
      <c r="AD3223" s="559"/>
    </row>
    <row r="3224" spans="30:30" x14ac:dyDescent="0.2">
      <c r="AD3224" s="559"/>
    </row>
    <row r="3225" spans="30:30" x14ac:dyDescent="0.2">
      <c r="AD3225" s="559"/>
    </row>
    <row r="3226" spans="30:30" x14ac:dyDescent="0.2">
      <c r="AD3226" s="559"/>
    </row>
    <row r="3227" spans="30:30" x14ac:dyDescent="0.2">
      <c r="AD3227" s="559"/>
    </row>
    <row r="3228" spans="30:30" x14ac:dyDescent="0.2">
      <c r="AD3228" s="559"/>
    </row>
    <row r="3229" spans="30:30" x14ac:dyDescent="0.2">
      <c r="AD3229" s="559"/>
    </row>
    <row r="3230" spans="30:30" x14ac:dyDescent="0.2">
      <c r="AD3230" s="559"/>
    </row>
    <row r="3231" spans="30:30" x14ac:dyDescent="0.2">
      <c r="AD3231" s="559"/>
    </row>
    <row r="3232" spans="30:30" x14ac:dyDescent="0.2">
      <c r="AD3232" s="559"/>
    </row>
    <row r="3233" spans="30:30" x14ac:dyDescent="0.2">
      <c r="AD3233" s="559"/>
    </row>
    <row r="3234" spans="30:30" x14ac:dyDescent="0.2">
      <c r="AD3234" s="559"/>
    </row>
    <row r="3235" spans="30:30" x14ac:dyDescent="0.2">
      <c r="AD3235" s="559"/>
    </row>
    <row r="3236" spans="30:30" x14ac:dyDescent="0.2">
      <c r="AD3236" s="559"/>
    </row>
    <row r="3237" spans="30:30" x14ac:dyDescent="0.2">
      <c r="AD3237" s="559"/>
    </row>
    <row r="3238" spans="30:30" x14ac:dyDescent="0.2">
      <c r="AD3238" s="559"/>
    </row>
    <row r="3239" spans="30:30" x14ac:dyDescent="0.2">
      <c r="AD3239" s="559"/>
    </row>
    <row r="3240" spans="30:30" x14ac:dyDescent="0.2">
      <c r="AD3240" s="559"/>
    </row>
    <row r="3241" spans="30:30" x14ac:dyDescent="0.2">
      <c r="AD3241" s="559"/>
    </row>
    <row r="3242" spans="30:30" x14ac:dyDescent="0.2">
      <c r="AD3242" s="559"/>
    </row>
    <row r="3243" spans="30:30" x14ac:dyDescent="0.2">
      <c r="AD3243" s="559"/>
    </row>
    <row r="3244" spans="30:30" x14ac:dyDescent="0.2">
      <c r="AD3244" s="559"/>
    </row>
    <row r="3245" spans="30:30" x14ac:dyDescent="0.2">
      <c r="AD3245" s="559"/>
    </row>
    <row r="3246" spans="30:30" x14ac:dyDescent="0.2">
      <c r="AD3246" s="559"/>
    </row>
    <row r="3247" spans="30:30" x14ac:dyDescent="0.2">
      <c r="AD3247" s="559"/>
    </row>
    <row r="3248" spans="30:30" x14ac:dyDescent="0.2">
      <c r="AD3248" s="559"/>
    </row>
    <row r="3249" spans="30:30" x14ac:dyDescent="0.2">
      <c r="AD3249" s="559"/>
    </row>
    <row r="3250" spans="30:30" x14ac:dyDescent="0.2">
      <c r="AD3250" s="559"/>
    </row>
    <row r="3251" spans="30:30" x14ac:dyDescent="0.2">
      <c r="AD3251" s="559"/>
    </row>
    <row r="3252" spans="30:30" x14ac:dyDescent="0.2">
      <c r="AD3252" s="559"/>
    </row>
    <row r="3253" spans="30:30" x14ac:dyDescent="0.2">
      <c r="AD3253" s="559"/>
    </row>
    <row r="3254" spans="30:30" x14ac:dyDescent="0.2">
      <c r="AD3254" s="559"/>
    </row>
    <row r="3255" spans="30:30" x14ac:dyDescent="0.2">
      <c r="AD3255" s="559"/>
    </row>
    <row r="3256" spans="30:30" x14ac:dyDescent="0.2">
      <c r="AD3256" s="559"/>
    </row>
    <row r="3257" spans="30:30" x14ac:dyDescent="0.2">
      <c r="AD3257" s="559"/>
    </row>
    <row r="3258" spans="30:30" x14ac:dyDescent="0.2">
      <c r="AD3258" s="559"/>
    </row>
    <row r="3259" spans="30:30" x14ac:dyDescent="0.2">
      <c r="AD3259" s="559"/>
    </row>
    <row r="3260" spans="30:30" x14ac:dyDescent="0.2">
      <c r="AD3260" s="559"/>
    </row>
    <row r="3261" spans="30:30" x14ac:dyDescent="0.2">
      <c r="AD3261" s="559"/>
    </row>
    <row r="3262" spans="30:30" x14ac:dyDescent="0.2">
      <c r="AD3262" s="559"/>
    </row>
    <row r="3263" spans="30:30" x14ac:dyDescent="0.2">
      <c r="AD3263" s="559"/>
    </row>
    <row r="3264" spans="30:30" x14ac:dyDescent="0.2">
      <c r="AD3264" s="559"/>
    </row>
    <row r="3265" spans="30:30" x14ac:dyDescent="0.2">
      <c r="AD3265" s="559"/>
    </row>
    <row r="3266" spans="30:30" x14ac:dyDescent="0.2">
      <c r="AD3266" s="559"/>
    </row>
    <row r="3267" spans="30:30" x14ac:dyDescent="0.2">
      <c r="AD3267" s="559"/>
    </row>
    <row r="3268" spans="30:30" x14ac:dyDescent="0.2">
      <c r="AD3268" s="559"/>
    </row>
    <row r="3269" spans="30:30" x14ac:dyDescent="0.2">
      <c r="AD3269" s="559"/>
    </row>
    <row r="3270" spans="30:30" x14ac:dyDescent="0.2">
      <c r="AD3270" s="559"/>
    </row>
    <row r="3271" spans="30:30" x14ac:dyDescent="0.2">
      <c r="AD3271" s="559"/>
    </row>
    <row r="3272" spans="30:30" x14ac:dyDescent="0.2">
      <c r="AD3272" s="559"/>
    </row>
    <row r="3273" spans="30:30" x14ac:dyDescent="0.2">
      <c r="AD3273" s="559"/>
    </row>
    <row r="3274" spans="30:30" x14ac:dyDescent="0.2">
      <c r="AD3274" s="559"/>
    </row>
    <row r="3275" spans="30:30" x14ac:dyDescent="0.2">
      <c r="AD3275" s="559"/>
    </row>
    <row r="3276" spans="30:30" x14ac:dyDescent="0.2">
      <c r="AD3276" s="559"/>
    </row>
    <row r="3277" spans="30:30" x14ac:dyDescent="0.2">
      <c r="AD3277" s="559"/>
    </row>
    <row r="3278" spans="30:30" x14ac:dyDescent="0.2">
      <c r="AD3278" s="559"/>
    </row>
    <row r="3279" spans="30:30" x14ac:dyDescent="0.2">
      <c r="AD3279" s="559"/>
    </row>
    <row r="3280" spans="30:30" x14ac:dyDescent="0.2">
      <c r="AD3280" s="559"/>
    </row>
    <row r="3281" spans="30:30" x14ac:dyDescent="0.2">
      <c r="AD3281" s="559"/>
    </row>
    <row r="3282" spans="30:30" x14ac:dyDescent="0.2">
      <c r="AD3282" s="559"/>
    </row>
    <row r="3283" spans="30:30" x14ac:dyDescent="0.2">
      <c r="AD3283" s="559"/>
    </row>
    <row r="3284" spans="30:30" x14ac:dyDescent="0.2">
      <c r="AD3284" s="559"/>
    </row>
    <row r="3285" spans="30:30" x14ac:dyDescent="0.2">
      <c r="AD3285" s="559"/>
    </row>
    <row r="3286" spans="30:30" x14ac:dyDescent="0.2">
      <c r="AD3286" s="559"/>
    </row>
    <row r="3287" spans="30:30" x14ac:dyDescent="0.2">
      <c r="AD3287" s="559"/>
    </row>
    <row r="3288" spans="30:30" x14ac:dyDescent="0.2">
      <c r="AD3288" s="559"/>
    </row>
    <row r="3289" spans="30:30" x14ac:dyDescent="0.2">
      <c r="AD3289" s="559"/>
    </row>
    <row r="3290" spans="30:30" x14ac:dyDescent="0.2">
      <c r="AD3290" s="559"/>
    </row>
    <row r="3291" spans="30:30" x14ac:dyDescent="0.2">
      <c r="AD3291" s="559"/>
    </row>
    <row r="3292" spans="30:30" x14ac:dyDescent="0.2">
      <c r="AD3292" s="559"/>
    </row>
    <row r="3293" spans="30:30" x14ac:dyDescent="0.2">
      <c r="AD3293" s="559"/>
    </row>
    <row r="3294" spans="30:30" x14ac:dyDescent="0.2">
      <c r="AD3294" s="559"/>
    </row>
    <row r="3295" spans="30:30" x14ac:dyDescent="0.2">
      <c r="AD3295" s="559"/>
    </row>
    <row r="3296" spans="30:30" x14ac:dyDescent="0.2">
      <c r="AD3296" s="559"/>
    </row>
    <row r="3297" spans="30:30" x14ac:dyDescent="0.2">
      <c r="AD3297" s="559"/>
    </row>
    <row r="3298" spans="30:30" x14ac:dyDescent="0.2">
      <c r="AD3298" s="559"/>
    </row>
    <row r="3299" spans="30:30" x14ac:dyDescent="0.2">
      <c r="AD3299" s="559"/>
    </row>
    <row r="3300" spans="30:30" x14ac:dyDescent="0.2">
      <c r="AD3300" s="559"/>
    </row>
    <row r="3301" spans="30:30" x14ac:dyDescent="0.2">
      <c r="AD3301" s="559"/>
    </row>
    <row r="3302" spans="30:30" x14ac:dyDescent="0.2">
      <c r="AD3302" s="559"/>
    </row>
    <row r="3303" spans="30:30" x14ac:dyDescent="0.2">
      <c r="AD3303" s="559"/>
    </row>
    <row r="3304" spans="30:30" x14ac:dyDescent="0.2">
      <c r="AD3304" s="559"/>
    </row>
    <row r="3305" spans="30:30" x14ac:dyDescent="0.2">
      <c r="AD3305" s="559"/>
    </row>
    <row r="3306" spans="30:30" x14ac:dyDescent="0.2">
      <c r="AD3306" s="559"/>
    </row>
    <row r="3307" spans="30:30" x14ac:dyDescent="0.2">
      <c r="AD3307" s="559"/>
    </row>
    <row r="3308" spans="30:30" x14ac:dyDescent="0.2">
      <c r="AD3308" s="559"/>
    </row>
    <row r="3309" spans="30:30" x14ac:dyDescent="0.2">
      <c r="AD3309" s="559"/>
    </row>
    <row r="3310" spans="30:30" x14ac:dyDescent="0.2">
      <c r="AD3310" s="559"/>
    </row>
    <row r="3311" spans="30:30" x14ac:dyDescent="0.2">
      <c r="AD3311" s="559"/>
    </row>
    <row r="3312" spans="30:30" x14ac:dyDescent="0.2">
      <c r="AD3312" s="559"/>
    </row>
    <row r="3313" spans="30:30" x14ac:dyDescent="0.2">
      <c r="AD3313" s="559"/>
    </row>
    <row r="3314" spans="30:30" x14ac:dyDescent="0.2">
      <c r="AD3314" s="559"/>
    </row>
    <row r="3315" spans="30:30" x14ac:dyDescent="0.2">
      <c r="AD3315" s="559"/>
    </row>
    <row r="3316" spans="30:30" x14ac:dyDescent="0.2">
      <c r="AD3316" s="559"/>
    </row>
    <row r="3317" spans="30:30" x14ac:dyDescent="0.2">
      <c r="AD3317" s="559"/>
    </row>
    <row r="3318" spans="30:30" x14ac:dyDescent="0.2">
      <c r="AD3318" s="559"/>
    </row>
    <row r="3319" spans="30:30" x14ac:dyDescent="0.2">
      <c r="AD3319" s="559"/>
    </row>
    <row r="3320" spans="30:30" x14ac:dyDescent="0.2">
      <c r="AD3320" s="559"/>
    </row>
    <row r="3321" spans="30:30" x14ac:dyDescent="0.2">
      <c r="AD3321" s="559"/>
    </row>
    <row r="3322" spans="30:30" x14ac:dyDescent="0.2">
      <c r="AD3322" s="559"/>
    </row>
    <row r="3323" spans="30:30" x14ac:dyDescent="0.2">
      <c r="AD3323" s="559"/>
    </row>
    <row r="3324" spans="30:30" x14ac:dyDescent="0.2">
      <c r="AD3324" s="559"/>
    </row>
    <row r="3325" spans="30:30" x14ac:dyDescent="0.2">
      <c r="AD3325" s="559"/>
    </row>
    <row r="3326" spans="30:30" x14ac:dyDescent="0.2">
      <c r="AD3326" s="559"/>
    </row>
    <row r="3327" spans="30:30" x14ac:dyDescent="0.2">
      <c r="AD3327" s="559"/>
    </row>
    <row r="3328" spans="30:30" x14ac:dyDescent="0.2">
      <c r="AD3328" s="559"/>
    </row>
    <row r="3329" spans="30:30" x14ac:dyDescent="0.2">
      <c r="AD3329" s="559"/>
    </row>
    <row r="3330" spans="30:30" x14ac:dyDescent="0.2">
      <c r="AD3330" s="559"/>
    </row>
    <row r="3331" spans="30:30" x14ac:dyDescent="0.2">
      <c r="AD3331" s="559"/>
    </row>
    <row r="3332" spans="30:30" x14ac:dyDescent="0.2">
      <c r="AD3332" s="559"/>
    </row>
    <row r="3333" spans="30:30" x14ac:dyDescent="0.2">
      <c r="AD3333" s="559"/>
    </row>
    <row r="3334" spans="30:30" x14ac:dyDescent="0.2">
      <c r="AD3334" s="559"/>
    </row>
    <row r="3335" spans="30:30" x14ac:dyDescent="0.2">
      <c r="AD3335" s="559"/>
    </row>
    <row r="3336" spans="30:30" x14ac:dyDescent="0.2">
      <c r="AD3336" s="559"/>
    </row>
    <row r="3337" spans="30:30" x14ac:dyDescent="0.2">
      <c r="AD3337" s="559"/>
    </row>
    <row r="3338" spans="30:30" x14ac:dyDescent="0.2">
      <c r="AD3338" s="559"/>
    </row>
    <row r="3339" spans="30:30" x14ac:dyDescent="0.2">
      <c r="AD3339" s="559"/>
    </row>
    <row r="3340" spans="30:30" x14ac:dyDescent="0.2">
      <c r="AD3340" s="559"/>
    </row>
    <row r="3341" spans="30:30" x14ac:dyDescent="0.2">
      <c r="AD3341" s="559"/>
    </row>
    <row r="3342" spans="30:30" x14ac:dyDescent="0.2">
      <c r="AD3342" s="559"/>
    </row>
    <row r="3343" spans="30:30" x14ac:dyDescent="0.2">
      <c r="AD3343" s="559"/>
    </row>
    <row r="3344" spans="30:30" x14ac:dyDescent="0.2">
      <c r="AD3344" s="559"/>
    </row>
    <row r="3345" spans="30:30" x14ac:dyDescent="0.2">
      <c r="AD3345" s="559"/>
    </row>
    <row r="3346" spans="30:30" x14ac:dyDescent="0.2">
      <c r="AD3346" s="559"/>
    </row>
    <row r="3347" spans="30:30" x14ac:dyDescent="0.2">
      <c r="AD3347" s="559"/>
    </row>
    <row r="3348" spans="30:30" x14ac:dyDescent="0.2">
      <c r="AD3348" s="559"/>
    </row>
    <row r="3349" spans="30:30" x14ac:dyDescent="0.2">
      <c r="AD3349" s="559"/>
    </row>
    <row r="3350" spans="30:30" x14ac:dyDescent="0.2">
      <c r="AD3350" s="559"/>
    </row>
    <row r="3351" spans="30:30" x14ac:dyDescent="0.2">
      <c r="AD3351" s="559"/>
    </row>
    <row r="3352" spans="30:30" x14ac:dyDescent="0.2">
      <c r="AD3352" s="559"/>
    </row>
    <row r="3353" spans="30:30" x14ac:dyDescent="0.2">
      <c r="AD3353" s="559"/>
    </row>
    <row r="3354" spans="30:30" x14ac:dyDescent="0.2">
      <c r="AD3354" s="559"/>
    </row>
    <row r="3355" spans="30:30" x14ac:dyDescent="0.2">
      <c r="AD3355" s="559"/>
    </row>
    <row r="3356" spans="30:30" x14ac:dyDescent="0.2">
      <c r="AD3356" s="559"/>
    </row>
    <row r="3357" spans="30:30" x14ac:dyDescent="0.2">
      <c r="AD3357" s="559"/>
    </row>
    <row r="3358" spans="30:30" x14ac:dyDescent="0.2">
      <c r="AD3358" s="559"/>
    </row>
    <row r="3359" spans="30:30" x14ac:dyDescent="0.2">
      <c r="AD3359" s="559"/>
    </row>
    <row r="3360" spans="30:30" x14ac:dyDescent="0.2">
      <c r="AD3360" s="559"/>
    </row>
    <row r="3361" spans="30:30" x14ac:dyDescent="0.2">
      <c r="AD3361" s="559"/>
    </row>
    <row r="3362" spans="30:30" x14ac:dyDescent="0.2">
      <c r="AD3362" s="559"/>
    </row>
    <row r="3363" spans="30:30" x14ac:dyDescent="0.2">
      <c r="AD3363" s="559"/>
    </row>
    <row r="3364" spans="30:30" x14ac:dyDescent="0.2">
      <c r="AD3364" s="559"/>
    </row>
    <row r="3365" spans="30:30" x14ac:dyDescent="0.2">
      <c r="AD3365" s="559"/>
    </row>
    <row r="3366" spans="30:30" x14ac:dyDescent="0.2">
      <c r="AD3366" s="559"/>
    </row>
    <row r="3367" spans="30:30" x14ac:dyDescent="0.2">
      <c r="AD3367" s="559"/>
    </row>
    <row r="3368" spans="30:30" x14ac:dyDescent="0.2">
      <c r="AD3368" s="559"/>
    </row>
    <row r="3369" spans="30:30" x14ac:dyDescent="0.2">
      <c r="AD3369" s="559"/>
    </row>
    <row r="3370" spans="30:30" x14ac:dyDescent="0.2">
      <c r="AD3370" s="559"/>
    </row>
    <row r="3371" spans="30:30" x14ac:dyDescent="0.2">
      <c r="AD3371" s="559"/>
    </row>
    <row r="3372" spans="30:30" x14ac:dyDescent="0.2">
      <c r="AD3372" s="559"/>
    </row>
    <row r="3373" spans="30:30" x14ac:dyDescent="0.2">
      <c r="AD3373" s="559"/>
    </row>
    <row r="3374" spans="30:30" x14ac:dyDescent="0.2">
      <c r="AD3374" s="559"/>
    </row>
    <row r="3375" spans="30:30" x14ac:dyDescent="0.2">
      <c r="AD3375" s="559"/>
    </row>
    <row r="3376" spans="30:30" x14ac:dyDescent="0.2">
      <c r="AD3376" s="559"/>
    </row>
    <row r="3377" spans="30:30" x14ac:dyDescent="0.2">
      <c r="AD3377" s="559"/>
    </row>
    <row r="3378" spans="30:30" x14ac:dyDescent="0.2">
      <c r="AD3378" s="559"/>
    </row>
    <row r="3379" spans="30:30" x14ac:dyDescent="0.2">
      <c r="AD3379" s="559"/>
    </row>
    <row r="3380" spans="30:30" x14ac:dyDescent="0.2">
      <c r="AD3380" s="559"/>
    </row>
    <row r="3381" spans="30:30" x14ac:dyDescent="0.2">
      <c r="AD3381" s="559"/>
    </row>
    <row r="3382" spans="30:30" x14ac:dyDescent="0.2">
      <c r="AD3382" s="559"/>
    </row>
    <row r="3383" spans="30:30" x14ac:dyDescent="0.2">
      <c r="AD3383" s="559"/>
    </row>
    <row r="3384" spans="30:30" x14ac:dyDescent="0.2">
      <c r="AD3384" s="559"/>
    </row>
    <row r="3385" spans="30:30" x14ac:dyDescent="0.2">
      <c r="AD3385" s="559"/>
    </row>
    <row r="3386" spans="30:30" x14ac:dyDescent="0.2">
      <c r="AD3386" s="559"/>
    </row>
    <row r="3387" spans="30:30" x14ac:dyDescent="0.2">
      <c r="AD3387" s="559"/>
    </row>
    <row r="3388" spans="30:30" x14ac:dyDescent="0.2">
      <c r="AD3388" s="559"/>
    </row>
    <row r="3389" spans="30:30" x14ac:dyDescent="0.2">
      <c r="AD3389" s="559"/>
    </row>
    <row r="3390" spans="30:30" x14ac:dyDescent="0.2">
      <c r="AD3390" s="559"/>
    </row>
    <row r="3391" spans="30:30" x14ac:dyDescent="0.2">
      <c r="AD3391" s="559"/>
    </row>
    <row r="3392" spans="30:30" x14ac:dyDescent="0.2">
      <c r="AD3392" s="559"/>
    </row>
    <row r="3393" spans="30:30" x14ac:dyDescent="0.2">
      <c r="AD3393" s="559"/>
    </row>
    <row r="3394" spans="30:30" x14ac:dyDescent="0.2">
      <c r="AD3394" s="559"/>
    </row>
    <row r="3395" spans="30:30" x14ac:dyDescent="0.2">
      <c r="AD3395" s="559"/>
    </row>
    <row r="3396" spans="30:30" x14ac:dyDescent="0.2">
      <c r="AD3396" s="559"/>
    </row>
    <row r="3397" spans="30:30" x14ac:dyDescent="0.2">
      <c r="AD3397" s="559"/>
    </row>
    <row r="3398" spans="30:30" x14ac:dyDescent="0.2">
      <c r="AD3398" s="559"/>
    </row>
    <row r="3399" spans="30:30" x14ac:dyDescent="0.2">
      <c r="AD3399" s="559"/>
    </row>
    <row r="3400" spans="30:30" x14ac:dyDescent="0.2">
      <c r="AD3400" s="559"/>
    </row>
    <row r="3401" spans="30:30" x14ac:dyDescent="0.2">
      <c r="AD3401" s="559"/>
    </row>
    <row r="3402" spans="30:30" x14ac:dyDescent="0.2">
      <c r="AD3402" s="559"/>
    </row>
    <row r="3403" spans="30:30" x14ac:dyDescent="0.2">
      <c r="AD3403" s="559"/>
    </row>
    <row r="3404" spans="30:30" x14ac:dyDescent="0.2">
      <c r="AD3404" s="559"/>
    </row>
    <row r="3405" spans="30:30" x14ac:dyDescent="0.2">
      <c r="AD3405" s="559"/>
    </row>
    <row r="3406" spans="30:30" x14ac:dyDescent="0.2">
      <c r="AD3406" s="559"/>
    </row>
    <row r="3407" spans="30:30" x14ac:dyDescent="0.2">
      <c r="AD3407" s="559"/>
    </row>
    <row r="3408" spans="30:30" x14ac:dyDescent="0.2">
      <c r="AD3408" s="559"/>
    </row>
    <row r="3409" spans="30:30" x14ac:dyDescent="0.2">
      <c r="AD3409" s="559"/>
    </row>
    <row r="3410" spans="30:30" x14ac:dyDescent="0.2">
      <c r="AD3410" s="559"/>
    </row>
    <row r="3411" spans="30:30" x14ac:dyDescent="0.2">
      <c r="AD3411" s="559"/>
    </row>
    <row r="3412" spans="30:30" x14ac:dyDescent="0.2">
      <c r="AD3412" s="559"/>
    </row>
    <row r="3413" spans="30:30" x14ac:dyDescent="0.2">
      <c r="AD3413" s="559"/>
    </row>
    <row r="3414" spans="30:30" x14ac:dyDescent="0.2">
      <c r="AD3414" s="559"/>
    </row>
    <row r="3415" spans="30:30" x14ac:dyDescent="0.2">
      <c r="AD3415" s="559"/>
    </row>
    <row r="3416" spans="30:30" x14ac:dyDescent="0.2">
      <c r="AD3416" s="559"/>
    </row>
    <row r="3417" spans="30:30" x14ac:dyDescent="0.2">
      <c r="AD3417" s="559"/>
    </row>
    <row r="3418" spans="30:30" x14ac:dyDescent="0.2">
      <c r="AD3418" s="559"/>
    </row>
    <row r="3419" spans="30:30" x14ac:dyDescent="0.2">
      <c r="AD3419" s="559"/>
    </row>
    <row r="3420" spans="30:30" x14ac:dyDescent="0.2">
      <c r="AD3420" s="559"/>
    </row>
    <row r="3421" spans="30:30" x14ac:dyDescent="0.2">
      <c r="AD3421" s="559"/>
    </row>
    <row r="3422" spans="30:30" x14ac:dyDescent="0.2">
      <c r="AD3422" s="559"/>
    </row>
    <row r="3423" spans="30:30" x14ac:dyDescent="0.2">
      <c r="AD3423" s="559"/>
    </row>
    <row r="3424" spans="30:30" x14ac:dyDescent="0.2">
      <c r="AD3424" s="559"/>
    </row>
    <row r="3425" spans="30:30" x14ac:dyDescent="0.2">
      <c r="AD3425" s="559"/>
    </row>
    <row r="3426" spans="30:30" x14ac:dyDescent="0.2">
      <c r="AD3426" s="559"/>
    </row>
    <row r="3427" spans="30:30" x14ac:dyDescent="0.2">
      <c r="AD3427" s="559"/>
    </row>
    <row r="3428" spans="30:30" x14ac:dyDescent="0.2">
      <c r="AD3428" s="559"/>
    </row>
    <row r="3429" spans="30:30" x14ac:dyDescent="0.2">
      <c r="AD3429" s="559"/>
    </row>
    <row r="3430" spans="30:30" x14ac:dyDescent="0.2">
      <c r="AD3430" s="559"/>
    </row>
    <row r="3431" spans="30:30" x14ac:dyDescent="0.2">
      <c r="AD3431" s="559"/>
    </row>
    <row r="3432" spans="30:30" x14ac:dyDescent="0.2">
      <c r="AD3432" s="559"/>
    </row>
    <row r="3433" spans="30:30" x14ac:dyDescent="0.2">
      <c r="AD3433" s="559"/>
    </row>
    <row r="3434" spans="30:30" x14ac:dyDescent="0.2">
      <c r="AD3434" s="559"/>
    </row>
    <row r="3435" spans="30:30" x14ac:dyDescent="0.2">
      <c r="AD3435" s="559"/>
    </row>
    <row r="3436" spans="30:30" x14ac:dyDescent="0.2">
      <c r="AD3436" s="559"/>
    </row>
    <row r="3437" spans="30:30" x14ac:dyDescent="0.2">
      <c r="AD3437" s="559"/>
    </row>
    <row r="3438" spans="30:30" x14ac:dyDescent="0.2">
      <c r="AD3438" s="559"/>
    </row>
    <row r="3439" spans="30:30" x14ac:dyDescent="0.2">
      <c r="AD3439" s="559"/>
    </row>
    <row r="3440" spans="30:30" x14ac:dyDescent="0.2">
      <c r="AD3440" s="559"/>
    </row>
    <row r="3441" spans="30:30" x14ac:dyDescent="0.2">
      <c r="AD3441" s="559"/>
    </row>
    <row r="3442" spans="30:30" x14ac:dyDescent="0.2">
      <c r="AD3442" s="559"/>
    </row>
    <row r="3443" spans="30:30" x14ac:dyDescent="0.2">
      <c r="AD3443" s="559"/>
    </row>
    <row r="3444" spans="30:30" x14ac:dyDescent="0.2">
      <c r="AD3444" s="559"/>
    </row>
    <row r="3445" spans="30:30" x14ac:dyDescent="0.2">
      <c r="AD3445" s="559"/>
    </row>
    <row r="3446" spans="30:30" x14ac:dyDescent="0.2">
      <c r="AD3446" s="559"/>
    </row>
    <row r="3447" spans="30:30" x14ac:dyDescent="0.2">
      <c r="AD3447" s="559"/>
    </row>
    <row r="3448" spans="30:30" x14ac:dyDescent="0.2">
      <c r="AD3448" s="559"/>
    </row>
    <row r="3449" spans="30:30" x14ac:dyDescent="0.2">
      <c r="AD3449" s="559"/>
    </row>
    <row r="3450" spans="30:30" x14ac:dyDescent="0.2">
      <c r="AD3450" s="559"/>
    </row>
    <row r="3451" spans="30:30" x14ac:dyDescent="0.2">
      <c r="AD3451" s="559"/>
    </row>
    <row r="3452" spans="30:30" x14ac:dyDescent="0.2">
      <c r="AD3452" s="559"/>
    </row>
    <row r="3453" spans="30:30" x14ac:dyDescent="0.2">
      <c r="AD3453" s="559"/>
    </row>
    <row r="3454" spans="30:30" x14ac:dyDescent="0.2">
      <c r="AD3454" s="559"/>
    </row>
    <row r="3455" spans="30:30" x14ac:dyDescent="0.2">
      <c r="AD3455" s="559"/>
    </row>
    <row r="3456" spans="30:30" x14ac:dyDescent="0.2">
      <c r="AD3456" s="559"/>
    </row>
    <row r="3457" spans="30:30" x14ac:dyDescent="0.2">
      <c r="AD3457" s="559"/>
    </row>
    <row r="3458" spans="30:30" x14ac:dyDescent="0.2">
      <c r="AD3458" s="559"/>
    </row>
    <row r="3459" spans="30:30" x14ac:dyDescent="0.2">
      <c r="AD3459" s="559"/>
    </row>
    <row r="3460" spans="30:30" x14ac:dyDescent="0.2">
      <c r="AD3460" s="559"/>
    </row>
    <row r="3461" spans="30:30" x14ac:dyDescent="0.2">
      <c r="AD3461" s="559"/>
    </row>
    <row r="3462" spans="30:30" x14ac:dyDescent="0.2">
      <c r="AD3462" s="559"/>
    </row>
    <row r="3463" spans="30:30" x14ac:dyDescent="0.2">
      <c r="AD3463" s="559"/>
    </row>
    <row r="3464" spans="30:30" x14ac:dyDescent="0.2">
      <c r="AD3464" s="559"/>
    </row>
    <row r="3465" spans="30:30" x14ac:dyDescent="0.2">
      <c r="AD3465" s="559"/>
    </row>
    <row r="3466" spans="30:30" x14ac:dyDescent="0.2">
      <c r="AD3466" s="559"/>
    </row>
    <row r="3467" spans="30:30" x14ac:dyDescent="0.2">
      <c r="AD3467" s="559"/>
    </row>
    <row r="3468" spans="30:30" x14ac:dyDescent="0.2">
      <c r="AD3468" s="559"/>
    </row>
    <row r="3469" spans="30:30" x14ac:dyDescent="0.2">
      <c r="AD3469" s="559"/>
    </row>
    <row r="3470" spans="30:30" x14ac:dyDescent="0.2">
      <c r="AD3470" s="559"/>
    </row>
    <row r="3471" spans="30:30" x14ac:dyDescent="0.2">
      <c r="AD3471" s="559"/>
    </row>
    <row r="3472" spans="30:30" x14ac:dyDescent="0.2">
      <c r="AD3472" s="559"/>
    </row>
    <row r="3473" spans="30:30" x14ac:dyDescent="0.2">
      <c r="AD3473" s="559"/>
    </row>
    <row r="3474" spans="30:30" x14ac:dyDescent="0.2">
      <c r="AD3474" s="559"/>
    </row>
    <row r="3475" spans="30:30" x14ac:dyDescent="0.2">
      <c r="AD3475" s="559"/>
    </row>
    <row r="3476" spans="30:30" x14ac:dyDescent="0.2">
      <c r="AD3476" s="559"/>
    </row>
    <row r="3477" spans="30:30" x14ac:dyDescent="0.2">
      <c r="AD3477" s="559"/>
    </row>
    <row r="3478" spans="30:30" x14ac:dyDescent="0.2">
      <c r="AD3478" s="559"/>
    </row>
    <row r="3479" spans="30:30" x14ac:dyDescent="0.2">
      <c r="AD3479" s="559"/>
    </row>
    <row r="3480" spans="30:30" x14ac:dyDescent="0.2">
      <c r="AD3480" s="559"/>
    </row>
    <row r="3481" spans="30:30" x14ac:dyDescent="0.2">
      <c r="AD3481" s="559"/>
    </row>
    <row r="3482" spans="30:30" x14ac:dyDescent="0.2">
      <c r="AD3482" s="559"/>
    </row>
    <row r="3483" spans="30:30" x14ac:dyDescent="0.2">
      <c r="AD3483" s="559"/>
    </row>
    <row r="3484" spans="30:30" x14ac:dyDescent="0.2">
      <c r="AD3484" s="559"/>
    </row>
    <row r="3485" spans="30:30" x14ac:dyDescent="0.2">
      <c r="AD3485" s="559"/>
    </row>
    <row r="3486" spans="30:30" x14ac:dyDescent="0.2">
      <c r="AD3486" s="559"/>
    </row>
    <row r="3487" spans="30:30" x14ac:dyDescent="0.2">
      <c r="AD3487" s="559"/>
    </row>
    <row r="3488" spans="30:30" x14ac:dyDescent="0.2">
      <c r="AD3488" s="559"/>
    </row>
    <row r="3489" spans="30:30" x14ac:dyDescent="0.2">
      <c r="AD3489" s="559"/>
    </row>
    <row r="3490" spans="30:30" x14ac:dyDescent="0.2">
      <c r="AD3490" s="559"/>
    </row>
    <row r="3491" spans="30:30" x14ac:dyDescent="0.2">
      <c r="AD3491" s="559"/>
    </row>
    <row r="3492" spans="30:30" x14ac:dyDescent="0.2">
      <c r="AD3492" s="559"/>
    </row>
    <row r="3493" spans="30:30" x14ac:dyDescent="0.2">
      <c r="AD3493" s="559"/>
    </row>
    <row r="3494" spans="30:30" x14ac:dyDescent="0.2">
      <c r="AD3494" s="559"/>
    </row>
    <row r="3495" spans="30:30" x14ac:dyDescent="0.2">
      <c r="AD3495" s="559"/>
    </row>
    <row r="3496" spans="30:30" x14ac:dyDescent="0.2">
      <c r="AD3496" s="559"/>
    </row>
    <row r="3497" spans="30:30" x14ac:dyDescent="0.2">
      <c r="AD3497" s="559"/>
    </row>
    <row r="3498" spans="30:30" x14ac:dyDescent="0.2">
      <c r="AD3498" s="559"/>
    </row>
    <row r="3499" spans="30:30" x14ac:dyDescent="0.2">
      <c r="AD3499" s="559"/>
    </row>
    <row r="3500" spans="30:30" x14ac:dyDescent="0.2">
      <c r="AD3500" s="559"/>
    </row>
    <row r="3501" spans="30:30" x14ac:dyDescent="0.2">
      <c r="AD3501" s="559"/>
    </row>
    <row r="3502" spans="30:30" x14ac:dyDescent="0.2">
      <c r="AD3502" s="559"/>
    </row>
    <row r="3503" spans="30:30" x14ac:dyDescent="0.2">
      <c r="AD3503" s="559"/>
    </row>
    <row r="3504" spans="30:30" x14ac:dyDescent="0.2">
      <c r="AD3504" s="559"/>
    </row>
    <row r="3505" spans="30:30" x14ac:dyDescent="0.2">
      <c r="AD3505" s="559"/>
    </row>
    <row r="3506" spans="30:30" x14ac:dyDescent="0.2">
      <c r="AD3506" s="559"/>
    </row>
    <row r="3507" spans="30:30" x14ac:dyDescent="0.2">
      <c r="AD3507" s="559"/>
    </row>
    <row r="3508" spans="30:30" x14ac:dyDescent="0.2">
      <c r="AD3508" s="559"/>
    </row>
    <row r="3509" spans="30:30" x14ac:dyDescent="0.2">
      <c r="AD3509" s="559"/>
    </row>
    <row r="3510" spans="30:30" x14ac:dyDescent="0.2">
      <c r="AD3510" s="559"/>
    </row>
    <row r="3511" spans="30:30" x14ac:dyDescent="0.2">
      <c r="AD3511" s="559"/>
    </row>
    <row r="3512" spans="30:30" x14ac:dyDescent="0.2">
      <c r="AD3512" s="559"/>
    </row>
    <row r="3513" spans="30:30" x14ac:dyDescent="0.2">
      <c r="AD3513" s="559"/>
    </row>
    <row r="3514" spans="30:30" x14ac:dyDescent="0.2">
      <c r="AD3514" s="559"/>
    </row>
    <row r="3515" spans="30:30" x14ac:dyDescent="0.2">
      <c r="AD3515" s="559"/>
    </row>
    <row r="3516" spans="30:30" x14ac:dyDescent="0.2">
      <c r="AD3516" s="559"/>
    </row>
    <row r="3517" spans="30:30" x14ac:dyDescent="0.2">
      <c r="AD3517" s="559"/>
    </row>
    <row r="3518" spans="30:30" x14ac:dyDescent="0.2">
      <c r="AD3518" s="559"/>
    </row>
    <row r="3519" spans="30:30" x14ac:dyDescent="0.2">
      <c r="AD3519" s="559"/>
    </row>
    <row r="3520" spans="30:30" x14ac:dyDescent="0.2">
      <c r="AD3520" s="559"/>
    </row>
    <row r="3521" spans="30:30" x14ac:dyDescent="0.2">
      <c r="AD3521" s="559"/>
    </row>
    <row r="3522" spans="30:30" x14ac:dyDescent="0.2">
      <c r="AD3522" s="559"/>
    </row>
    <row r="3523" spans="30:30" x14ac:dyDescent="0.2">
      <c r="AD3523" s="559"/>
    </row>
    <row r="3524" spans="30:30" x14ac:dyDescent="0.2">
      <c r="AD3524" s="559"/>
    </row>
    <row r="3525" spans="30:30" x14ac:dyDescent="0.2">
      <c r="AD3525" s="559"/>
    </row>
    <row r="3526" spans="30:30" x14ac:dyDescent="0.2">
      <c r="AD3526" s="559"/>
    </row>
    <row r="3527" spans="30:30" x14ac:dyDescent="0.2">
      <c r="AD3527" s="559"/>
    </row>
    <row r="3528" spans="30:30" x14ac:dyDescent="0.2">
      <c r="AD3528" s="559"/>
    </row>
    <row r="3529" spans="30:30" x14ac:dyDescent="0.2">
      <c r="AD3529" s="559"/>
    </row>
    <row r="3530" spans="30:30" x14ac:dyDescent="0.2">
      <c r="AD3530" s="559"/>
    </row>
    <row r="3531" spans="30:30" x14ac:dyDescent="0.2">
      <c r="AD3531" s="559"/>
    </row>
    <row r="3532" spans="30:30" x14ac:dyDescent="0.2">
      <c r="AD3532" s="559"/>
    </row>
    <row r="3533" spans="30:30" x14ac:dyDescent="0.2">
      <c r="AD3533" s="559"/>
    </row>
    <row r="3534" spans="30:30" x14ac:dyDescent="0.2">
      <c r="AD3534" s="559"/>
    </row>
    <row r="3535" spans="30:30" x14ac:dyDescent="0.2">
      <c r="AD3535" s="559"/>
    </row>
    <row r="3536" spans="30:30" x14ac:dyDescent="0.2">
      <c r="AD3536" s="559"/>
    </row>
    <row r="3537" spans="30:30" x14ac:dyDescent="0.2">
      <c r="AD3537" s="559"/>
    </row>
    <row r="3538" spans="30:30" x14ac:dyDescent="0.2">
      <c r="AD3538" s="559"/>
    </row>
    <row r="3539" spans="30:30" x14ac:dyDescent="0.2">
      <c r="AD3539" s="559"/>
    </row>
    <row r="3540" spans="30:30" x14ac:dyDescent="0.2">
      <c r="AD3540" s="559"/>
    </row>
    <row r="3541" spans="30:30" x14ac:dyDescent="0.2">
      <c r="AD3541" s="559"/>
    </row>
    <row r="3542" spans="30:30" x14ac:dyDescent="0.2">
      <c r="AD3542" s="559"/>
    </row>
    <row r="3543" spans="30:30" x14ac:dyDescent="0.2">
      <c r="AD3543" s="559"/>
    </row>
    <row r="3544" spans="30:30" x14ac:dyDescent="0.2">
      <c r="AD3544" s="559"/>
    </row>
    <row r="3545" spans="30:30" x14ac:dyDescent="0.2">
      <c r="AD3545" s="559"/>
    </row>
    <row r="3546" spans="30:30" x14ac:dyDescent="0.2">
      <c r="AD3546" s="559"/>
    </row>
    <row r="3547" spans="30:30" x14ac:dyDescent="0.2">
      <c r="AD3547" s="559"/>
    </row>
    <row r="3548" spans="30:30" x14ac:dyDescent="0.2">
      <c r="AD3548" s="559"/>
    </row>
    <row r="3549" spans="30:30" x14ac:dyDescent="0.2">
      <c r="AD3549" s="559"/>
    </row>
    <row r="3550" spans="30:30" x14ac:dyDescent="0.2">
      <c r="AD3550" s="559"/>
    </row>
    <row r="3551" spans="30:30" x14ac:dyDescent="0.2">
      <c r="AD3551" s="559"/>
    </row>
    <row r="3552" spans="30:30" x14ac:dyDescent="0.2">
      <c r="AD3552" s="559"/>
    </row>
    <row r="3553" spans="30:30" x14ac:dyDescent="0.2">
      <c r="AD3553" s="559"/>
    </row>
    <row r="3554" spans="30:30" x14ac:dyDescent="0.2">
      <c r="AD3554" s="559"/>
    </row>
    <row r="3555" spans="30:30" x14ac:dyDescent="0.2">
      <c r="AD3555" s="559"/>
    </row>
    <row r="3556" spans="30:30" x14ac:dyDescent="0.2">
      <c r="AD3556" s="559"/>
    </row>
    <row r="3557" spans="30:30" x14ac:dyDescent="0.2">
      <c r="AD3557" s="559"/>
    </row>
    <row r="3558" spans="30:30" x14ac:dyDescent="0.2">
      <c r="AD3558" s="559"/>
    </row>
    <row r="3559" spans="30:30" x14ac:dyDescent="0.2">
      <c r="AD3559" s="559"/>
    </row>
    <row r="3560" spans="30:30" x14ac:dyDescent="0.2">
      <c r="AD3560" s="559"/>
    </row>
    <row r="3561" spans="30:30" x14ac:dyDescent="0.2">
      <c r="AD3561" s="559"/>
    </row>
    <row r="3562" spans="30:30" x14ac:dyDescent="0.2">
      <c r="AD3562" s="559"/>
    </row>
    <row r="3563" spans="30:30" x14ac:dyDescent="0.2">
      <c r="AD3563" s="559"/>
    </row>
    <row r="3564" spans="30:30" x14ac:dyDescent="0.2">
      <c r="AD3564" s="559"/>
    </row>
    <row r="3565" spans="30:30" x14ac:dyDescent="0.2">
      <c r="AD3565" s="559"/>
    </row>
    <row r="3566" spans="30:30" x14ac:dyDescent="0.2">
      <c r="AD3566" s="559"/>
    </row>
    <row r="3567" spans="30:30" x14ac:dyDescent="0.2">
      <c r="AD3567" s="559"/>
    </row>
    <row r="3568" spans="30:30" x14ac:dyDescent="0.2">
      <c r="AD3568" s="559"/>
    </row>
    <row r="3569" spans="30:30" x14ac:dyDescent="0.2">
      <c r="AD3569" s="559"/>
    </row>
    <row r="3570" spans="30:30" x14ac:dyDescent="0.2">
      <c r="AD3570" s="559"/>
    </row>
    <row r="3571" spans="30:30" x14ac:dyDescent="0.2">
      <c r="AD3571" s="559"/>
    </row>
    <row r="3572" spans="30:30" x14ac:dyDescent="0.2">
      <c r="AD3572" s="559"/>
    </row>
    <row r="3573" spans="30:30" x14ac:dyDescent="0.2">
      <c r="AD3573" s="559"/>
    </row>
    <row r="3574" spans="30:30" x14ac:dyDescent="0.2">
      <c r="AD3574" s="559"/>
    </row>
    <row r="3575" spans="30:30" x14ac:dyDescent="0.2">
      <c r="AD3575" s="559"/>
    </row>
    <row r="3576" spans="30:30" x14ac:dyDescent="0.2">
      <c r="AD3576" s="559"/>
    </row>
    <row r="3577" spans="30:30" x14ac:dyDescent="0.2">
      <c r="AD3577" s="559"/>
    </row>
    <row r="3578" spans="30:30" x14ac:dyDescent="0.2">
      <c r="AD3578" s="559"/>
    </row>
    <row r="3579" spans="30:30" x14ac:dyDescent="0.2">
      <c r="AD3579" s="559"/>
    </row>
    <row r="3580" spans="30:30" x14ac:dyDescent="0.2">
      <c r="AD3580" s="559"/>
    </row>
    <row r="3581" spans="30:30" x14ac:dyDescent="0.2">
      <c r="AD3581" s="559"/>
    </row>
    <row r="3582" spans="30:30" x14ac:dyDescent="0.2">
      <c r="AD3582" s="559"/>
    </row>
    <row r="3583" spans="30:30" x14ac:dyDescent="0.2">
      <c r="AD3583" s="559"/>
    </row>
    <row r="3584" spans="30:30" x14ac:dyDescent="0.2">
      <c r="AD3584" s="559"/>
    </row>
    <row r="3585" spans="30:30" x14ac:dyDescent="0.2">
      <c r="AD3585" s="559"/>
    </row>
    <row r="3586" spans="30:30" x14ac:dyDescent="0.2">
      <c r="AD3586" s="559"/>
    </row>
    <row r="3587" spans="30:30" x14ac:dyDescent="0.2">
      <c r="AD3587" s="559"/>
    </row>
    <row r="3588" spans="30:30" x14ac:dyDescent="0.2">
      <c r="AD3588" s="559"/>
    </row>
    <row r="3589" spans="30:30" x14ac:dyDescent="0.2">
      <c r="AD3589" s="559"/>
    </row>
    <row r="3590" spans="30:30" x14ac:dyDescent="0.2">
      <c r="AD3590" s="559"/>
    </row>
    <row r="3591" spans="30:30" x14ac:dyDescent="0.2">
      <c r="AD3591" s="559"/>
    </row>
    <row r="3592" spans="30:30" x14ac:dyDescent="0.2">
      <c r="AD3592" s="559"/>
    </row>
    <row r="3593" spans="30:30" x14ac:dyDescent="0.2">
      <c r="AD3593" s="559"/>
    </row>
    <row r="3594" spans="30:30" x14ac:dyDescent="0.2">
      <c r="AD3594" s="559"/>
    </row>
    <row r="3595" spans="30:30" x14ac:dyDescent="0.2">
      <c r="AD3595" s="559"/>
    </row>
    <row r="3596" spans="30:30" x14ac:dyDescent="0.2">
      <c r="AD3596" s="559"/>
    </row>
    <row r="3597" spans="30:30" x14ac:dyDescent="0.2">
      <c r="AD3597" s="559"/>
    </row>
    <row r="3598" spans="30:30" x14ac:dyDescent="0.2">
      <c r="AD3598" s="559"/>
    </row>
    <row r="3599" spans="30:30" x14ac:dyDescent="0.2">
      <c r="AD3599" s="559"/>
    </row>
    <row r="3600" spans="30:30" x14ac:dyDescent="0.2">
      <c r="AD3600" s="559"/>
    </row>
    <row r="3601" spans="30:30" x14ac:dyDescent="0.2">
      <c r="AD3601" s="559"/>
    </row>
    <row r="3602" spans="30:30" x14ac:dyDescent="0.2">
      <c r="AD3602" s="559"/>
    </row>
    <row r="3603" spans="30:30" x14ac:dyDescent="0.2">
      <c r="AD3603" s="559"/>
    </row>
    <row r="3604" spans="30:30" x14ac:dyDescent="0.2">
      <c r="AD3604" s="559"/>
    </row>
    <row r="3605" spans="30:30" x14ac:dyDescent="0.2">
      <c r="AD3605" s="559"/>
    </row>
    <row r="3606" spans="30:30" x14ac:dyDescent="0.2">
      <c r="AD3606" s="559"/>
    </row>
    <row r="3607" spans="30:30" x14ac:dyDescent="0.2">
      <c r="AD3607" s="559"/>
    </row>
    <row r="3608" spans="30:30" x14ac:dyDescent="0.2">
      <c r="AD3608" s="559"/>
    </row>
    <row r="3609" spans="30:30" x14ac:dyDescent="0.2">
      <c r="AD3609" s="559"/>
    </row>
    <row r="3610" spans="30:30" x14ac:dyDescent="0.2">
      <c r="AD3610" s="559"/>
    </row>
    <row r="3611" spans="30:30" x14ac:dyDescent="0.2">
      <c r="AD3611" s="559"/>
    </row>
    <row r="3612" spans="30:30" x14ac:dyDescent="0.2">
      <c r="AD3612" s="559"/>
    </row>
    <row r="3613" spans="30:30" x14ac:dyDescent="0.2">
      <c r="AD3613" s="559"/>
    </row>
    <row r="3614" spans="30:30" x14ac:dyDescent="0.2">
      <c r="AD3614" s="559"/>
    </row>
    <row r="3615" spans="30:30" x14ac:dyDescent="0.2">
      <c r="AD3615" s="559"/>
    </row>
    <row r="3616" spans="30:30" x14ac:dyDescent="0.2">
      <c r="AD3616" s="559"/>
    </row>
    <row r="3617" spans="30:30" x14ac:dyDescent="0.2">
      <c r="AD3617" s="559"/>
    </row>
    <row r="3618" spans="30:30" x14ac:dyDescent="0.2">
      <c r="AD3618" s="559"/>
    </row>
    <row r="3619" spans="30:30" x14ac:dyDescent="0.2">
      <c r="AD3619" s="559"/>
    </row>
    <row r="3620" spans="30:30" x14ac:dyDescent="0.2">
      <c r="AD3620" s="559"/>
    </row>
    <row r="3621" spans="30:30" x14ac:dyDescent="0.2">
      <c r="AD3621" s="559"/>
    </row>
    <row r="3622" spans="30:30" x14ac:dyDescent="0.2">
      <c r="AD3622" s="559"/>
    </row>
    <row r="3623" spans="30:30" x14ac:dyDescent="0.2">
      <c r="AD3623" s="559"/>
    </row>
    <row r="3624" spans="30:30" x14ac:dyDescent="0.2">
      <c r="AD3624" s="559"/>
    </row>
    <row r="3625" spans="30:30" x14ac:dyDescent="0.2">
      <c r="AD3625" s="559"/>
    </row>
    <row r="3626" spans="30:30" x14ac:dyDescent="0.2">
      <c r="AD3626" s="559"/>
    </row>
    <row r="3627" spans="30:30" x14ac:dyDescent="0.2">
      <c r="AD3627" s="559"/>
    </row>
    <row r="3628" spans="30:30" x14ac:dyDescent="0.2">
      <c r="AD3628" s="559"/>
    </row>
    <row r="3629" spans="30:30" x14ac:dyDescent="0.2">
      <c r="AD3629" s="559"/>
    </row>
    <row r="3630" spans="30:30" x14ac:dyDescent="0.2">
      <c r="AD3630" s="559"/>
    </row>
    <row r="3631" spans="30:30" x14ac:dyDescent="0.2">
      <c r="AD3631" s="559"/>
    </row>
    <row r="3632" spans="30:30" x14ac:dyDescent="0.2">
      <c r="AD3632" s="559"/>
    </row>
    <row r="3633" spans="30:30" x14ac:dyDescent="0.2">
      <c r="AD3633" s="559"/>
    </row>
    <row r="3634" spans="30:30" x14ac:dyDescent="0.2">
      <c r="AD3634" s="559"/>
    </row>
    <row r="3635" spans="30:30" x14ac:dyDescent="0.2">
      <c r="AD3635" s="559"/>
    </row>
    <row r="3636" spans="30:30" x14ac:dyDescent="0.2">
      <c r="AD3636" s="559"/>
    </row>
    <row r="3637" spans="30:30" x14ac:dyDescent="0.2">
      <c r="AD3637" s="559"/>
    </row>
    <row r="3638" spans="30:30" x14ac:dyDescent="0.2">
      <c r="AD3638" s="559"/>
    </row>
    <row r="3639" spans="30:30" x14ac:dyDescent="0.2">
      <c r="AD3639" s="559"/>
    </row>
    <row r="3640" spans="30:30" x14ac:dyDescent="0.2">
      <c r="AD3640" s="559"/>
    </row>
    <row r="3641" spans="30:30" x14ac:dyDescent="0.2">
      <c r="AD3641" s="559"/>
    </row>
    <row r="3642" spans="30:30" x14ac:dyDescent="0.2">
      <c r="AD3642" s="559"/>
    </row>
    <row r="3643" spans="30:30" x14ac:dyDescent="0.2">
      <c r="AD3643" s="559"/>
    </row>
    <row r="3644" spans="30:30" x14ac:dyDescent="0.2">
      <c r="AD3644" s="559"/>
    </row>
    <row r="3645" spans="30:30" x14ac:dyDescent="0.2">
      <c r="AD3645" s="559"/>
    </row>
    <row r="3646" spans="30:30" x14ac:dyDescent="0.2">
      <c r="AD3646" s="559"/>
    </row>
    <row r="3647" spans="30:30" x14ac:dyDescent="0.2">
      <c r="AD3647" s="559"/>
    </row>
    <row r="3648" spans="30:30" x14ac:dyDescent="0.2">
      <c r="AD3648" s="559"/>
    </row>
    <row r="3649" spans="30:30" x14ac:dyDescent="0.2">
      <c r="AD3649" s="559"/>
    </row>
    <row r="3650" spans="30:30" x14ac:dyDescent="0.2">
      <c r="AD3650" s="559"/>
    </row>
    <row r="3651" spans="30:30" x14ac:dyDescent="0.2">
      <c r="AD3651" s="559"/>
    </row>
    <row r="3652" spans="30:30" x14ac:dyDescent="0.2">
      <c r="AD3652" s="559"/>
    </row>
    <row r="3653" spans="30:30" x14ac:dyDescent="0.2">
      <c r="AD3653" s="559"/>
    </row>
    <row r="3654" spans="30:30" x14ac:dyDescent="0.2">
      <c r="AD3654" s="559"/>
    </row>
    <row r="3655" spans="30:30" x14ac:dyDescent="0.2">
      <c r="AD3655" s="559"/>
    </row>
    <row r="3656" spans="30:30" x14ac:dyDescent="0.2">
      <c r="AD3656" s="559"/>
    </row>
    <row r="3657" spans="30:30" x14ac:dyDescent="0.2">
      <c r="AD3657" s="559"/>
    </row>
    <row r="3658" spans="30:30" x14ac:dyDescent="0.2">
      <c r="AD3658" s="559"/>
    </row>
    <row r="3659" spans="30:30" x14ac:dyDescent="0.2">
      <c r="AD3659" s="559"/>
    </row>
    <row r="3660" spans="30:30" x14ac:dyDescent="0.2">
      <c r="AD3660" s="559"/>
    </row>
    <row r="3661" spans="30:30" x14ac:dyDescent="0.2">
      <c r="AD3661" s="559"/>
    </row>
    <row r="3662" spans="30:30" x14ac:dyDescent="0.2">
      <c r="AD3662" s="559"/>
    </row>
    <row r="3663" spans="30:30" x14ac:dyDescent="0.2">
      <c r="AD3663" s="559"/>
    </row>
    <row r="3664" spans="30:30" x14ac:dyDescent="0.2">
      <c r="AD3664" s="559"/>
    </row>
    <row r="3665" spans="30:30" x14ac:dyDescent="0.2">
      <c r="AD3665" s="559"/>
    </row>
    <row r="3666" spans="30:30" x14ac:dyDescent="0.2">
      <c r="AD3666" s="559"/>
    </row>
    <row r="3667" spans="30:30" x14ac:dyDescent="0.2">
      <c r="AD3667" s="559"/>
    </row>
    <row r="3668" spans="30:30" x14ac:dyDescent="0.2">
      <c r="AD3668" s="559"/>
    </row>
    <row r="3669" spans="30:30" x14ac:dyDescent="0.2">
      <c r="AD3669" s="559"/>
    </row>
    <row r="3670" spans="30:30" x14ac:dyDescent="0.2">
      <c r="AD3670" s="559"/>
    </row>
    <row r="3671" spans="30:30" x14ac:dyDescent="0.2">
      <c r="AD3671" s="559"/>
    </row>
    <row r="3672" spans="30:30" x14ac:dyDescent="0.2">
      <c r="AD3672" s="559"/>
    </row>
    <row r="3673" spans="30:30" x14ac:dyDescent="0.2">
      <c r="AD3673" s="559"/>
    </row>
    <row r="3674" spans="30:30" x14ac:dyDescent="0.2">
      <c r="AD3674" s="559"/>
    </row>
    <row r="3675" spans="30:30" x14ac:dyDescent="0.2">
      <c r="AD3675" s="559"/>
    </row>
    <row r="3676" spans="30:30" x14ac:dyDescent="0.2">
      <c r="AD3676" s="559"/>
    </row>
    <row r="3677" spans="30:30" x14ac:dyDescent="0.2">
      <c r="AD3677" s="559"/>
    </row>
    <row r="3678" spans="30:30" x14ac:dyDescent="0.2">
      <c r="AD3678" s="559"/>
    </row>
    <row r="3679" spans="30:30" x14ac:dyDescent="0.2">
      <c r="AD3679" s="559"/>
    </row>
    <row r="3680" spans="30:30" x14ac:dyDescent="0.2">
      <c r="AD3680" s="559"/>
    </row>
    <row r="3681" spans="30:30" x14ac:dyDescent="0.2">
      <c r="AD3681" s="559"/>
    </row>
    <row r="3682" spans="30:30" x14ac:dyDescent="0.2">
      <c r="AD3682" s="559"/>
    </row>
    <row r="3683" spans="30:30" x14ac:dyDescent="0.2">
      <c r="AD3683" s="559"/>
    </row>
    <row r="3684" spans="30:30" x14ac:dyDescent="0.2">
      <c r="AD3684" s="559"/>
    </row>
    <row r="3685" spans="30:30" x14ac:dyDescent="0.2">
      <c r="AD3685" s="559"/>
    </row>
    <row r="3686" spans="30:30" x14ac:dyDescent="0.2">
      <c r="AD3686" s="559"/>
    </row>
    <row r="3687" spans="30:30" x14ac:dyDescent="0.2">
      <c r="AD3687" s="559"/>
    </row>
    <row r="3688" spans="30:30" x14ac:dyDescent="0.2">
      <c r="AD3688" s="559"/>
    </row>
    <row r="3689" spans="30:30" x14ac:dyDescent="0.2">
      <c r="AD3689" s="559"/>
    </row>
    <row r="3690" spans="30:30" x14ac:dyDescent="0.2">
      <c r="AD3690" s="559"/>
    </row>
    <row r="3691" spans="30:30" x14ac:dyDescent="0.2">
      <c r="AD3691" s="559"/>
    </row>
    <row r="3692" spans="30:30" x14ac:dyDescent="0.2">
      <c r="AD3692" s="559"/>
    </row>
    <row r="3693" spans="30:30" x14ac:dyDescent="0.2">
      <c r="AD3693" s="559"/>
    </row>
    <row r="3694" spans="30:30" x14ac:dyDescent="0.2">
      <c r="AD3694" s="559"/>
    </row>
    <row r="3695" spans="30:30" x14ac:dyDescent="0.2">
      <c r="AD3695" s="559"/>
    </row>
    <row r="3696" spans="30:30" x14ac:dyDescent="0.2">
      <c r="AD3696" s="559"/>
    </row>
    <row r="3697" spans="30:30" x14ac:dyDescent="0.2">
      <c r="AD3697" s="559"/>
    </row>
    <row r="3698" spans="30:30" x14ac:dyDescent="0.2">
      <c r="AD3698" s="559"/>
    </row>
    <row r="3699" spans="30:30" x14ac:dyDescent="0.2">
      <c r="AD3699" s="559"/>
    </row>
    <row r="3700" spans="30:30" x14ac:dyDescent="0.2">
      <c r="AD3700" s="559"/>
    </row>
    <row r="3701" spans="30:30" x14ac:dyDescent="0.2">
      <c r="AD3701" s="559"/>
    </row>
    <row r="3702" spans="30:30" x14ac:dyDescent="0.2">
      <c r="AD3702" s="559"/>
    </row>
    <row r="3703" spans="30:30" x14ac:dyDescent="0.2">
      <c r="AD3703" s="559"/>
    </row>
    <row r="3704" spans="30:30" x14ac:dyDescent="0.2">
      <c r="AD3704" s="559"/>
    </row>
    <row r="3705" spans="30:30" x14ac:dyDescent="0.2">
      <c r="AD3705" s="559"/>
    </row>
    <row r="3706" spans="30:30" x14ac:dyDescent="0.2">
      <c r="AD3706" s="559"/>
    </row>
    <row r="3707" spans="30:30" x14ac:dyDescent="0.2">
      <c r="AD3707" s="559"/>
    </row>
    <row r="3708" spans="30:30" x14ac:dyDescent="0.2">
      <c r="AD3708" s="559"/>
    </row>
    <row r="3709" spans="30:30" x14ac:dyDescent="0.2">
      <c r="AD3709" s="559"/>
    </row>
    <row r="3710" spans="30:30" x14ac:dyDescent="0.2">
      <c r="AD3710" s="559"/>
    </row>
    <row r="3711" spans="30:30" x14ac:dyDescent="0.2">
      <c r="AD3711" s="559"/>
    </row>
    <row r="3712" spans="30:30" x14ac:dyDescent="0.2">
      <c r="AD3712" s="559"/>
    </row>
    <row r="3713" spans="30:30" x14ac:dyDescent="0.2">
      <c r="AD3713" s="559"/>
    </row>
    <row r="3714" spans="30:30" x14ac:dyDescent="0.2">
      <c r="AD3714" s="559"/>
    </row>
    <row r="3715" spans="30:30" x14ac:dyDescent="0.2">
      <c r="AD3715" s="559"/>
    </row>
    <row r="3716" spans="30:30" x14ac:dyDescent="0.2">
      <c r="AD3716" s="559"/>
    </row>
    <row r="3717" spans="30:30" x14ac:dyDescent="0.2">
      <c r="AD3717" s="559"/>
    </row>
    <row r="3718" spans="30:30" x14ac:dyDescent="0.2">
      <c r="AD3718" s="559"/>
    </row>
    <row r="3719" spans="30:30" x14ac:dyDescent="0.2">
      <c r="AD3719" s="559"/>
    </row>
    <row r="3720" spans="30:30" x14ac:dyDescent="0.2">
      <c r="AD3720" s="559"/>
    </row>
    <row r="3721" spans="30:30" x14ac:dyDescent="0.2">
      <c r="AD3721" s="559"/>
    </row>
    <row r="3722" spans="30:30" x14ac:dyDescent="0.2">
      <c r="AD3722" s="559"/>
    </row>
    <row r="3723" spans="30:30" x14ac:dyDescent="0.2">
      <c r="AD3723" s="559"/>
    </row>
    <row r="3724" spans="30:30" x14ac:dyDescent="0.2">
      <c r="AD3724" s="559"/>
    </row>
    <row r="3725" spans="30:30" x14ac:dyDescent="0.2">
      <c r="AD3725" s="559"/>
    </row>
    <row r="3726" spans="30:30" x14ac:dyDescent="0.2">
      <c r="AD3726" s="559"/>
    </row>
    <row r="3727" spans="30:30" x14ac:dyDescent="0.2">
      <c r="AD3727" s="559"/>
    </row>
    <row r="3728" spans="30:30" x14ac:dyDescent="0.2">
      <c r="AD3728" s="559"/>
    </row>
    <row r="3729" spans="30:30" x14ac:dyDescent="0.2">
      <c r="AD3729" s="559"/>
    </row>
    <row r="3730" spans="30:30" x14ac:dyDescent="0.2">
      <c r="AD3730" s="559"/>
    </row>
    <row r="3731" spans="30:30" x14ac:dyDescent="0.2">
      <c r="AD3731" s="559"/>
    </row>
    <row r="3732" spans="30:30" x14ac:dyDescent="0.2">
      <c r="AD3732" s="559"/>
    </row>
    <row r="3733" spans="30:30" x14ac:dyDescent="0.2">
      <c r="AD3733" s="559"/>
    </row>
    <row r="3734" spans="30:30" x14ac:dyDescent="0.2">
      <c r="AD3734" s="559"/>
    </row>
    <row r="3735" spans="30:30" x14ac:dyDescent="0.2">
      <c r="AD3735" s="559"/>
    </row>
    <row r="3736" spans="30:30" x14ac:dyDescent="0.2">
      <c r="AD3736" s="559"/>
    </row>
    <row r="3737" spans="30:30" x14ac:dyDescent="0.2">
      <c r="AD3737" s="559"/>
    </row>
    <row r="3738" spans="30:30" x14ac:dyDescent="0.2">
      <c r="AD3738" s="559"/>
    </row>
    <row r="3739" spans="30:30" x14ac:dyDescent="0.2">
      <c r="AD3739" s="559"/>
    </row>
    <row r="3740" spans="30:30" x14ac:dyDescent="0.2">
      <c r="AD3740" s="559"/>
    </row>
    <row r="3741" spans="30:30" x14ac:dyDescent="0.2">
      <c r="AD3741" s="559"/>
    </row>
    <row r="3742" spans="30:30" x14ac:dyDescent="0.2">
      <c r="AD3742" s="559"/>
    </row>
    <row r="3743" spans="30:30" x14ac:dyDescent="0.2">
      <c r="AD3743" s="559"/>
    </row>
    <row r="3744" spans="30:30" x14ac:dyDescent="0.2">
      <c r="AD3744" s="559"/>
    </row>
    <row r="3745" spans="30:30" x14ac:dyDescent="0.2">
      <c r="AD3745" s="559"/>
    </row>
    <row r="3746" spans="30:30" x14ac:dyDescent="0.2">
      <c r="AD3746" s="559"/>
    </row>
    <row r="3747" spans="30:30" x14ac:dyDescent="0.2">
      <c r="AD3747" s="559"/>
    </row>
    <row r="3748" spans="30:30" x14ac:dyDescent="0.2">
      <c r="AD3748" s="559"/>
    </row>
    <row r="3749" spans="30:30" x14ac:dyDescent="0.2">
      <c r="AD3749" s="559"/>
    </row>
    <row r="3750" spans="30:30" x14ac:dyDescent="0.2">
      <c r="AD3750" s="559"/>
    </row>
    <row r="3751" spans="30:30" x14ac:dyDescent="0.2">
      <c r="AD3751" s="559"/>
    </row>
    <row r="3752" spans="30:30" x14ac:dyDescent="0.2">
      <c r="AD3752" s="559"/>
    </row>
    <row r="3753" spans="30:30" x14ac:dyDescent="0.2">
      <c r="AD3753" s="559"/>
    </row>
    <row r="3754" spans="30:30" x14ac:dyDescent="0.2">
      <c r="AD3754" s="559"/>
    </row>
    <row r="3755" spans="30:30" x14ac:dyDescent="0.2">
      <c r="AD3755" s="559"/>
    </row>
    <row r="3756" spans="30:30" x14ac:dyDescent="0.2">
      <c r="AD3756" s="559"/>
    </row>
    <row r="3757" spans="30:30" x14ac:dyDescent="0.2">
      <c r="AD3757" s="559"/>
    </row>
    <row r="3758" spans="30:30" x14ac:dyDescent="0.2">
      <c r="AD3758" s="559"/>
    </row>
    <row r="3759" spans="30:30" x14ac:dyDescent="0.2">
      <c r="AD3759" s="559"/>
    </row>
    <row r="3760" spans="30:30" x14ac:dyDescent="0.2">
      <c r="AD3760" s="559"/>
    </row>
    <row r="3761" spans="30:30" x14ac:dyDescent="0.2">
      <c r="AD3761" s="559"/>
    </row>
    <row r="3762" spans="30:30" x14ac:dyDescent="0.2">
      <c r="AD3762" s="559"/>
    </row>
    <row r="3763" spans="30:30" x14ac:dyDescent="0.2">
      <c r="AD3763" s="559"/>
    </row>
    <row r="3764" spans="30:30" x14ac:dyDescent="0.2">
      <c r="AD3764" s="559"/>
    </row>
    <row r="3765" spans="30:30" x14ac:dyDescent="0.2">
      <c r="AD3765" s="559"/>
    </row>
    <row r="3766" spans="30:30" x14ac:dyDescent="0.2">
      <c r="AD3766" s="559"/>
    </row>
    <row r="3767" spans="30:30" x14ac:dyDescent="0.2">
      <c r="AD3767" s="559"/>
    </row>
    <row r="3768" spans="30:30" x14ac:dyDescent="0.2">
      <c r="AD3768" s="559"/>
    </row>
    <row r="3769" spans="30:30" x14ac:dyDescent="0.2">
      <c r="AD3769" s="559"/>
    </row>
    <row r="3770" spans="30:30" x14ac:dyDescent="0.2">
      <c r="AD3770" s="559"/>
    </row>
    <row r="3771" spans="30:30" x14ac:dyDescent="0.2">
      <c r="AD3771" s="559"/>
    </row>
    <row r="3772" spans="30:30" x14ac:dyDescent="0.2">
      <c r="AD3772" s="559"/>
    </row>
    <row r="3773" spans="30:30" x14ac:dyDescent="0.2">
      <c r="AD3773" s="559"/>
    </row>
    <row r="3774" spans="30:30" x14ac:dyDescent="0.2">
      <c r="AD3774" s="559"/>
    </row>
    <row r="3775" spans="30:30" x14ac:dyDescent="0.2">
      <c r="AD3775" s="559"/>
    </row>
    <row r="3776" spans="30:30" x14ac:dyDescent="0.2">
      <c r="AD3776" s="559"/>
    </row>
    <row r="3777" spans="30:30" x14ac:dyDescent="0.2">
      <c r="AD3777" s="559"/>
    </row>
    <row r="3778" spans="30:30" x14ac:dyDescent="0.2">
      <c r="AD3778" s="559"/>
    </row>
    <row r="3779" spans="30:30" x14ac:dyDescent="0.2">
      <c r="AD3779" s="559"/>
    </row>
    <row r="3780" spans="30:30" x14ac:dyDescent="0.2">
      <c r="AD3780" s="559"/>
    </row>
    <row r="3781" spans="30:30" x14ac:dyDescent="0.2">
      <c r="AD3781" s="559"/>
    </row>
    <row r="3782" spans="30:30" x14ac:dyDescent="0.2">
      <c r="AD3782" s="559"/>
    </row>
    <row r="3783" spans="30:30" x14ac:dyDescent="0.2">
      <c r="AD3783" s="559"/>
    </row>
    <row r="3784" spans="30:30" x14ac:dyDescent="0.2">
      <c r="AD3784" s="559"/>
    </row>
    <row r="3785" spans="30:30" x14ac:dyDescent="0.2">
      <c r="AD3785" s="559"/>
    </row>
    <row r="3786" spans="30:30" x14ac:dyDescent="0.2">
      <c r="AD3786" s="559"/>
    </row>
    <row r="3787" spans="30:30" x14ac:dyDescent="0.2">
      <c r="AD3787" s="559"/>
    </row>
    <row r="3788" spans="30:30" x14ac:dyDescent="0.2">
      <c r="AD3788" s="559"/>
    </row>
    <row r="3789" spans="30:30" x14ac:dyDescent="0.2">
      <c r="AD3789" s="559"/>
    </row>
    <row r="3790" spans="30:30" x14ac:dyDescent="0.2">
      <c r="AD3790" s="559"/>
    </row>
    <row r="3791" spans="30:30" x14ac:dyDescent="0.2">
      <c r="AD3791" s="559"/>
    </row>
    <row r="3792" spans="30:30" x14ac:dyDescent="0.2">
      <c r="AD3792" s="559"/>
    </row>
    <row r="3793" spans="30:30" x14ac:dyDescent="0.2">
      <c r="AD3793" s="559"/>
    </row>
    <row r="3794" spans="30:30" x14ac:dyDescent="0.2">
      <c r="AD3794" s="559"/>
    </row>
    <row r="3795" spans="30:30" x14ac:dyDescent="0.2">
      <c r="AD3795" s="559"/>
    </row>
    <row r="3796" spans="30:30" x14ac:dyDescent="0.2">
      <c r="AD3796" s="559"/>
    </row>
    <row r="3797" spans="30:30" x14ac:dyDescent="0.2">
      <c r="AD3797" s="559"/>
    </row>
    <row r="3798" spans="30:30" x14ac:dyDescent="0.2">
      <c r="AD3798" s="559"/>
    </row>
    <row r="3799" spans="30:30" x14ac:dyDescent="0.2">
      <c r="AD3799" s="559"/>
    </row>
    <row r="3800" spans="30:30" x14ac:dyDescent="0.2">
      <c r="AD3800" s="559"/>
    </row>
    <row r="3801" spans="30:30" x14ac:dyDescent="0.2">
      <c r="AD3801" s="559"/>
    </row>
    <row r="3802" spans="30:30" x14ac:dyDescent="0.2">
      <c r="AD3802" s="559"/>
    </row>
    <row r="3803" spans="30:30" x14ac:dyDescent="0.2">
      <c r="AD3803" s="559"/>
    </row>
    <row r="3804" spans="30:30" x14ac:dyDescent="0.2">
      <c r="AD3804" s="559"/>
    </row>
    <row r="3805" spans="30:30" x14ac:dyDescent="0.2">
      <c r="AD3805" s="559"/>
    </row>
    <row r="3806" spans="30:30" x14ac:dyDescent="0.2">
      <c r="AD3806" s="559"/>
    </row>
    <row r="3807" spans="30:30" x14ac:dyDescent="0.2">
      <c r="AD3807" s="559"/>
    </row>
    <row r="3808" spans="30:30" x14ac:dyDescent="0.2">
      <c r="AD3808" s="559"/>
    </row>
    <row r="3809" spans="30:30" x14ac:dyDescent="0.2">
      <c r="AD3809" s="559"/>
    </row>
    <row r="3810" spans="30:30" x14ac:dyDescent="0.2">
      <c r="AD3810" s="559"/>
    </row>
    <row r="3811" spans="30:30" x14ac:dyDescent="0.2">
      <c r="AD3811" s="559"/>
    </row>
    <row r="3812" spans="30:30" x14ac:dyDescent="0.2">
      <c r="AD3812" s="559"/>
    </row>
    <row r="3813" spans="30:30" x14ac:dyDescent="0.2">
      <c r="AD3813" s="559"/>
    </row>
    <row r="3814" spans="30:30" x14ac:dyDescent="0.2">
      <c r="AD3814" s="559"/>
    </row>
    <row r="3815" spans="30:30" x14ac:dyDescent="0.2">
      <c r="AD3815" s="559"/>
    </row>
    <row r="3816" spans="30:30" x14ac:dyDescent="0.2">
      <c r="AD3816" s="559"/>
    </row>
    <row r="3817" spans="30:30" x14ac:dyDescent="0.2">
      <c r="AD3817" s="559"/>
    </row>
    <row r="3818" spans="30:30" x14ac:dyDescent="0.2">
      <c r="AD3818" s="559"/>
    </row>
    <row r="3819" spans="30:30" x14ac:dyDescent="0.2">
      <c r="AD3819" s="559"/>
    </row>
    <row r="3820" spans="30:30" x14ac:dyDescent="0.2">
      <c r="AD3820" s="559"/>
    </row>
    <row r="3821" spans="30:30" x14ac:dyDescent="0.2">
      <c r="AD3821" s="559"/>
    </row>
    <row r="3822" spans="30:30" x14ac:dyDescent="0.2">
      <c r="AD3822" s="559"/>
    </row>
    <row r="3823" spans="30:30" x14ac:dyDescent="0.2">
      <c r="AD3823" s="559"/>
    </row>
    <row r="3824" spans="30:30" x14ac:dyDescent="0.2">
      <c r="AD3824" s="559"/>
    </row>
    <row r="3825" spans="30:30" x14ac:dyDescent="0.2">
      <c r="AD3825" s="559"/>
    </row>
    <row r="3826" spans="30:30" x14ac:dyDescent="0.2">
      <c r="AD3826" s="559"/>
    </row>
    <row r="3827" spans="30:30" x14ac:dyDescent="0.2">
      <c r="AD3827" s="559"/>
    </row>
    <row r="3828" spans="30:30" x14ac:dyDescent="0.2">
      <c r="AD3828" s="559"/>
    </row>
    <row r="3829" spans="30:30" x14ac:dyDescent="0.2">
      <c r="AD3829" s="559"/>
    </row>
    <row r="3830" spans="30:30" x14ac:dyDescent="0.2">
      <c r="AD3830" s="559"/>
    </row>
    <row r="3831" spans="30:30" x14ac:dyDescent="0.2">
      <c r="AD3831" s="559"/>
    </row>
    <row r="3832" spans="30:30" x14ac:dyDescent="0.2">
      <c r="AD3832" s="559"/>
    </row>
    <row r="3833" spans="30:30" x14ac:dyDescent="0.2">
      <c r="AD3833" s="559"/>
    </row>
    <row r="3834" spans="30:30" x14ac:dyDescent="0.2">
      <c r="AD3834" s="559"/>
    </row>
    <row r="3835" spans="30:30" x14ac:dyDescent="0.2">
      <c r="AD3835" s="559"/>
    </row>
    <row r="3836" spans="30:30" x14ac:dyDescent="0.2">
      <c r="AD3836" s="559"/>
    </row>
    <row r="3837" spans="30:30" x14ac:dyDescent="0.2">
      <c r="AD3837" s="559"/>
    </row>
    <row r="3838" spans="30:30" x14ac:dyDescent="0.2">
      <c r="AD3838" s="559"/>
    </row>
    <row r="3839" spans="30:30" x14ac:dyDescent="0.2">
      <c r="AD3839" s="559"/>
    </row>
    <row r="3840" spans="30:30" x14ac:dyDescent="0.2">
      <c r="AD3840" s="559"/>
    </row>
    <row r="3841" spans="30:30" x14ac:dyDescent="0.2">
      <c r="AD3841" s="559"/>
    </row>
    <row r="3842" spans="30:30" x14ac:dyDescent="0.2">
      <c r="AD3842" s="559"/>
    </row>
    <row r="3843" spans="30:30" x14ac:dyDescent="0.2">
      <c r="AD3843" s="559"/>
    </row>
    <row r="3844" spans="30:30" x14ac:dyDescent="0.2">
      <c r="AD3844" s="559"/>
    </row>
    <row r="3845" spans="30:30" x14ac:dyDescent="0.2">
      <c r="AD3845" s="559"/>
    </row>
    <row r="3846" spans="30:30" x14ac:dyDescent="0.2">
      <c r="AD3846" s="559"/>
    </row>
    <row r="3847" spans="30:30" x14ac:dyDescent="0.2">
      <c r="AD3847" s="559"/>
    </row>
    <row r="3848" spans="30:30" x14ac:dyDescent="0.2">
      <c r="AD3848" s="559"/>
    </row>
    <row r="3849" spans="30:30" x14ac:dyDescent="0.2">
      <c r="AD3849" s="559"/>
    </row>
    <row r="3850" spans="30:30" x14ac:dyDescent="0.2">
      <c r="AD3850" s="559"/>
    </row>
    <row r="3851" spans="30:30" x14ac:dyDescent="0.2">
      <c r="AD3851" s="559"/>
    </row>
    <row r="3852" spans="30:30" x14ac:dyDescent="0.2">
      <c r="AD3852" s="559"/>
    </row>
    <row r="3853" spans="30:30" x14ac:dyDescent="0.2">
      <c r="AD3853" s="559"/>
    </row>
    <row r="3854" spans="30:30" x14ac:dyDescent="0.2">
      <c r="AD3854" s="559"/>
    </row>
    <row r="3855" spans="30:30" x14ac:dyDescent="0.2">
      <c r="AD3855" s="559"/>
    </row>
    <row r="3856" spans="30:30" x14ac:dyDescent="0.2">
      <c r="AD3856" s="559"/>
    </row>
    <row r="3857" spans="30:30" x14ac:dyDescent="0.2">
      <c r="AD3857" s="559"/>
    </row>
    <row r="3858" spans="30:30" x14ac:dyDescent="0.2">
      <c r="AD3858" s="559"/>
    </row>
    <row r="3859" spans="30:30" x14ac:dyDescent="0.2">
      <c r="AD3859" s="559"/>
    </row>
    <row r="3860" spans="30:30" x14ac:dyDescent="0.2">
      <c r="AD3860" s="559"/>
    </row>
    <row r="3861" spans="30:30" x14ac:dyDescent="0.2">
      <c r="AD3861" s="559"/>
    </row>
    <row r="3862" spans="30:30" x14ac:dyDescent="0.2">
      <c r="AD3862" s="559"/>
    </row>
    <row r="3863" spans="30:30" x14ac:dyDescent="0.2">
      <c r="AD3863" s="559"/>
    </row>
    <row r="3864" spans="30:30" x14ac:dyDescent="0.2">
      <c r="AD3864" s="559"/>
    </row>
    <row r="3865" spans="30:30" x14ac:dyDescent="0.2">
      <c r="AD3865" s="559"/>
    </row>
    <row r="3866" spans="30:30" x14ac:dyDescent="0.2">
      <c r="AD3866" s="559"/>
    </row>
    <row r="3867" spans="30:30" x14ac:dyDescent="0.2">
      <c r="AD3867" s="559"/>
    </row>
    <row r="3868" spans="30:30" x14ac:dyDescent="0.2">
      <c r="AD3868" s="559"/>
    </row>
    <row r="3869" spans="30:30" x14ac:dyDescent="0.2">
      <c r="AD3869" s="559"/>
    </row>
    <row r="3870" spans="30:30" x14ac:dyDescent="0.2">
      <c r="AD3870" s="559"/>
    </row>
    <row r="3871" spans="30:30" x14ac:dyDescent="0.2">
      <c r="AD3871" s="559"/>
    </row>
    <row r="3872" spans="30:30" x14ac:dyDescent="0.2">
      <c r="AD3872" s="559"/>
    </row>
    <row r="3873" spans="30:30" x14ac:dyDescent="0.2">
      <c r="AD3873" s="559"/>
    </row>
    <row r="3874" spans="30:30" x14ac:dyDescent="0.2">
      <c r="AD3874" s="559"/>
    </row>
    <row r="3875" spans="30:30" x14ac:dyDescent="0.2">
      <c r="AD3875" s="559"/>
    </row>
    <row r="3876" spans="30:30" x14ac:dyDescent="0.2">
      <c r="AD3876" s="559"/>
    </row>
    <row r="3877" spans="30:30" x14ac:dyDescent="0.2">
      <c r="AD3877" s="559"/>
    </row>
    <row r="3878" spans="30:30" x14ac:dyDescent="0.2">
      <c r="AD3878" s="559"/>
    </row>
    <row r="3879" spans="30:30" x14ac:dyDescent="0.2">
      <c r="AD3879" s="559"/>
    </row>
    <row r="3880" spans="30:30" x14ac:dyDescent="0.2">
      <c r="AD3880" s="559"/>
    </row>
    <row r="3881" spans="30:30" x14ac:dyDescent="0.2">
      <c r="AD3881" s="559"/>
    </row>
    <row r="3882" spans="30:30" x14ac:dyDescent="0.2">
      <c r="AD3882" s="559"/>
    </row>
    <row r="3883" spans="30:30" x14ac:dyDescent="0.2">
      <c r="AD3883" s="559"/>
    </row>
    <row r="3884" spans="30:30" x14ac:dyDescent="0.2">
      <c r="AD3884" s="559"/>
    </row>
    <row r="3885" spans="30:30" x14ac:dyDescent="0.2">
      <c r="AD3885" s="559"/>
    </row>
    <row r="3886" spans="30:30" x14ac:dyDescent="0.2">
      <c r="AD3886" s="559"/>
    </row>
    <row r="3887" spans="30:30" x14ac:dyDescent="0.2">
      <c r="AD3887" s="559"/>
    </row>
    <row r="3888" spans="30:30" x14ac:dyDescent="0.2">
      <c r="AD3888" s="559"/>
    </row>
    <row r="3889" spans="30:30" x14ac:dyDescent="0.2">
      <c r="AD3889" s="559"/>
    </row>
    <row r="3890" spans="30:30" x14ac:dyDescent="0.2">
      <c r="AD3890" s="559"/>
    </row>
    <row r="3891" spans="30:30" x14ac:dyDescent="0.2">
      <c r="AD3891" s="559"/>
    </row>
    <row r="3892" spans="30:30" x14ac:dyDescent="0.2">
      <c r="AD3892" s="559"/>
    </row>
    <row r="3893" spans="30:30" x14ac:dyDescent="0.2">
      <c r="AD3893" s="559"/>
    </row>
    <row r="3894" spans="30:30" x14ac:dyDescent="0.2">
      <c r="AD3894" s="559"/>
    </row>
    <row r="3895" spans="30:30" x14ac:dyDescent="0.2">
      <c r="AD3895" s="559"/>
    </row>
    <row r="3896" spans="30:30" x14ac:dyDescent="0.2">
      <c r="AD3896" s="559"/>
    </row>
    <row r="3897" spans="30:30" x14ac:dyDescent="0.2">
      <c r="AD3897" s="559"/>
    </row>
    <row r="3898" spans="30:30" x14ac:dyDescent="0.2">
      <c r="AD3898" s="559"/>
    </row>
    <row r="3899" spans="30:30" x14ac:dyDescent="0.2">
      <c r="AD3899" s="559"/>
    </row>
    <row r="3900" spans="30:30" x14ac:dyDescent="0.2">
      <c r="AD3900" s="559"/>
    </row>
    <row r="3901" spans="30:30" x14ac:dyDescent="0.2">
      <c r="AD3901" s="559"/>
    </row>
    <row r="3902" spans="30:30" x14ac:dyDescent="0.2">
      <c r="AD3902" s="559"/>
    </row>
    <row r="3903" spans="30:30" x14ac:dyDescent="0.2">
      <c r="AD3903" s="559"/>
    </row>
    <row r="3904" spans="30:30" x14ac:dyDescent="0.2">
      <c r="AD3904" s="559"/>
    </row>
    <row r="3905" spans="30:30" x14ac:dyDescent="0.2">
      <c r="AD3905" s="559"/>
    </row>
    <row r="3906" spans="30:30" x14ac:dyDescent="0.2">
      <c r="AD3906" s="559"/>
    </row>
    <row r="3907" spans="30:30" x14ac:dyDescent="0.2">
      <c r="AD3907" s="559"/>
    </row>
    <row r="3908" spans="30:30" x14ac:dyDescent="0.2">
      <c r="AD3908" s="559"/>
    </row>
    <row r="3909" spans="30:30" x14ac:dyDescent="0.2">
      <c r="AD3909" s="559"/>
    </row>
    <row r="3910" spans="30:30" x14ac:dyDescent="0.2">
      <c r="AD3910" s="559"/>
    </row>
    <row r="3911" spans="30:30" x14ac:dyDescent="0.2">
      <c r="AD3911" s="559"/>
    </row>
    <row r="3912" spans="30:30" x14ac:dyDescent="0.2">
      <c r="AD3912" s="559"/>
    </row>
    <row r="3913" spans="30:30" x14ac:dyDescent="0.2">
      <c r="AD3913" s="559"/>
    </row>
    <row r="3914" spans="30:30" x14ac:dyDescent="0.2">
      <c r="AD3914" s="559"/>
    </row>
    <row r="3915" spans="30:30" x14ac:dyDescent="0.2">
      <c r="AD3915" s="559"/>
    </row>
    <row r="3916" spans="30:30" x14ac:dyDescent="0.2">
      <c r="AD3916" s="559"/>
    </row>
    <row r="3917" spans="30:30" x14ac:dyDescent="0.2">
      <c r="AD3917" s="559"/>
    </row>
    <row r="3918" spans="30:30" x14ac:dyDescent="0.2">
      <c r="AD3918" s="559"/>
    </row>
    <row r="3919" spans="30:30" x14ac:dyDescent="0.2">
      <c r="AD3919" s="559"/>
    </row>
    <row r="3920" spans="30:30" x14ac:dyDescent="0.2">
      <c r="AD3920" s="559"/>
    </row>
    <row r="3921" spans="30:30" x14ac:dyDescent="0.2">
      <c r="AD3921" s="559"/>
    </row>
    <row r="3922" spans="30:30" x14ac:dyDescent="0.2">
      <c r="AD3922" s="559"/>
    </row>
    <row r="3923" spans="30:30" x14ac:dyDescent="0.2">
      <c r="AD3923" s="559"/>
    </row>
    <row r="3924" spans="30:30" x14ac:dyDescent="0.2">
      <c r="AD3924" s="559"/>
    </row>
    <row r="3925" spans="30:30" x14ac:dyDescent="0.2">
      <c r="AD3925" s="559"/>
    </row>
    <row r="3926" spans="30:30" x14ac:dyDescent="0.2">
      <c r="AD3926" s="559"/>
    </row>
    <row r="3927" spans="30:30" x14ac:dyDescent="0.2">
      <c r="AD3927" s="559"/>
    </row>
    <row r="3928" spans="30:30" x14ac:dyDescent="0.2">
      <c r="AD3928" s="559"/>
    </row>
    <row r="3929" spans="30:30" x14ac:dyDescent="0.2">
      <c r="AD3929" s="559"/>
    </row>
    <row r="3930" spans="30:30" x14ac:dyDescent="0.2">
      <c r="AD3930" s="559"/>
    </row>
    <row r="3931" spans="30:30" x14ac:dyDescent="0.2">
      <c r="AD3931" s="559"/>
    </row>
    <row r="3932" spans="30:30" x14ac:dyDescent="0.2">
      <c r="AD3932" s="559"/>
    </row>
    <row r="3933" spans="30:30" x14ac:dyDescent="0.2">
      <c r="AD3933" s="559"/>
    </row>
    <row r="3934" spans="30:30" x14ac:dyDescent="0.2">
      <c r="AD3934" s="559"/>
    </row>
    <row r="3935" spans="30:30" x14ac:dyDescent="0.2">
      <c r="AD3935" s="559"/>
    </row>
    <row r="3936" spans="30:30" x14ac:dyDescent="0.2">
      <c r="AD3936" s="559"/>
    </row>
    <row r="3937" spans="30:30" x14ac:dyDescent="0.2">
      <c r="AD3937" s="559"/>
    </row>
    <row r="3938" spans="30:30" x14ac:dyDescent="0.2">
      <c r="AD3938" s="559"/>
    </row>
    <row r="3939" spans="30:30" x14ac:dyDescent="0.2">
      <c r="AD3939" s="559"/>
    </row>
    <row r="3940" spans="30:30" x14ac:dyDescent="0.2">
      <c r="AD3940" s="559"/>
    </row>
    <row r="3941" spans="30:30" x14ac:dyDescent="0.2">
      <c r="AD3941" s="559"/>
    </row>
    <row r="3942" spans="30:30" x14ac:dyDescent="0.2">
      <c r="AD3942" s="559"/>
    </row>
    <row r="3943" spans="30:30" x14ac:dyDescent="0.2">
      <c r="AD3943" s="559"/>
    </row>
    <row r="3944" spans="30:30" x14ac:dyDescent="0.2">
      <c r="AD3944" s="559"/>
    </row>
    <row r="3945" spans="30:30" x14ac:dyDescent="0.2">
      <c r="AD3945" s="559"/>
    </row>
    <row r="3946" spans="30:30" x14ac:dyDescent="0.2">
      <c r="AD3946" s="559"/>
    </row>
    <row r="3947" spans="30:30" x14ac:dyDescent="0.2">
      <c r="AD3947" s="559"/>
    </row>
    <row r="3948" spans="30:30" x14ac:dyDescent="0.2">
      <c r="AD3948" s="559"/>
    </row>
    <row r="3949" spans="30:30" x14ac:dyDescent="0.2">
      <c r="AD3949" s="559"/>
    </row>
    <row r="3950" spans="30:30" x14ac:dyDescent="0.2">
      <c r="AD3950" s="559"/>
    </row>
    <row r="3951" spans="30:30" x14ac:dyDescent="0.2">
      <c r="AD3951" s="559"/>
    </row>
    <row r="3952" spans="30:30" x14ac:dyDescent="0.2">
      <c r="AD3952" s="559"/>
    </row>
    <row r="3953" spans="30:30" x14ac:dyDescent="0.2">
      <c r="AD3953" s="559"/>
    </row>
    <row r="3954" spans="30:30" x14ac:dyDescent="0.2">
      <c r="AD3954" s="559"/>
    </row>
    <row r="3955" spans="30:30" x14ac:dyDescent="0.2">
      <c r="AD3955" s="559"/>
    </row>
    <row r="3956" spans="30:30" x14ac:dyDescent="0.2">
      <c r="AD3956" s="559"/>
    </row>
    <row r="3957" spans="30:30" x14ac:dyDescent="0.2">
      <c r="AD3957" s="559"/>
    </row>
    <row r="3958" spans="30:30" x14ac:dyDescent="0.2">
      <c r="AD3958" s="559"/>
    </row>
    <row r="3959" spans="30:30" x14ac:dyDescent="0.2">
      <c r="AD3959" s="559"/>
    </row>
    <row r="3960" spans="30:30" x14ac:dyDescent="0.2">
      <c r="AD3960" s="559"/>
    </row>
    <row r="3961" spans="30:30" x14ac:dyDescent="0.2">
      <c r="AD3961" s="559"/>
    </row>
    <row r="3962" spans="30:30" x14ac:dyDescent="0.2">
      <c r="AD3962" s="559"/>
    </row>
    <row r="3963" spans="30:30" x14ac:dyDescent="0.2">
      <c r="AD3963" s="559"/>
    </row>
    <row r="3964" spans="30:30" x14ac:dyDescent="0.2">
      <c r="AD3964" s="559"/>
    </row>
    <row r="3965" spans="30:30" x14ac:dyDescent="0.2">
      <c r="AD3965" s="559"/>
    </row>
    <row r="3966" spans="30:30" x14ac:dyDescent="0.2">
      <c r="AD3966" s="559"/>
    </row>
    <row r="3967" spans="30:30" x14ac:dyDescent="0.2">
      <c r="AD3967" s="559"/>
    </row>
    <row r="3968" spans="30:30" x14ac:dyDescent="0.2">
      <c r="AD3968" s="559"/>
    </row>
    <row r="3969" spans="30:30" x14ac:dyDescent="0.2">
      <c r="AD3969" s="559"/>
    </row>
    <row r="3970" spans="30:30" x14ac:dyDescent="0.2">
      <c r="AD3970" s="559"/>
    </row>
    <row r="3971" spans="30:30" x14ac:dyDescent="0.2">
      <c r="AD3971" s="559"/>
    </row>
    <row r="3972" spans="30:30" x14ac:dyDescent="0.2">
      <c r="AD3972" s="559"/>
    </row>
    <row r="3973" spans="30:30" x14ac:dyDescent="0.2">
      <c r="AD3973" s="559"/>
    </row>
    <row r="3974" spans="30:30" x14ac:dyDescent="0.2">
      <c r="AD3974" s="559"/>
    </row>
    <row r="3975" spans="30:30" x14ac:dyDescent="0.2">
      <c r="AD3975" s="559"/>
    </row>
    <row r="3976" spans="30:30" x14ac:dyDescent="0.2">
      <c r="AD3976" s="559"/>
    </row>
    <row r="3977" spans="30:30" x14ac:dyDescent="0.2">
      <c r="AD3977" s="559"/>
    </row>
    <row r="3978" spans="30:30" x14ac:dyDescent="0.2">
      <c r="AD3978" s="559"/>
    </row>
    <row r="3979" spans="30:30" x14ac:dyDescent="0.2">
      <c r="AD3979" s="559"/>
    </row>
    <row r="3980" spans="30:30" x14ac:dyDescent="0.2">
      <c r="AD3980" s="559"/>
    </row>
    <row r="3981" spans="30:30" x14ac:dyDescent="0.2">
      <c r="AD3981" s="559"/>
    </row>
    <row r="3982" spans="30:30" x14ac:dyDescent="0.2">
      <c r="AD3982" s="559"/>
    </row>
    <row r="3983" spans="30:30" x14ac:dyDescent="0.2">
      <c r="AD3983" s="559"/>
    </row>
    <row r="3984" spans="30:30" x14ac:dyDescent="0.2">
      <c r="AD3984" s="559"/>
    </row>
    <row r="3985" spans="30:30" x14ac:dyDescent="0.2">
      <c r="AD3985" s="559"/>
    </row>
    <row r="3986" spans="30:30" x14ac:dyDescent="0.2">
      <c r="AD3986" s="559"/>
    </row>
    <row r="3987" spans="30:30" x14ac:dyDescent="0.2">
      <c r="AD3987" s="559"/>
    </row>
    <row r="3988" spans="30:30" x14ac:dyDescent="0.2">
      <c r="AD3988" s="559"/>
    </row>
    <row r="3989" spans="30:30" x14ac:dyDescent="0.2">
      <c r="AD3989" s="559"/>
    </row>
    <row r="3990" spans="30:30" x14ac:dyDescent="0.2">
      <c r="AD3990" s="559"/>
    </row>
    <row r="3991" spans="30:30" x14ac:dyDescent="0.2">
      <c r="AD3991" s="559"/>
    </row>
    <row r="3992" spans="30:30" x14ac:dyDescent="0.2">
      <c r="AD3992" s="559"/>
    </row>
    <row r="3993" spans="30:30" x14ac:dyDescent="0.2">
      <c r="AD3993" s="559"/>
    </row>
    <row r="3994" spans="30:30" x14ac:dyDescent="0.2">
      <c r="AD3994" s="559"/>
    </row>
    <row r="3995" spans="30:30" x14ac:dyDescent="0.2">
      <c r="AD3995" s="559"/>
    </row>
    <row r="3996" spans="30:30" x14ac:dyDescent="0.2">
      <c r="AD3996" s="559"/>
    </row>
    <row r="3997" spans="30:30" x14ac:dyDescent="0.2">
      <c r="AD3997" s="559"/>
    </row>
    <row r="3998" spans="30:30" x14ac:dyDescent="0.2">
      <c r="AD3998" s="559"/>
    </row>
    <row r="3999" spans="30:30" x14ac:dyDescent="0.2">
      <c r="AD3999" s="559"/>
    </row>
    <row r="4000" spans="30:30" x14ac:dyDescent="0.2">
      <c r="AD4000" s="559"/>
    </row>
    <row r="4001" spans="30:30" x14ac:dyDescent="0.2">
      <c r="AD4001" s="559"/>
    </row>
    <row r="4002" spans="30:30" x14ac:dyDescent="0.2">
      <c r="AD4002" s="559"/>
    </row>
    <row r="4003" spans="30:30" x14ac:dyDescent="0.2">
      <c r="AD4003" s="559"/>
    </row>
    <row r="4004" spans="30:30" x14ac:dyDescent="0.2">
      <c r="AD4004" s="559"/>
    </row>
    <row r="4005" spans="30:30" x14ac:dyDescent="0.2">
      <c r="AD4005" s="559"/>
    </row>
    <row r="4006" spans="30:30" x14ac:dyDescent="0.2">
      <c r="AD4006" s="559"/>
    </row>
    <row r="4007" spans="30:30" x14ac:dyDescent="0.2">
      <c r="AD4007" s="559"/>
    </row>
    <row r="4008" spans="30:30" x14ac:dyDescent="0.2">
      <c r="AD4008" s="559"/>
    </row>
    <row r="4009" spans="30:30" x14ac:dyDescent="0.2">
      <c r="AD4009" s="559"/>
    </row>
    <row r="4010" spans="30:30" x14ac:dyDescent="0.2">
      <c r="AD4010" s="559"/>
    </row>
    <row r="4011" spans="30:30" x14ac:dyDescent="0.2">
      <c r="AD4011" s="559"/>
    </row>
    <row r="4012" spans="30:30" x14ac:dyDescent="0.2">
      <c r="AD4012" s="559"/>
    </row>
    <row r="4013" spans="30:30" x14ac:dyDescent="0.2">
      <c r="AD4013" s="559"/>
    </row>
    <row r="4014" spans="30:30" x14ac:dyDescent="0.2">
      <c r="AD4014" s="559"/>
    </row>
    <row r="4015" spans="30:30" x14ac:dyDescent="0.2">
      <c r="AD4015" s="559"/>
    </row>
    <row r="4016" spans="30:30" x14ac:dyDescent="0.2">
      <c r="AD4016" s="559"/>
    </row>
    <row r="4017" spans="30:30" x14ac:dyDescent="0.2">
      <c r="AD4017" s="559"/>
    </row>
    <row r="4018" spans="30:30" x14ac:dyDescent="0.2">
      <c r="AD4018" s="559"/>
    </row>
    <row r="4019" spans="30:30" x14ac:dyDescent="0.2">
      <c r="AD4019" s="559"/>
    </row>
    <row r="4020" spans="30:30" x14ac:dyDescent="0.2">
      <c r="AD4020" s="559"/>
    </row>
    <row r="4021" spans="30:30" x14ac:dyDescent="0.2">
      <c r="AD4021" s="559"/>
    </row>
    <row r="4022" spans="30:30" x14ac:dyDescent="0.2">
      <c r="AD4022" s="559"/>
    </row>
    <row r="4023" spans="30:30" x14ac:dyDescent="0.2">
      <c r="AD4023" s="559"/>
    </row>
    <row r="4024" spans="30:30" x14ac:dyDescent="0.2">
      <c r="AD4024" s="559"/>
    </row>
    <row r="4025" spans="30:30" x14ac:dyDescent="0.2">
      <c r="AD4025" s="559"/>
    </row>
    <row r="4026" spans="30:30" x14ac:dyDescent="0.2">
      <c r="AD4026" s="559"/>
    </row>
    <row r="4027" spans="30:30" x14ac:dyDescent="0.2">
      <c r="AD4027" s="559"/>
    </row>
    <row r="4028" spans="30:30" x14ac:dyDescent="0.2">
      <c r="AD4028" s="559"/>
    </row>
    <row r="4029" spans="30:30" x14ac:dyDescent="0.2">
      <c r="AD4029" s="559"/>
    </row>
    <row r="4030" spans="30:30" x14ac:dyDescent="0.2">
      <c r="AD4030" s="559"/>
    </row>
    <row r="4031" spans="30:30" x14ac:dyDescent="0.2">
      <c r="AD4031" s="559"/>
    </row>
    <row r="4032" spans="30:30" x14ac:dyDescent="0.2">
      <c r="AD4032" s="559"/>
    </row>
    <row r="4033" spans="30:30" x14ac:dyDescent="0.2">
      <c r="AD4033" s="559"/>
    </row>
    <row r="4034" spans="30:30" x14ac:dyDescent="0.2">
      <c r="AD4034" s="559"/>
    </row>
    <row r="4035" spans="30:30" x14ac:dyDescent="0.2">
      <c r="AD4035" s="559"/>
    </row>
    <row r="4036" spans="30:30" x14ac:dyDescent="0.2">
      <c r="AD4036" s="559"/>
    </row>
    <row r="4037" spans="30:30" x14ac:dyDescent="0.2">
      <c r="AD4037" s="559"/>
    </row>
    <row r="4038" spans="30:30" x14ac:dyDescent="0.2">
      <c r="AD4038" s="559"/>
    </row>
    <row r="4039" spans="30:30" x14ac:dyDescent="0.2">
      <c r="AD4039" s="559"/>
    </row>
    <row r="4040" spans="30:30" x14ac:dyDescent="0.2">
      <c r="AD4040" s="559"/>
    </row>
    <row r="4041" spans="30:30" x14ac:dyDescent="0.2">
      <c r="AD4041" s="559"/>
    </row>
    <row r="4042" spans="30:30" x14ac:dyDescent="0.2">
      <c r="AD4042" s="559"/>
    </row>
    <row r="4043" spans="30:30" x14ac:dyDescent="0.2">
      <c r="AD4043" s="559"/>
    </row>
    <row r="4044" spans="30:30" x14ac:dyDescent="0.2">
      <c r="AD4044" s="559"/>
    </row>
    <row r="4045" spans="30:30" x14ac:dyDescent="0.2">
      <c r="AD4045" s="559"/>
    </row>
    <row r="4046" spans="30:30" x14ac:dyDescent="0.2">
      <c r="AD4046" s="559"/>
    </row>
    <row r="4047" spans="30:30" x14ac:dyDescent="0.2">
      <c r="AD4047" s="559"/>
    </row>
    <row r="4048" spans="30:30" x14ac:dyDescent="0.2">
      <c r="AD4048" s="559"/>
    </row>
    <row r="4049" spans="30:30" x14ac:dyDescent="0.2">
      <c r="AD4049" s="559"/>
    </row>
    <row r="4050" spans="30:30" x14ac:dyDescent="0.2">
      <c r="AD4050" s="559"/>
    </row>
    <row r="4051" spans="30:30" x14ac:dyDescent="0.2">
      <c r="AD4051" s="559"/>
    </row>
    <row r="4052" spans="30:30" x14ac:dyDescent="0.2">
      <c r="AD4052" s="559"/>
    </row>
    <row r="4053" spans="30:30" x14ac:dyDescent="0.2">
      <c r="AD4053" s="559"/>
    </row>
    <row r="4054" spans="30:30" x14ac:dyDescent="0.2">
      <c r="AD4054" s="559"/>
    </row>
    <row r="4055" spans="30:30" x14ac:dyDescent="0.2">
      <c r="AD4055" s="559"/>
    </row>
    <row r="4056" spans="30:30" x14ac:dyDescent="0.2">
      <c r="AD4056" s="559"/>
    </row>
    <row r="4057" spans="30:30" x14ac:dyDescent="0.2">
      <c r="AD4057" s="559"/>
    </row>
    <row r="4058" spans="30:30" x14ac:dyDescent="0.2">
      <c r="AD4058" s="559"/>
    </row>
    <row r="4059" spans="30:30" x14ac:dyDescent="0.2">
      <c r="AD4059" s="559"/>
    </row>
    <row r="4060" spans="30:30" x14ac:dyDescent="0.2">
      <c r="AD4060" s="559"/>
    </row>
    <row r="4061" spans="30:30" x14ac:dyDescent="0.2">
      <c r="AD4061" s="559"/>
    </row>
    <row r="4062" spans="30:30" x14ac:dyDescent="0.2">
      <c r="AD4062" s="559"/>
    </row>
    <row r="4063" spans="30:30" x14ac:dyDescent="0.2">
      <c r="AD4063" s="559"/>
    </row>
    <row r="4064" spans="30:30" x14ac:dyDescent="0.2">
      <c r="AD4064" s="559"/>
    </row>
    <row r="4065" spans="30:30" x14ac:dyDescent="0.2">
      <c r="AD4065" s="559"/>
    </row>
    <row r="4066" spans="30:30" x14ac:dyDescent="0.2">
      <c r="AD4066" s="559"/>
    </row>
    <row r="4067" spans="30:30" x14ac:dyDescent="0.2">
      <c r="AD4067" s="559"/>
    </row>
    <row r="4068" spans="30:30" x14ac:dyDescent="0.2">
      <c r="AD4068" s="559"/>
    </row>
    <row r="4069" spans="30:30" x14ac:dyDescent="0.2">
      <c r="AD4069" s="559"/>
    </row>
    <row r="4070" spans="30:30" x14ac:dyDescent="0.2">
      <c r="AD4070" s="559"/>
    </row>
    <row r="4071" spans="30:30" x14ac:dyDescent="0.2">
      <c r="AD4071" s="559"/>
    </row>
    <row r="4072" spans="30:30" x14ac:dyDescent="0.2">
      <c r="AD4072" s="559"/>
    </row>
    <row r="4073" spans="30:30" x14ac:dyDescent="0.2">
      <c r="AD4073" s="559"/>
    </row>
    <row r="4074" spans="30:30" x14ac:dyDescent="0.2">
      <c r="AD4074" s="559"/>
    </row>
    <row r="4075" spans="30:30" x14ac:dyDescent="0.2">
      <c r="AD4075" s="559"/>
    </row>
    <row r="4076" spans="30:30" x14ac:dyDescent="0.2">
      <c r="AD4076" s="559"/>
    </row>
    <row r="4077" spans="30:30" x14ac:dyDescent="0.2">
      <c r="AD4077" s="559"/>
    </row>
    <row r="4078" spans="30:30" x14ac:dyDescent="0.2">
      <c r="AD4078" s="559"/>
    </row>
    <row r="4079" spans="30:30" x14ac:dyDescent="0.2">
      <c r="AD4079" s="559"/>
    </row>
    <row r="4080" spans="30:30" x14ac:dyDescent="0.2">
      <c r="AD4080" s="559"/>
    </row>
    <row r="4081" spans="30:30" x14ac:dyDescent="0.2">
      <c r="AD4081" s="559"/>
    </row>
    <row r="4082" spans="30:30" x14ac:dyDescent="0.2">
      <c r="AD4082" s="559"/>
    </row>
    <row r="4083" spans="30:30" x14ac:dyDescent="0.2">
      <c r="AD4083" s="559"/>
    </row>
    <row r="4084" spans="30:30" x14ac:dyDescent="0.2">
      <c r="AD4084" s="559"/>
    </row>
    <row r="4085" spans="30:30" x14ac:dyDescent="0.2">
      <c r="AD4085" s="559"/>
    </row>
    <row r="4086" spans="30:30" x14ac:dyDescent="0.2">
      <c r="AD4086" s="559"/>
    </row>
    <row r="4087" spans="30:30" x14ac:dyDescent="0.2">
      <c r="AD4087" s="559"/>
    </row>
    <row r="4088" spans="30:30" x14ac:dyDescent="0.2">
      <c r="AD4088" s="559"/>
    </row>
    <row r="4089" spans="30:30" x14ac:dyDescent="0.2">
      <c r="AD4089" s="559"/>
    </row>
    <row r="4090" spans="30:30" x14ac:dyDescent="0.2">
      <c r="AD4090" s="559"/>
    </row>
    <row r="4091" spans="30:30" x14ac:dyDescent="0.2">
      <c r="AD4091" s="559"/>
    </row>
    <row r="4092" spans="30:30" x14ac:dyDescent="0.2">
      <c r="AD4092" s="559"/>
    </row>
  </sheetData>
  <sheetProtection sheet="1" objects="1" scenarios="1"/>
  <mergeCells count="16">
    <mergeCell ref="AE341:AE342"/>
    <mergeCell ref="D7:G7"/>
    <mergeCell ref="H7:K7"/>
    <mergeCell ref="D4:AE4"/>
    <mergeCell ref="L5:T5"/>
    <mergeCell ref="U5:AC5"/>
    <mergeCell ref="AE6:AE9"/>
    <mergeCell ref="AD5:AE5"/>
    <mergeCell ref="D5:K6"/>
    <mergeCell ref="AF4:AH4"/>
    <mergeCell ref="AF5:AH6"/>
    <mergeCell ref="AM5:AM6"/>
    <mergeCell ref="AN5:AN6"/>
    <mergeCell ref="AF7:AH7"/>
    <mergeCell ref="AI5:AK5"/>
    <mergeCell ref="AI6:AK6"/>
  </mergeCells>
  <phoneticPr fontId="0" type="noConversion"/>
  <pageMargins left="0.39370078740157483" right="0.39370078740157483" top="0.39370078740157483" bottom="0.39370078740157483" header="0.51181102362204722" footer="0.51181102362204722"/>
  <pageSetup paperSize="8" scale="59" fitToWidth="2" fitToHeight="6"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workbookViewId="0">
      <selection activeCell="AO1" sqref="AO1"/>
    </sheetView>
  </sheetViews>
  <sheetFormatPr defaultRowHeight="12.75" x14ac:dyDescent="0.2"/>
  <cols>
    <col min="8" max="8" width="8.85546875" style="402"/>
    <col min="9" max="9" width="16.5703125" style="402" bestFit="1" customWidth="1"/>
    <col min="10" max="10" width="18.28515625" style="402" bestFit="1" customWidth="1"/>
    <col min="11" max="11" width="16.28515625" style="402" bestFit="1" customWidth="1"/>
  </cols>
  <sheetData>
    <row r="1" spans="1:12" x14ac:dyDescent="0.2">
      <c r="A1" s="402" t="s">
        <v>844</v>
      </c>
      <c r="B1" s="617" t="s">
        <v>845</v>
      </c>
      <c r="C1" s="618" t="s">
        <v>744</v>
      </c>
      <c r="D1" s="617" t="s">
        <v>846</v>
      </c>
      <c r="E1" s="402" t="s">
        <v>847</v>
      </c>
      <c r="F1" s="619" t="s">
        <v>745</v>
      </c>
      <c r="G1" s="402" t="s">
        <v>848</v>
      </c>
      <c r="H1" s="402" t="s">
        <v>849</v>
      </c>
      <c r="I1" s="402" t="s">
        <v>850</v>
      </c>
      <c r="J1" s="402" t="s">
        <v>851</v>
      </c>
      <c r="K1" s="402" t="s">
        <v>852</v>
      </c>
      <c r="L1" s="211"/>
    </row>
    <row r="2" spans="1:12" x14ac:dyDescent="0.2">
      <c r="A2" s="686" t="str">
        <f>'QRC4 Form'!$E$20</f>
        <v>E1433</v>
      </c>
      <c r="B2" s="403">
        <v>2015</v>
      </c>
      <c r="C2" s="687">
        <v>1</v>
      </c>
      <c r="D2" s="687">
        <v>1</v>
      </c>
      <c r="E2" s="402" t="s">
        <v>853</v>
      </c>
      <c r="F2" s="147">
        <f>'QRC4 Form'!I35</f>
        <v>42642</v>
      </c>
      <c r="G2" s="402" t="str">
        <f>'QRC4 Form'!B74&amp;'QRC4 Validation'!O18</f>
        <v/>
      </c>
      <c r="I2" s="402" t="str">
        <f>'QRC4 Form'!E21</f>
        <v>NICK BROCKLEBANK</v>
      </c>
      <c r="J2" s="402" t="str">
        <f>'QRC4 Form'!E22</f>
        <v>01424 451563</v>
      </c>
      <c r="K2" s="402" t="str">
        <f>'QRC4 Form'!E23</f>
        <v>nbrocklebank@hastings.gov.uk</v>
      </c>
      <c r="L2" s="42"/>
    </row>
    <row r="3" spans="1:12" x14ac:dyDescent="0.2">
      <c r="A3" s="686" t="str">
        <f>'QRC4 Form'!$E$20</f>
        <v>E1433</v>
      </c>
      <c r="B3" s="403">
        <v>2015</v>
      </c>
      <c r="C3" s="687">
        <v>2</v>
      </c>
      <c r="D3" s="687">
        <v>1</v>
      </c>
      <c r="E3" s="402" t="s">
        <v>853</v>
      </c>
      <c r="F3" s="147">
        <f>'QRC4 Form'!I37</f>
        <v>581</v>
      </c>
      <c r="G3" s="402" t="str">
        <f>'QRC4 Form'!F74&amp;'QRC4 Validation'!O19</f>
        <v/>
      </c>
      <c r="L3" s="42"/>
    </row>
    <row r="4" spans="1:12" x14ac:dyDescent="0.2">
      <c r="A4" s="686" t="str">
        <f>'QRC4 Form'!$E$20</f>
        <v>E1433</v>
      </c>
      <c r="B4" s="403">
        <v>2015</v>
      </c>
      <c r="C4" s="687">
        <v>3</v>
      </c>
      <c r="D4" s="687">
        <v>1</v>
      </c>
      <c r="E4" s="402" t="s">
        <v>853</v>
      </c>
      <c r="F4" s="147">
        <f>'QRC4 Form'!I39</f>
        <v>40450</v>
      </c>
      <c r="G4" s="402" t="str">
        <f>'QRC4 Form'!B132&amp;'QRC4 Validation'!O20</f>
        <v/>
      </c>
      <c r="L4" s="42"/>
    </row>
    <row r="5" spans="1:12" x14ac:dyDescent="0.2">
      <c r="A5" s="686" t="str">
        <f>'QRC4 Form'!$E$20</f>
        <v>E1433</v>
      </c>
      <c r="B5" s="403">
        <v>2015</v>
      </c>
      <c r="C5" s="687">
        <v>4</v>
      </c>
      <c r="D5" s="687">
        <v>1</v>
      </c>
      <c r="E5" s="402" t="s">
        <v>853</v>
      </c>
      <c r="F5" s="187">
        <f>'QRC4 Form'!I41</f>
        <v>41031</v>
      </c>
      <c r="G5" s="402" t="str">
        <f>'QRC4 Form'!F132&amp;'QRC4 Validation'!O21</f>
        <v/>
      </c>
    </row>
    <row r="6" spans="1:12" x14ac:dyDescent="0.2">
      <c r="A6" s="686" t="str">
        <f>'QRC4 Form'!$E$20</f>
        <v>E1433</v>
      </c>
      <c r="B6" s="403">
        <v>2015</v>
      </c>
      <c r="C6" s="687">
        <v>5</v>
      </c>
      <c r="D6" s="687">
        <v>3</v>
      </c>
      <c r="E6" s="402" t="s">
        <v>853</v>
      </c>
      <c r="F6" s="404">
        <f>'QRC4 Form'!I44</f>
        <v>96.22</v>
      </c>
      <c r="G6" s="402">
        <f>'QRC4 Validation'!O22</f>
        <v>0</v>
      </c>
    </row>
    <row r="7" spans="1:12" x14ac:dyDescent="0.2">
      <c r="A7" s="686" t="str">
        <f>'QRC4 Form'!$E$20</f>
        <v>E1433</v>
      </c>
      <c r="B7" s="403">
        <v>2015</v>
      </c>
      <c r="C7" s="687">
        <v>6</v>
      </c>
      <c r="D7" s="687">
        <v>1</v>
      </c>
      <c r="E7" s="402" t="s">
        <v>853</v>
      </c>
      <c r="F7" s="187">
        <f>'QRC4 Form'!I47</f>
        <v>856</v>
      </c>
      <c r="G7" s="402">
        <f>'QRC4 Validation'!O23</f>
        <v>0</v>
      </c>
    </row>
    <row r="8" spans="1:12" x14ac:dyDescent="0.2">
      <c r="A8" s="686" t="str">
        <f>'QRC4 Form'!$E$20</f>
        <v>E1433</v>
      </c>
      <c r="B8" s="403">
        <v>2015</v>
      </c>
      <c r="C8" s="687">
        <v>7</v>
      </c>
      <c r="D8" s="687">
        <v>1</v>
      </c>
      <c r="E8" s="402" t="s">
        <v>853</v>
      </c>
      <c r="F8" s="187">
        <f>'QRC4 Form'!I49</f>
        <v>609</v>
      </c>
      <c r="G8" s="402">
        <f>'QRC4 Validation'!O24</f>
        <v>0</v>
      </c>
    </row>
    <row r="9" spans="1:12" x14ac:dyDescent="0.2">
      <c r="A9" s="686" t="str">
        <f>'QRC4 Form'!$E$20</f>
        <v>E1433</v>
      </c>
      <c r="B9" s="403">
        <v>2015</v>
      </c>
      <c r="C9" s="687">
        <v>8</v>
      </c>
      <c r="D9" s="687">
        <v>1</v>
      </c>
      <c r="E9" s="402" t="s">
        <v>853</v>
      </c>
      <c r="F9" s="187">
        <f>'QRC4 Form'!I51</f>
        <v>41915</v>
      </c>
      <c r="G9" s="402">
        <f>'QRC4 Validation'!O25</f>
        <v>0</v>
      </c>
    </row>
    <row r="10" spans="1:12" x14ac:dyDescent="0.2">
      <c r="A10" s="686" t="str">
        <f>'QRC4 Form'!$E$20</f>
        <v>E1433</v>
      </c>
      <c r="B10" s="403">
        <v>2015</v>
      </c>
      <c r="C10" s="687">
        <v>9</v>
      </c>
      <c r="D10" s="687">
        <v>1</v>
      </c>
      <c r="E10" s="402" t="s">
        <v>853</v>
      </c>
      <c r="F10" s="187">
        <f>'QRC4 Form'!I61</f>
        <v>14339</v>
      </c>
      <c r="G10" s="402">
        <f>'QRC4 Validation'!O26</f>
        <v>0</v>
      </c>
    </row>
    <row r="11" spans="1:12" x14ac:dyDescent="0.2">
      <c r="A11" s="686" t="str">
        <f>'QRC4 Form'!$E$20</f>
        <v>E1433</v>
      </c>
      <c r="B11" s="403">
        <v>2015</v>
      </c>
      <c r="C11" s="687">
        <v>10</v>
      </c>
      <c r="D11" s="687">
        <v>1</v>
      </c>
      <c r="E11" s="402" t="s">
        <v>853</v>
      </c>
      <c r="F11" s="187">
        <f>'QRC4 Form'!I63</f>
        <v>11900</v>
      </c>
      <c r="G11" s="402">
        <f>'QRC4 Validation'!O27</f>
        <v>0</v>
      </c>
    </row>
    <row r="12" spans="1:12" x14ac:dyDescent="0.2">
      <c r="A12" s="686" t="str">
        <f>'QRC4 Form'!$E$20</f>
        <v>E1433</v>
      </c>
      <c r="B12" s="403">
        <v>2015</v>
      </c>
      <c r="C12" s="687">
        <v>11</v>
      </c>
      <c r="D12" s="687">
        <v>1</v>
      </c>
      <c r="E12" s="402" t="s">
        <v>853</v>
      </c>
      <c r="F12" s="187">
        <f>'QRC4 Form'!I65</f>
        <v>11677</v>
      </c>
      <c r="G12" s="402" t="str">
        <f>'QRC4 Validation'!O28</f>
        <v>More resources available to process write offs.</v>
      </c>
    </row>
    <row r="13" spans="1:12" x14ac:dyDescent="0.2">
      <c r="A13" s="686" t="str">
        <f>'QRC4 Form'!$E$20</f>
        <v>E1433</v>
      </c>
      <c r="B13" s="403">
        <v>2015</v>
      </c>
      <c r="C13" s="687">
        <v>12</v>
      </c>
      <c r="D13" s="687">
        <v>1</v>
      </c>
      <c r="E13" s="402" t="s">
        <v>853</v>
      </c>
      <c r="F13" s="187">
        <f>'QRC4 Form'!I67</f>
        <v>3999</v>
      </c>
      <c r="G13" s="402">
        <f>'QRC4 Validation'!O31</f>
        <v>0</v>
      </c>
    </row>
    <row r="14" spans="1:12" x14ac:dyDescent="0.2">
      <c r="A14" s="686" t="str">
        <f>'QRC4 Form'!$E$20</f>
        <v>E1433</v>
      </c>
      <c r="B14" s="403">
        <v>2015</v>
      </c>
      <c r="C14" s="687">
        <v>13</v>
      </c>
      <c r="D14" s="687">
        <v>1</v>
      </c>
      <c r="E14" s="402" t="s">
        <v>853</v>
      </c>
      <c r="F14" s="187">
        <f>'QRC4 Form'!I96</f>
        <v>5125</v>
      </c>
      <c r="G14" s="402">
        <f>'QRC4 Validation'!O32</f>
        <v>0</v>
      </c>
    </row>
    <row r="15" spans="1:12" x14ac:dyDescent="0.2">
      <c r="A15" s="686" t="str">
        <f>'QRC4 Form'!$E$20</f>
        <v>E1433</v>
      </c>
      <c r="B15" s="403">
        <v>2015</v>
      </c>
      <c r="C15" s="687">
        <v>14</v>
      </c>
      <c r="D15" s="687">
        <v>1</v>
      </c>
      <c r="E15" s="402" t="s">
        <v>853</v>
      </c>
      <c r="F15" s="187">
        <f>'QRC4 Form'!I98</f>
        <v>-268</v>
      </c>
      <c r="G15" s="402">
        <f>'QRC4 Validation'!O33</f>
        <v>0</v>
      </c>
    </row>
    <row r="16" spans="1:12" x14ac:dyDescent="0.2">
      <c r="A16" s="686" t="str">
        <f>'QRC4 Form'!$E$20</f>
        <v>E1433</v>
      </c>
      <c r="B16" s="403">
        <v>2015</v>
      </c>
      <c r="C16" s="687">
        <v>15</v>
      </c>
      <c r="D16" s="687">
        <v>1</v>
      </c>
      <c r="E16" s="402" t="s">
        <v>853</v>
      </c>
      <c r="F16" s="187">
        <f>'QRC4 Form'!I102</f>
        <v>4857</v>
      </c>
      <c r="G16" s="402">
        <f>'QRC4 Validation'!O34</f>
        <v>0</v>
      </c>
    </row>
    <row r="17" spans="1:7" x14ac:dyDescent="0.2">
      <c r="A17" s="686" t="str">
        <f>'QRC4 Form'!$E$20</f>
        <v>E1433</v>
      </c>
      <c r="B17" s="403">
        <v>2015</v>
      </c>
      <c r="C17" s="687">
        <v>16</v>
      </c>
      <c r="D17" s="687">
        <v>1</v>
      </c>
      <c r="E17" s="402" t="s">
        <v>853</v>
      </c>
      <c r="F17" s="187">
        <f>'QRC4 Form'!I104</f>
        <v>511</v>
      </c>
      <c r="G17" s="402">
        <f>'QRC4 Validation'!O35</f>
        <v>0</v>
      </c>
    </row>
    <row r="18" spans="1:7" x14ac:dyDescent="0.2">
      <c r="A18" s="686" t="str">
        <f>'QRC4 Form'!$E$20</f>
        <v>E1433</v>
      </c>
      <c r="B18" s="403">
        <v>2015</v>
      </c>
      <c r="C18" s="687">
        <v>17</v>
      </c>
      <c r="D18" s="687">
        <v>1</v>
      </c>
      <c r="E18" s="402" t="s">
        <v>853</v>
      </c>
      <c r="F18" s="187">
        <f>'QRC4 Form'!I106</f>
        <v>345</v>
      </c>
      <c r="G18" s="402">
        <f>'QRC4 Validation'!O36</f>
        <v>0</v>
      </c>
    </row>
    <row r="19" spans="1:7" x14ac:dyDescent="0.2">
      <c r="A19" s="686" t="str">
        <f>'QRC4 Form'!$E$20</f>
        <v>E1433</v>
      </c>
      <c r="B19" s="403">
        <v>2015</v>
      </c>
      <c r="C19" s="687">
        <v>18</v>
      </c>
      <c r="D19" s="687">
        <v>1</v>
      </c>
      <c r="E19" s="402" t="s">
        <v>853</v>
      </c>
      <c r="F19" s="187">
        <f>'QRC4 Form'!I108</f>
        <v>403</v>
      </c>
      <c r="G19" s="402" t="str">
        <f>'QRC4 Validation'!O37</f>
        <v>Less prepayments allocated due to a bank holiday prior to year end (Easter).</v>
      </c>
    </row>
    <row r="20" spans="1:7" x14ac:dyDescent="0.2">
      <c r="A20" s="686" t="str">
        <f>'QRC4 Form'!$E$20</f>
        <v>E1433</v>
      </c>
      <c r="B20" s="403">
        <v>2015</v>
      </c>
      <c r="C20" s="687">
        <v>19</v>
      </c>
      <c r="D20" s="687">
        <v>1</v>
      </c>
      <c r="E20" s="402" t="s">
        <v>853</v>
      </c>
      <c r="F20" s="187">
        <f>'QRC4 Form'!I110</f>
        <v>221</v>
      </c>
      <c r="G20" s="402">
        <f>'QRC4 Validation'!O38</f>
        <v>0</v>
      </c>
    </row>
    <row r="21" spans="1:7" x14ac:dyDescent="0.2">
      <c r="A21" s="686" t="str">
        <f>'QRC4 Form'!$E$20</f>
        <v>E1433</v>
      </c>
      <c r="B21" s="403">
        <v>2015</v>
      </c>
      <c r="C21" s="687">
        <v>20</v>
      </c>
      <c r="D21" s="687">
        <v>1</v>
      </c>
      <c r="E21" s="402" t="s">
        <v>853</v>
      </c>
      <c r="F21" s="187">
        <f>'QRC4 Form'!I112</f>
        <v>3377</v>
      </c>
      <c r="G21" s="402"/>
    </row>
    <row r="22" spans="1:7" x14ac:dyDescent="0.2">
      <c r="A22" s="686" t="str">
        <f>'QRC4 Form'!$E$20</f>
        <v>E1433</v>
      </c>
      <c r="B22" s="403">
        <v>2015</v>
      </c>
      <c r="C22" s="687">
        <v>21</v>
      </c>
      <c r="D22" s="687">
        <v>1</v>
      </c>
      <c r="E22" s="402" t="s">
        <v>853</v>
      </c>
      <c r="F22" s="187">
        <f>'QRC4 Form'!I114</f>
        <v>2439</v>
      </c>
      <c r="G22" s="402"/>
    </row>
    <row r="23" spans="1:7" x14ac:dyDescent="0.2">
      <c r="A23" s="686" t="str">
        <f>'QRC4 Form'!$E$20</f>
        <v>E1433</v>
      </c>
      <c r="B23" s="403">
        <v>2015</v>
      </c>
      <c r="C23" s="687">
        <v>22</v>
      </c>
      <c r="D23" s="687">
        <v>1</v>
      </c>
      <c r="E23" s="402" t="s">
        <v>853</v>
      </c>
      <c r="F23" s="187">
        <f>'QRC4 Form'!I115</f>
        <v>938</v>
      </c>
      <c r="G23" s="402"/>
    </row>
    <row r="24" spans="1:7" x14ac:dyDescent="0.2">
      <c r="A24" s="686" t="str">
        <f>'QRC4 Form'!$E$20</f>
        <v>E1433</v>
      </c>
      <c r="B24" s="403">
        <v>2015</v>
      </c>
      <c r="C24" s="687">
        <v>23</v>
      </c>
      <c r="D24" s="687">
        <v>1</v>
      </c>
      <c r="E24" s="402" t="s">
        <v>853</v>
      </c>
      <c r="F24" s="187">
        <f>'QRC4 Form'!I117</f>
        <v>1770</v>
      </c>
      <c r="G24" s="402"/>
    </row>
    <row r="25" spans="1:7" x14ac:dyDescent="0.2">
      <c r="A25" s="686" t="str">
        <f>'QRC4 Form'!$E$20</f>
        <v>E1433</v>
      </c>
      <c r="B25" s="403">
        <v>2015</v>
      </c>
      <c r="C25" s="687">
        <v>24</v>
      </c>
      <c r="D25" s="687">
        <v>1</v>
      </c>
      <c r="E25" s="402" t="s">
        <v>853</v>
      </c>
      <c r="F25" s="187">
        <f>'QRC4 Form'!I120</f>
        <v>54</v>
      </c>
      <c r="G25" s="402"/>
    </row>
    <row r="26" spans="1:7" x14ac:dyDescent="0.2">
      <c r="A26" s="686" t="str">
        <f>'QRC4 Form'!$E$20</f>
        <v>E1433</v>
      </c>
      <c r="B26" s="403">
        <v>2015</v>
      </c>
      <c r="C26" s="687">
        <v>25</v>
      </c>
      <c r="D26" s="687">
        <v>1</v>
      </c>
      <c r="E26" s="402" t="s">
        <v>853</v>
      </c>
      <c r="F26" s="187">
        <f>'QRC4 Form'!I122</f>
        <v>1716</v>
      </c>
      <c r="G26" s="402"/>
    </row>
    <row r="27" spans="1:7" x14ac:dyDescent="0.2">
      <c r="A27" s="686" t="str">
        <f>'QRC4 Form'!$E$20</f>
        <v>E1433</v>
      </c>
      <c r="B27" s="403">
        <v>2015</v>
      </c>
      <c r="C27" s="687">
        <v>26</v>
      </c>
      <c r="D27" s="687">
        <v>1</v>
      </c>
      <c r="E27" s="402" t="s">
        <v>853</v>
      </c>
      <c r="F27" s="187">
        <f>'QRC4 Form'!I124</f>
        <v>5093</v>
      </c>
      <c r="G27" s="402"/>
    </row>
    <row r="28" spans="1:7" x14ac:dyDescent="0.2">
      <c r="A28" s="686" t="str">
        <f>'QRC4 Form'!$E$20</f>
        <v>E1433</v>
      </c>
      <c r="B28" s="403">
        <v>2015</v>
      </c>
      <c r="C28" s="687">
        <v>27</v>
      </c>
      <c r="D28" s="687">
        <v>1</v>
      </c>
      <c r="E28" s="402" t="s">
        <v>853</v>
      </c>
      <c r="F28" s="187">
        <f>'QRC4 Form'!I127</f>
        <v>472</v>
      </c>
      <c r="G28" s="402"/>
    </row>
    <row r="29" spans="1:7" x14ac:dyDescent="0.2">
      <c r="A29" s="686" t="str">
        <f>'QRC4 Form'!$E$20</f>
        <v>E1433</v>
      </c>
      <c r="B29" s="403">
        <v>2015</v>
      </c>
      <c r="C29" s="687">
        <v>1</v>
      </c>
      <c r="D29" s="687">
        <v>2</v>
      </c>
      <c r="E29" s="402" t="s">
        <v>853</v>
      </c>
      <c r="F29" s="187">
        <f>'QRC4 Form'!K35</f>
        <v>21871</v>
      </c>
      <c r="G29" s="402"/>
    </row>
    <row r="30" spans="1:7" x14ac:dyDescent="0.2">
      <c r="A30" s="686" t="str">
        <f>'QRC4 Form'!$E$20</f>
        <v>E1433</v>
      </c>
      <c r="B30" s="403">
        <v>2015</v>
      </c>
      <c r="C30" s="687">
        <v>2</v>
      </c>
      <c r="D30" s="687">
        <v>2</v>
      </c>
      <c r="E30" s="402" t="s">
        <v>853</v>
      </c>
      <c r="F30" s="187">
        <f>'QRC4 Form'!K37</f>
        <v>156</v>
      </c>
      <c r="G30" s="402"/>
    </row>
    <row r="31" spans="1:7" x14ac:dyDescent="0.2">
      <c r="A31" s="686" t="str">
        <f>'QRC4 Form'!$E$20</f>
        <v>E1433</v>
      </c>
      <c r="B31" s="403">
        <v>2015</v>
      </c>
      <c r="C31" s="687">
        <v>3</v>
      </c>
      <c r="D31" s="687">
        <v>2</v>
      </c>
      <c r="E31" s="402" t="s">
        <v>853</v>
      </c>
      <c r="F31" s="187">
        <f>'QRC4 Form'!K39</f>
        <v>21333</v>
      </c>
      <c r="G31" s="402"/>
    </row>
    <row r="32" spans="1:7" x14ac:dyDescent="0.2">
      <c r="A32" s="686" t="str">
        <f>'QRC4 Form'!$E$20</f>
        <v>E1433</v>
      </c>
      <c r="B32" s="403">
        <v>2015</v>
      </c>
      <c r="C32" s="687">
        <v>4</v>
      </c>
      <c r="D32" s="687">
        <v>2</v>
      </c>
      <c r="E32" s="402" t="s">
        <v>853</v>
      </c>
      <c r="F32" s="187">
        <f>'QRC4 Form'!K41</f>
        <v>21489</v>
      </c>
      <c r="G32" s="402"/>
    </row>
    <row r="33" spans="1:7" x14ac:dyDescent="0.2">
      <c r="A33" s="686" t="str">
        <f>'QRC4 Form'!$E$20</f>
        <v>E1433</v>
      </c>
      <c r="B33" s="403">
        <v>2015</v>
      </c>
      <c r="C33" s="687">
        <v>5</v>
      </c>
      <c r="D33" s="687">
        <v>4</v>
      </c>
      <c r="E33" s="402" t="s">
        <v>853</v>
      </c>
      <c r="F33" s="404">
        <f>'QRC4 Form'!K44</f>
        <v>98.25</v>
      </c>
      <c r="G33" s="402"/>
    </row>
    <row r="34" spans="1:7" x14ac:dyDescent="0.2">
      <c r="A34" s="686" t="str">
        <f>'QRC4 Form'!$E$20</f>
        <v>E1433</v>
      </c>
      <c r="B34" s="403">
        <v>2015</v>
      </c>
      <c r="C34" s="687">
        <v>6</v>
      </c>
      <c r="D34" s="687">
        <v>2</v>
      </c>
      <c r="E34" s="402" t="s">
        <v>853</v>
      </c>
      <c r="F34" s="187">
        <f>'QRC4 Form'!K47</f>
        <v>-163</v>
      </c>
      <c r="G34" s="402"/>
    </row>
    <row r="35" spans="1:7" x14ac:dyDescent="0.2">
      <c r="A35" s="686" t="str">
        <f>'QRC4 Form'!$E$20</f>
        <v>E1433</v>
      </c>
      <c r="B35" s="403">
        <v>2015</v>
      </c>
      <c r="C35" s="687">
        <v>7</v>
      </c>
      <c r="D35" s="687">
        <v>2</v>
      </c>
      <c r="E35" s="402" t="s">
        <v>853</v>
      </c>
      <c r="F35" s="187">
        <f>'QRC4 Form'!K49</f>
        <v>99</v>
      </c>
      <c r="G35" s="402"/>
    </row>
    <row r="36" spans="1:7" x14ac:dyDescent="0.2">
      <c r="A36" s="686" t="str">
        <f>'QRC4 Form'!$E$20</f>
        <v>E1433</v>
      </c>
      <c r="B36" s="403">
        <v>2015</v>
      </c>
      <c r="C36" s="687">
        <v>8</v>
      </c>
      <c r="D36" s="687">
        <v>2</v>
      </c>
      <c r="E36" s="402" t="s">
        <v>853</v>
      </c>
      <c r="F36" s="187">
        <f>'QRC4 Form'!K51</f>
        <v>21269</v>
      </c>
      <c r="G36" s="402"/>
    </row>
    <row r="37" spans="1:7" x14ac:dyDescent="0.2">
      <c r="A37" s="686" t="str">
        <f>'QRC4 Form'!$E$20</f>
        <v>E1433</v>
      </c>
      <c r="B37" s="403">
        <v>2015</v>
      </c>
      <c r="C37" s="687">
        <v>9</v>
      </c>
      <c r="D37" s="687">
        <v>2</v>
      </c>
      <c r="E37" s="402" t="s">
        <v>853</v>
      </c>
      <c r="F37" s="187">
        <f>'QRC4 Form'!K61</f>
        <v>7027</v>
      </c>
      <c r="G37" s="402"/>
    </row>
    <row r="38" spans="1:7" x14ac:dyDescent="0.2">
      <c r="A38" s="686" t="str">
        <f>'QRC4 Form'!$E$20</f>
        <v>E1433</v>
      </c>
      <c r="B38" s="403">
        <v>2015</v>
      </c>
      <c r="C38" s="687">
        <v>10</v>
      </c>
      <c r="D38" s="687">
        <v>2</v>
      </c>
      <c r="E38" s="402" t="s">
        <v>853</v>
      </c>
      <c r="F38" s="187">
        <f>'QRC4 Form'!K63</f>
        <v>5641</v>
      </c>
      <c r="G38" s="402"/>
    </row>
    <row r="39" spans="1:7" x14ac:dyDescent="0.2">
      <c r="A39" s="686" t="str">
        <f>'QRC4 Form'!$E$20</f>
        <v>E1433</v>
      </c>
      <c r="B39" s="403">
        <v>2015</v>
      </c>
      <c r="C39" s="687">
        <v>11</v>
      </c>
      <c r="D39" s="687">
        <v>2</v>
      </c>
      <c r="E39" s="402" t="s">
        <v>853</v>
      </c>
      <c r="F39" s="187">
        <f>'QRC4 Form'!K65</f>
        <v>5608</v>
      </c>
      <c r="G39" s="402"/>
    </row>
    <row r="40" spans="1:7" x14ac:dyDescent="0.2">
      <c r="A40" s="686" t="str">
        <f>'QRC4 Form'!$E$20</f>
        <v>E1433</v>
      </c>
      <c r="B40" s="403">
        <v>2015</v>
      </c>
      <c r="C40" s="687">
        <v>12</v>
      </c>
      <c r="D40" s="687">
        <v>2</v>
      </c>
      <c r="E40" s="402" t="s">
        <v>853</v>
      </c>
      <c r="F40" s="187">
        <f>'QRC4 Form'!K67</f>
        <v>2993</v>
      </c>
      <c r="G40" s="402"/>
    </row>
    <row r="41" spans="1:7" x14ac:dyDescent="0.2">
      <c r="A41" s="686" t="str">
        <f>'QRC4 Form'!$E$20</f>
        <v>E1433</v>
      </c>
      <c r="B41" s="403">
        <v>2015</v>
      </c>
      <c r="C41" s="687">
        <v>13</v>
      </c>
      <c r="D41" s="687">
        <v>2</v>
      </c>
      <c r="E41" s="402" t="s">
        <v>853</v>
      </c>
      <c r="F41" s="187">
        <f>'QRC4 Form'!K96</f>
        <v>1141</v>
      </c>
      <c r="G41" s="402"/>
    </row>
    <row r="42" spans="1:7" x14ac:dyDescent="0.2">
      <c r="A42" s="686" t="str">
        <f>'QRC4 Form'!$E$20</f>
        <v>E1433</v>
      </c>
      <c r="B42" s="403">
        <v>2015</v>
      </c>
      <c r="C42" s="687">
        <v>14</v>
      </c>
      <c r="D42" s="687">
        <v>2</v>
      </c>
      <c r="E42" s="402" t="s">
        <v>853</v>
      </c>
      <c r="F42" s="187">
        <f>'QRC4 Form'!K98</f>
        <v>-153</v>
      </c>
      <c r="G42" s="402"/>
    </row>
    <row r="43" spans="1:7" x14ac:dyDescent="0.2">
      <c r="A43" s="686" t="str">
        <f>'QRC4 Form'!$E$20</f>
        <v>E1433</v>
      </c>
      <c r="B43" s="403">
        <v>2015</v>
      </c>
      <c r="C43" s="687">
        <v>15</v>
      </c>
      <c r="D43" s="687">
        <v>2</v>
      </c>
      <c r="E43" s="402" t="s">
        <v>853</v>
      </c>
      <c r="F43" s="187">
        <f>'QRC4 Form'!K102</f>
        <v>988</v>
      </c>
      <c r="G43" s="402"/>
    </row>
    <row r="44" spans="1:7" x14ac:dyDescent="0.2">
      <c r="A44" s="686" t="str">
        <f>'QRC4 Form'!$E$20</f>
        <v>E1433</v>
      </c>
      <c r="B44" s="403">
        <v>2015</v>
      </c>
      <c r="C44" s="687">
        <v>16</v>
      </c>
      <c r="D44" s="687">
        <v>2</v>
      </c>
      <c r="E44" s="402" t="s">
        <v>853</v>
      </c>
      <c r="F44" s="187">
        <f>'QRC4 Form'!K104</f>
        <v>0</v>
      </c>
      <c r="G44" s="402"/>
    </row>
    <row r="45" spans="1:7" x14ac:dyDescent="0.2">
      <c r="A45" s="686" t="str">
        <f>'QRC4 Form'!$E$20</f>
        <v>E1433</v>
      </c>
      <c r="B45" s="403">
        <v>2015</v>
      </c>
      <c r="C45" s="687">
        <v>17</v>
      </c>
      <c r="D45" s="687">
        <v>2</v>
      </c>
      <c r="E45" s="402" t="s">
        <v>853</v>
      </c>
      <c r="F45" s="187">
        <f>'QRC4 Form'!K106</f>
        <v>0</v>
      </c>
      <c r="G45" s="402"/>
    </row>
    <row r="46" spans="1:7" x14ac:dyDescent="0.2">
      <c r="A46" s="686" t="str">
        <f>'QRC4 Form'!$E$20</f>
        <v>E1433</v>
      </c>
      <c r="B46" s="403">
        <v>2015</v>
      </c>
      <c r="C46" s="687">
        <v>18</v>
      </c>
      <c r="D46" s="687">
        <v>2</v>
      </c>
      <c r="E46" s="402" t="s">
        <v>853</v>
      </c>
      <c r="F46" s="187">
        <f>'QRC4 Form'!K108</f>
        <v>171</v>
      </c>
      <c r="G46" s="402"/>
    </row>
    <row r="47" spans="1:7" x14ac:dyDescent="0.2">
      <c r="A47" s="686" t="str">
        <f>'QRC4 Form'!$E$20</f>
        <v>E1433</v>
      </c>
      <c r="B47" s="403">
        <v>2015</v>
      </c>
      <c r="C47" s="687">
        <v>19</v>
      </c>
      <c r="D47" s="687">
        <v>2</v>
      </c>
      <c r="E47" s="402" t="s">
        <v>853</v>
      </c>
      <c r="F47" s="187">
        <f>'QRC4 Form'!K110</f>
        <v>62</v>
      </c>
      <c r="G47" s="402"/>
    </row>
    <row r="48" spans="1:7" x14ac:dyDescent="0.2">
      <c r="A48" s="686" t="str">
        <f>'QRC4 Form'!$E$20</f>
        <v>E1433</v>
      </c>
      <c r="B48" s="403">
        <v>2015</v>
      </c>
      <c r="C48" s="687">
        <v>20</v>
      </c>
      <c r="D48" s="687">
        <v>2</v>
      </c>
      <c r="E48" s="402" t="s">
        <v>853</v>
      </c>
      <c r="F48" s="187">
        <f>'QRC4 Form'!K112</f>
        <v>755</v>
      </c>
      <c r="G48" s="402"/>
    </row>
    <row r="49" spans="1:7" x14ac:dyDescent="0.2">
      <c r="A49" s="686" t="str">
        <f>'QRC4 Form'!$E$20</f>
        <v>E1433</v>
      </c>
      <c r="B49" s="403">
        <v>2015</v>
      </c>
      <c r="C49" s="687">
        <v>21</v>
      </c>
      <c r="D49" s="687">
        <v>2</v>
      </c>
      <c r="E49" s="402" t="s">
        <v>853</v>
      </c>
      <c r="F49" s="187">
        <f>'QRC4 Form'!K114</f>
        <v>492</v>
      </c>
      <c r="G49" s="402"/>
    </row>
    <row r="50" spans="1:7" x14ac:dyDescent="0.2">
      <c r="A50" s="686" t="str">
        <f>'QRC4 Form'!$E$20</f>
        <v>E1433</v>
      </c>
      <c r="B50" s="403">
        <v>2015</v>
      </c>
      <c r="C50" s="687">
        <v>22</v>
      </c>
      <c r="D50" s="687">
        <v>2</v>
      </c>
      <c r="E50" s="402" t="s">
        <v>853</v>
      </c>
      <c r="F50" s="187">
        <f>'QRC4 Form'!K115</f>
        <v>263</v>
      </c>
      <c r="G50" s="402"/>
    </row>
    <row r="51" spans="1:7" x14ac:dyDescent="0.2">
      <c r="A51" s="686" t="str">
        <f>'QRC4 Form'!$E$20</f>
        <v>E1433</v>
      </c>
      <c r="B51" s="403">
        <v>2015</v>
      </c>
      <c r="C51" s="687">
        <v>23</v>
      </c>
      <c r="D51" s="687">
        <v>2</v>
      </c>
      <c r="E51" s="402" t="s">
        <v>853</v>
      </c>
      <c r="F51" s="187">
        <f>'QRC4 Form'!K117</f>
        <v>388</v>
      </c>
      <c r="G51" s="402"/>
    </row>
    <row r="52" spans="1:7" x14ac:dyDescent="0.2">
      <c r="A52" s="686" t="str">
        <f>'QRC4 Form'!$E$20</f>
        <v>E1433</v>
      </c>
      <c r="B52" s="403">
        <v>2015</v>
      </c>
      <c r="C52" s="687">
        <v>24</v>
      </c>
      <c r="D52" s="687">
        <v>2</v>
      </c>
      <c r="E52" s="402" t="s">
        <v>853</v>
      </c>
      <c r="F52" s="187">
        <f>'QRC4 Form'!K120</f>
        <v>5</v>
      </c>
      <c r="G52" s="402"/>
    </row>
    <row r="53" spans="1:7" x14ac:dyDescent="0.2">
      <c r="A53" s="686" t="str">
        <f>'QRC4 Form'!$E$20</f>
        <v>E1433</v>
      </c>
      <c r="B53" s="403">
        <v>2015</v>
      </c>
      <c r="C53" s="687">
        <v>25</v>
      </c>
      <c r="D53" s="687">
        <v>2</v>
      </c>
      <c r="E53" s="402" t="s">
        <v>853</v>
      </c>
      <c r="F53" s="187">
        <f>'QRC4 Form'!K122</f>
        <v>383</v>
      </c>
      <c r="G53" s="402"/>
    </row>
    <row r="54" spans="1:7" x14ac:dyDescent="0.2">
      <c r="A54" s="686" t="str">
        <f>'QRC4 Form'!$E$20</f>
        <v>E1433</v>
      </c>
      <c r="B54" s="403">
        <v>2015</v>
      </c>
      <c r="C54" s="687">
        <v>26</v>
      </c>
      <c r="D54" s="687">
        <v>2</v>
      </c>
      <c r="E54" s="402" t="s">
        <v>853</v>
      </c>
      <c r="F54" s="187">
        <f>'QRC4 Form'!K124</f>
        <v>1138</v>
      </c>
      <c r="G54" s="402"/>
    </row>
    <row r="55" spans="1:7" x14ac:dyDescent="0.2">
      <c r="A55" s="686" t="str">
        <f>'QRC4 Form'!$E$20</f>
        <v>E1433</v>
      </c>
      <c r="B55" s="403">
        <v>2015</v>
      </c>
      <c r="C55" s="687">
        <v>27</v>
      </c>
      <c r="D55" s="687">
        <v>2</v>
      </c>
      <c r="E55" s="402" t="s">
        <v>853</v>
      </c>
      <c r="F55" s="187">
        <f>'QRC4 Form'!K127</f>
        <v>14</v>
      </c>
      <c r="G55" s="402"/>
    </row>
    <row r="56" spans="1:7" x14ac:dyDescent="0.2">
      <c r="A56" s="686" t="str">
        <f>'QRC4 Form'!$E$20</f>
        <v>E1433</v>
      </c>
      <c r="B56" s="403">
        <v>2015</v>
      </c>
      <c r="C56" s="687">
        <v>1</v>
      </c>
      <c r="D56" s="687">
        <v>1</v>
      </c>
      <c r="E56" s="402" t="s">
        <v>866</v>
      </c>
      <c r="F56" s="187">
        <f>'LCTS Form'!D20</f>
        <v>4200</v>
      </c>
      <c r="G56" s="402"/>
    </row>
    <row r="57" spans="1:7" x14ac:dyDescent="0.2">
      <c r="A57" s="686" t="str">
        <f>'QRC4 Form'!$E$20</f>
        <v>E1433</v>
      </c>
      <c r="B57" s="403">
        <v>2015</v>
      </c>
      <c r="C57" s="687">
        <v>2</v>
      </c>
      <c r="D57" s="687">
        <v>1</v>
      </c>
      <c r="E57" s="402" t="s">
        <v>866</v>
      </c>
      <c r="F57" s="187">
        <f>'LCTS Form'!D22</f>
        <v>7035</v>
      </c>
      <c r="G57" s="402"/>
    </row>
    <row r="58" spans="1:7" x14ac:dyDescent="0.2">
      <c r="A58" s="686" t="str">
        <f>'QRC4 Form'!$E$20</f>
        <v>E1433</v>
      </c>
      <c r="B58" s="403">
        <v>2015</v>
      </c>
      <c r="C58" s="687">
        <v>3</v>
      </c>
      <c r="D58" s="687">
        <v>1</v>
      </c>
      <c r="E58" s="402" t="s">
        <v>866</v>
      </c>
      <c r="F58" s="187">
        <f>'LCTS Form'!D24</f>
        <v>11235</v>
      </c>
      <c r="G58" s="692" t="str">
        <f>'LCTS Validation'!O21</f>
        <v>Figures not previously entered</v>
      </c>
    </row>
    <row r="59" spans="1:7" x14ac:dyDescent="0.2">
      <c r="A59" s="686" t="str">
        <f>'QRC4 Form'!$E$20</f>
        <v>E1433</v>
      </c>
      <c r="B59" s="403">
        <v>2015</v>
      </c>
      <c r="C59" s="687">
        <v>1</v>
      </c>
      <c r="D59" s="687">
        <v>2</v>
      </c>
      <c r="E59" s="402" t="s">
        <v>866</v>
      </c>
      <c r="F59" s="187">
        <f>'LCTS Form'!E20</f>
        <v>4150</v>
      </c>
      <c r="G59" s="402"/>
    </row>
    <row r="60" spans="1:7" x14ac:dyDescent="0.2">
      <c r="A60" s="686" t="str">
        <f>'QRC4 Form'!$E$20</f>
        <v>E1433</v>
      </c>
      <c r="B60" s="403">
        <v>2015</v>
      </c>
      <c r="C60" s="687">
        <v>2</v>
      </c>
      <c r="D60" s="687">
        <v>2</v>
      </c>
      <c r="E60" s="402" t="s">
        <v>866</v>
      </c>
      <c r="F60" s="187">
        <f>'LCTS Form'!E22</f>
        <v>6906</v>
      </c>
      <c r="G60" s="402"/>
    </row>
    <row r="61" spans="1:7" x14ac:dyDescent="0.2">
      <c r="A61" s="686" t="str">
        <f>'QRC4 Form'!$E$20</f>
        <v>E1433</v>
      </c>
      <c r="B61" s="403">
        <v>2015</v>
      </c>
      <c r="C61" s="687">
        <v>3</v>
      </c>
      <c r="D61" s="687">
        <v>2</v>
      </c>
      <c r="E61" s="402" t="s">
        <v>866</v>
      </c>
      <c r="F61" s="187">
        <f>'LCTS Form'!E24</f>
        <v>11056</v>
      </c>
      <c r="G61" s="402" t="str">
        <f>'LCTS Validation'!O23</f>
        <v>Figures not previously entered</v>
      </c>
    </row>
    <row r="62" spans="1:7" x14ac:dyDescent="0.2">
      <c r="A62" s="686" t="str">
        <f>'QRC4 Form'!$E$20</f>
        <v>E1433</v>
      </c>
      <c r="B62" s="403">
        <v>2015</v>
      </c>
      <c r="C62" s="687">
        <v>1</v>
      </c>
      <c r="D62" s="687">
        <v>3</v>
      </c>
      <c r="E62" s="402" t="s">
        <v>866</v>
      </c>
      <c r="F62" s="187">
        <f>'LCTS Form'!F20</f>
        <v>4126</v>
      </c>
      <c r="G62" s="402">
        <f>'LCTS Validation'!O25</f>
        <v>0</v>
      </c>
    </row>
    <row r="63" spans="1:7" x14ac:dyDescent="0.2">
      <c r="A63" s="686" t="str">
        <f>'QRC4 Form'!$E$20</f>
        <v>E1433</v>
      </c>
      <c r="B63" s="403">
        <v>2015</v>
      </c>
      <c r="C63" s="687">
        <v>2</v>
      </c>
      <c r="D63" s="687">
        <v>3</v>
      </c>
      <c r="E63" s="402" t="s">
        <v>866</v>
      </c>
      <c r="F63" s="187">
        <f>'LCTS Form'!F22</f>
        <v>6819</v>
      </c>
      <c r="G63" s="402">
        <f>'LCTS Validation'!O27</f>
        <v>0</v>
      </c>
    </row>
    <row r="64" spans="1:7" x14ac:dyDescent="0.2">
      <c r="A64" s="686" t="str">
        <f>'QRC4 Form'!$E$20</f>
        <v>E1433</v>
      </c>
      <c r="B64" s="403">
        <v>2015</v>
      </c>
      <c r="C64" s="687">
        <v>3</v>
      </c>
      <c r="D64" s="687">
        <v>3</v>
      </c>
      <c r="E64" s="402" t="s">
        <v>866</v>
      </c>
      <c r="F64" s="187">
        <f>'LCTS Form'!F24</f>
        <v>10945</v>
      </c>
      <c r="G64" s="402"/>
    </row>
    <row r="65" spans="1:7" x14ac:dyDescent="0.2">
      <c r="A65" s="686" t="str">
        <f>'QRC4 Form'!$E$20</f>
        <v>E1433</v>
      </c>
      <c r="B65" s="403">
        <v>2015</v>
      </c>
      <c r="C65" s="687">
        <v>1</v>
      </c>
      <c r="D65" s="687">
        <v>4</v>
      </c>
      <c r="E65" s="402" t="s">
        <v>866</v>
      </c>
      <c r="F65" s="187">
        <f>'LCTS Form'!G20</f>
        <v>4065</v>
      </c>
      <c r="G65" s="402">
        <f>'LCTS Validation'!O29</f>
        <v>0</v>
      </c>
    </row>
    <row r="66" spans="1:7" x14ac:dyDescent="0.2">
      <c r="A66" s="686" t="str">
        <f>'QRC4 Form'!$E$20</f>
        <v>E1433</v>
      </c>
      <c r="B66" s="403">
        <v>2015</v>
      </c>
      <c r="C66" s="687">
        <v>2</v>
      </c>
      <c r="D66" s="687">
        <v>4</v>
      </c>
      <c r="E66" s="402" t="s">
        <v>866</v>
      </c>
      <c r="F66" s="187">
        <f>'LCTS Form'!G22</f>
        <v>6820</v>
      </c>
      <c r="G66" s="402">
        <f>'LCTS Validation'!O31</f>
        <v>0</v>
      </c>
    </row>
    <row r="67" spans="1:7" x14ac:dyDescent="0.2">
      <c r="A67" s="686" t="str">
        <f>'QRC4 Form'!$E$20</f>
        <v>E1433</v>
      </c>
      <c r="B67" s="403">
        <v>2015</v>
      </c>
      <c r="C67" s="687">
        <v>3</v>
      </c>
      <c r="D67" s="687">
        <v>4</v>
      </c>
      <c r="E67" s="402" t="s">
        <v>866</v>
      </c>
      <c r="F67" s="187">
        <f>'LCTS Form'!G24</f>
        <v>10885</v>
      </c>
      <c r="G67" s="402">
        <f>'LCTS Validation'!O33</f>
        <v>0</v>
      </c>
    </row>
    <row r="68" spans="1:7" x14ac:dyDescent="0.2">
      <c r="A68" s="255"/>
      <c r="B68" s="403"/>
      <c r="C68" s="254"/>
      <c r="D68" s="254"/>
      <c r="E68" s="402"/>
      <c r="F68" s="402"/>
    </row>
    <row r="69" spans="1:7" x14ac:dyDescent="0.2">
      <c r="A69" s="255"/>
      <c r="B69" s="403"/>
      <c r="C69" s="254"/>
      <c r="D69" s="254"/>
      <c r="E69" s="402"/>
      <c r="F69" s="402"/>
    </row>
  </sheetData>
  <sheetProtection sheet="1" objects="1" scenarios="1"/>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J21"/>
  <sheetViews>
    <sheetView workbookViewId="0">
      <selection activeCell="AO1" sqref="AO1"/>
    </sheetView>
  </sheetViews>
  <sheetFormatPr defaultRowHeight="12.75" x14ac:dyDescent="0.2"/>
  <cols>
    <col min="5" max="5" width="11" bestFit="1" customWidth="1"/>
  </cols>
  <sheetData>
    <row r="1" spans="1:10" x14ac:dyDescent="0.2">
      <c r="A1" s="402" t="s">
        <v>844</v>
      </c>
      <c r="B1" s="617" t="s">
        <v>845</v>
      </c>
      <c r="C1" s="619" t="s">
        <v>744</v>
      </c>
      <c r="D1" s="619" t="s">
        <v>846</v>
      </c>
      <c r="E1" s="402" t="s">
        <v>847</v>
      </c>
      <c r="F1" s="620" t="s">
        <v>745</v>
      </c>
    </row>
    <row r="2" spans="1:10" s="206" customFormat="1" x14ac:dyDescent="0.2">
      <c r="A2" s="688" t="str">
        <f>'QRC4 Form'!$E$20</f>
        <v>E1433</v>
      </c>
      <c r="B2" s="612">
        <v>2015</v>
      </c>
      <c r="C2" s="612">
        <v>9</v>
      </c>
      <c r="D2" s="612">
        <v>1</v>
      </c>
      <c r="E2" s="613" t="s">
        <v>853</v>
      </c>
      <c r="F2" s="614">
        <f>'QRC4 Form'!I61</f>
        <v>14339</v>
      </c>
      <c r="I2" s="39"/>
      <c r="J2" s="39"/>
    </row>
    <row r="3" spans="1:10" s="206" customFormat="1" x14ac:dyDescent="0.2">
      <c r="A3" s="688" t="str">
        <f>'QRC4 Form'!$E$20</f>
        <v>E1433</v>
      </c>
      <c r="B3" s="612">
        <v>2015</v>
      </c>
      <c r="C3" s="612">
        <v>10</v>
      </c>
      <c r="D3" s="612">
        <v>1</v>
      </c>
      <c r="E3" s="613" t="s">
        <v>853</v>
      </c>
      <c r="F3" s="614">
        <f>'QRC4 Form'!I63</f>
        <v>11900</v>
      </c>
      <c r="I3" s="39"/>
      <c r="J3" s="39"/>
    </row>
    <row r="4" spans="1:10" s="206" customFormat="1" x14ac:dyDescent="0.2">
      <c r="A4" s="688" t="str">
        <f>'QRC4 Form'!$E$20</f>
        <v>E1433</v>
      </c>
      <c r="B4" s="612">
        <v>2015</v>
      </c>
      <c r="C4" s="612">
        <v>11</v>
      </c>
      <c r="D4" s="612">
        <v>1</v>
      </c>
      <c r="E4" s="613" t="s">
        <v>853</v>
      </c>
      <c r="F4" s="614">
        <f>'QRC4 Form'!I65</f>
        <v>11677</v>
      </c>
      <c r="I4" s="39"/>
      <c r="J4" s="39"/>
    </row>
    <row r="5" spans="1:10" s="206" customFormat="1" x14ac:dyDescent="0.2">
      <c r="A5" s="688" t="str">
        <f>'QRC4 Form'!$E$20</f>
        <v>E1433</v>
      </c>
      <c r="B5" s="612">
        <v>2015</v>
      </c>
      <c r="C5" s="612">
        <v>8</v>
      </c>
      <c r="D5" s="612">
        <v>1</v>
      </c>
      <c r="E5" s="613" t="s">
        <v>853</v>
      </c>
      <c r="F5" s="614">
        <f>'QRC4 Form'!I61+'QRC4 Form'!I63+'QRC4 Form'!I65+'QRC4 Form'!I67</f>
        <v>41915</v>
      </c>
      <c r="I5" s="39"/>
      <c r="J5" s="39"/>
    </row>
    <row r="6" spans="1:10" s="206" customFormat="1" x14ac:dyDescent="0.2">
      <c r="A6" s="688" t="str">
        <f>'QRC4 Form'!$E$20</f>
        <v>E1433</v>
      </c>
      <c r="B6" s="612">
        <v>2015</v>
      </c>
      <c r="C6" s="612">
        <v>12</v>
      </c>
      <c r="D6" s="612">
        <v>1</v>
      </c>
      <c r="E6" s="613" t="s">
        <v>853</v>
      </c>
      <c r="F6" s="614">
        <f>'QRC4 Form'!I67</f>
        <v>3999</v>
      </c>
      <c r="I6" s="39"/>
      <c r="J6" s="39"/>
    </row>
    <row r="7" spans="1:10" s="39" customFormat="1" x14ac:dyDescent="0.2">
      <c r="A7" s="689" t="str">
        <f>'QRC4 Form'!$E$20</f>
        <v>E1433</v>
      </c>
      <c r="B7" s="120">
        <v>2015</v>
      </c>
      <c r="C7" s="120">
        <v>8</v>
      </c>
      <c r="D7" s="120">
        <v>1</v>
      </c>
      <c r="E7" s="615" t="s">
        <v>853</v>
      </c>
      <c r="F7" s="616">
        <f>+'QRC4 Form'!I39+'QRC4 Form'!I47+'QRC4 Form'!I49</f>
        <v>41915</v>
      </c>
    </row>
    <row r="8" spans="1:10" s="39" customFormat="1" x14ac:dyDescent="0.2">
      <c r="A8" s="689" t="str">
        <f>'QRC4 Form'!$E$20</f>
        <v>E1433</v>
      </c>
      <c r="B8" s="120">
        <v>2015</v>
      </c>
      <c r="C8" s="120">
        <v>2</v>
      </c>
      <c r="D8" s="120">
        <v>1</v>
      </c>
      <c r="E8" s="615" t="s">
        <v>853</v>
      </c>
      <c r="F8" s="616">
        <f>'QRC4 Form'!I49</f>
        <v>609</v>
      </c>
    </row>
    <row r="9" spans="1:10" s="206" customFormat="1" x14ac:dyDescent="0.2">
      <c r="A9" s="688" t="str">
        <f>'QRC4 Form'!$E$20</f>
        <v>E1433</v>
      </c>
      <c r="B9" s="612">
        <v>2015</v>
      </c>
      <c r="C9" s="612">
        <v>5</v>
      </c>
      <c r="D9" s="612">
        <v>1</v>
      </c>
      <c r="E9" s="613" t="s">
        <v>853</v>
      </c>
      <c r="F9" s="614">
        <v>1</v>
      </c>
      <c r="I9" s="39"/>
      <c r="J9" s="39"/>
    </row>
    <row r="10" spans="1:10" s="206" customFormat="1" x14ac:dyDescent="0.2">
      <c r="A10" s="688" t="str">
        <f>'QRC4 Form'!$E$20</f>
        <v>E1433</v>
      </c>
      <c r="B10" s="612">
        <v>2015</v>
      </c>
      <c r="C10" s="612">
        <v>16</v>
      </c>
      <c r="D10" s="612">
        <v>1</v>
      </c>
      <c r="E10" s="613" t="s">
        <v>853</v>
      </c>
      <c r="F10" s="614">
        <f>+'QRC4 Form'!I112+'QRC4 Form'!I122</f>
        <v>5093</v>
      </c>
      <c r="I10" s="39"/>
      <c r="J10" s="39"/>
    </row>
    <row r="11" spans="1:10" s="39" customFormat="1" x14ac:dyDescent="0.2">
      <c r="A11" s="689" t="str">
        <f>'QRC4 Form'!$E$20</f>
        <v>E1433</v>
      </c>
      <c r="B11" s="120">
        <v>2015</v>
      </c>
      <c r="C11" s="612">
        <v>6</v>
      </c>
      <c r="D11" s="612">
        <v>1</v>
      </c>
      <c r="E11" s="615" t="s">
        <v>853</v>
      </c>
      <c r="F11" s="616">
        <f>'QRC4 Form'!I47</f>
        <v>856</v>
      </c>
    </row>
    <row r="12" spans="1:10" s="206" customFormat="1" x14ac:dyDescent="0.2">
      <c r="A12" s="688" t="str">
        <f>'QRC4 Form'!$E$20</f>
        <v>E1433</v>
      </c>
      <c r="B12" s="612">
        <v>2015</v>
      </c>
      <c r="C12" s="612">
        <v>9</v>
      </c>
      <c r="D12" s="612">
        <v>2</v>
      </c>
      <c r="E12" s="613" t="s">
        <v>853</v>
      </c>
      <c r="F12" s="614">
        <f>'QRC4 Form'!K61</f>
        <v>7027</v>
      </c>
      <c r="I12" s="39"/>
      <c r="J12" s="39"/>
    </row>
    <row r="13" spans="1:10" s="206" customFormat="1" x14ac:dyDescent="0.2">
      <c r="A13" s="688" t="str">
        <f>'QRC4 Form'!$E$20</f>
        <v>E1433</v>
      </c>
      <c r="B13" s="612">
        <v>2015</v>
      </c>
      <c r="C13" s="612">
        <v>10</v>
      </c>
      <c r="D13" s="612">
        <v>2</v>
      </c>
      <c r="E13" s="613" t="s">
        <v>853</v>
      </c>
      <c r="F13" s="614">
        <f>'QRC4 Form'!K63</f>
        <v>5641</v>
      </c>
      <c r="I13" s="39"/>
      <c r="J13" s="39"/>
    </row>
    <row r="14" spans="1:10" s="206" customFormat="1" x14ac:dyDescent="0.2">
      <c r="A14" s="688" t="str">
        <f>'QRC4 Form'!$E$20</f>
        <v>E1433</v>
      </c>
      <c r="B14" s="612">
        <v>2015</v>
      </c>
      <c r="C14" s="612">
        <v>11</v>
      </c>
      <c r="D14" s="612">
        <v>2</v>
      </c>
      <c r="E14" s="613" t="s">
        <v>853</v>
      </c>
      <c r="F14" s="614">
        <f>'QRC4 Form'!K65</f>
        <v>5608</v>
      </c>
      <c r="I14" s="39"/>
      <c r="J14" s="39"/>
    </row>
    <row r="15" spans="1:10" s="206" customFormat="1" x14ac:dyDescent="0.2">
      <c r="A15" s="688" t="str">
        <f>'QRC4 Form'!$E$20</f>
        <v>E1433</v>
      </c>
      <c r="B15" s="612">
        <v>2015</v>
      </c>
      <c r="C15" s="612">
        <v>12</v>
      </c>
      <c r="D15" s="612">
        <v>2</v>
      </c>
      <c r="E15" s="613" t="s">
        <v>853</v>
      </c>
      <c r="F15" s="614">
        <f>'QRC4 Form'!K67</f>
        <v>2993</v>
      </c>
      <c r="I15" s="39"/>
      <c r="J15" s="39"/>
    </row>
    <row r="16" spans="1:10" s="206" customFormat="1" x14ac:dyDescent="0.2">
      <c r="A16" s="688" t="str">
        <f>'QRC4 Form'!$E$20</f>
        <v>E1433</v>
      </c>
      <c r="B16" s="612">
        <v>2015</v>
      </c>
      <c r="C16" s="612">
        <v>5</v>
      </c>
      <c r="D16" s="612">
        <v>2</v>
      </c>
      <c r="E16" s="613" t="s">
        <v>853</v>
      </c>
      <c r="F16" s="614">
        <v>1</v>
      </c>
      <c r="I16" s="39"/>
      <c r="J16" s="39"/>
    </row>
    <row r="17" spans="1:10" s="206" customFormat="1" x14ac:dyDescent="0.2">
      <c r="A17" s="688" t="str">
        <f>'QRC4 Form'!$E$20</f>
        <v>E1433</v>
      </c>
      <c r="B17" s="612">
        <v>2015</v>
      </c>
      <c r="C17" s="612">
        <v>16</v>
      </c>
      <c r="D17" s="612">
        <v>2</v>
      </c>
      <c r="E17" s="613" t="s">
        <v>853</v>
      </c>
      <c r="F17" s="614">
        <f>+'QRC4 Form'!K112+'QRC4 Form'!K122</f>
        <v>1138</v>
      </c>
      <c r="I17" s="39"/>
      <c r="J17" s="39"/>
    </row>
    <row r="18" spans="1:10" s="39" customFormat="1" x14ac:dyDescent="0.2">
      <c r="A18" s="689" t="str">
        <f>'QRC4 Form'!$E$20</f>
        <v>E1433</v>
      </c>
      <c r="B18" s="120">
        <v>2015</v>
      </c>
      <c r="C18" s="120">
        <v>6</v>
      </c>
      <c r="D18" s="120">
        <v>2</v>
      </c>
      <c r="E18" s="615" t="s">
        <v>853</v>
      </c>
      <c r="F18" s="616">
        <f>+'QRC4 Form'!K39+'QRC4 Form'!K47+'QRC4 Form'!K49</f>
        <v>21269</v>
      </c>
    </row>
    <row r="19" spans="1:10" s="206" customFormat="1" x14ac:dyDescent="0.2">
      <c r="A19" s="688" t="str">
        <f>'QRC4 Form'!$E$20</f>
        <v>E1433</v>
      </c>
      <c r="B19" s="612">
        <v>2015</v>
      </c>
      <c r="C19" s="612">
        <v>2</v>
      </c>
      <c r="D19" s="612">
        <v>2</v>
      </c>
      <c r="E19" s="613" t="s">
        <v>853</v>
      </c>
      <c r="F19" s="616">
        <f>'QRC4 Form'!K49</f>
        <v>99</v>
      </c>
      <c r="I19" s="39"/>
      <c r="J19" s="39"/>
    </row>
    <row r="20" spans="1:10" s="206" customFormat="1" x14ac:dyDescent="0.2">
      <c r="A20" s="688" t="str">
        <f>'QRC4 Form'!$E$20</f>
        <v>E1433</v>
      </c>
      <c r="B20" s="612">
        <v>2015</v>
      </c>
      <c r="C20" s="612">
        <v>8</v>
      </c>
      <c r="D20" s="612">
        <v>2</v>
      </c>
      <c r="E20" s="613" t="s">
        <v>853</v>
      </c>
      <c r="F20" s="614">
        <f>'QRC4 Form'!K61+'QRC4 Form'!K63+'QRC4 Form'!K65+'QRC4 Form'!K67</f>
        <v>21269</v>
      </c>
      <c r="I20" s="39"/>
      <c r="J20" s="39"/>
    </row>
    <row r="21" spans="1:10" x14ac:dyDescent="0.2">
      <c r="A21" s="688" t="str">
        <f>'QRC4 Form'!$E$20</f>
        <v>E1433</v>
      </c>
      <c r="B21" s="612">
        <v>2015</v>
      </c>
      <c r="C21" s="612">
        <v>6</v>
      </c>
      <c r="D21" s="612">
        <v>2</v>
      </c>
      <c r="E21" s="613" t="s">
        <v>853</v>
      </c>
      <c r="F21" s="616">
        <f>'QRC4 Form'!K47</f>
        <v>-163</v>
      </c>
    </row>
  </sheetData>
  <sheetProtection sheet="1" objects="1" scenarios="1"/>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F13"/>
  <sheetViews>
    <sheetView workbookViewId="0">
      <selection activeCell="AO1" sqref="AO1"/>
    </sheetView>
  </sheetViews>
  <sheetFormatPr defaultRowHeight="12.75" x14ac:dyDescent="0.2"/>
  <sheetData>
    <row r="1" spans="1:6" x14ac:dyDescent="0.2">
      <c r="A1" s="402" t="s">
        <v>844</v>
      </c>
      <c r="B1" s="617" t="s">
        <v>845</v>
      </c>
      <c r="C1" s="617" t="s">
        <v>744</v>
      </c>
      <c r="D1" s="617" t="s">
        <v>846</v>
      </c>
      <c r="E1" s="402" t="s">
        <v>847</v>
      </c>
      <c r="F1" s="617" t="s">
        <v>745</v>
      </c>
    </row>
    <row r="2" spans="1:6" x14ac:dyDescent="0.2">
      <c r="A2" s="690" t="str">
        <f>'QRC4 Form'!$E$20</f>
        <v>E1433</v>
      </c>
      <c r="B2" s="42">
        <v>2015</v>
      </c>
      <c r="C2" s="42">
        <v>1</v>
      </c>
      <c r="D2" s="42">
        <v>1</v>
      </c>
      <c r="E2" s="402" t="s">
        <v>867</v>
      </c>
      <c r="F2" s="691">
        <f>'LCTS Form'!D20</f>
        <v>4200</v>
      </c>
    </row>
    <row r="3" spans="1:6" x14ac:dyDescent="0.2">
      <c r="A3" s="690" t="str">
        <f>'QRC4 Form'!$E$20</f>
        <v>E1433</v>
      </c>
      <c r="B3" s="42">
        <v>2015</v>
      </c>
      <c r="C3" s="42">
        <v>2</v>
      </c>
      <c r="D3" s="42">
        <v>1</v>
      </c>
      <c r="E3" s="402" t="s">
        <v>867</v>
      </c>
      <c r="F3" s="691">
        <f>'LCTS Form'!D22</f>
        <v>7035</v>
      </c>
    </row>
    <row r="4" spans="1:6" x14ac:dyDescent="0.2">
      <c r="A4" s="690" t="str">
        <f>'QRC4 Form'!$E$20</f>
        <v>E1433</v>
      </c>
      <c r="B4" s="42">
        <v>2015</v>
      </c>
      <c r="C4" s="42">
        <v>3</v>
      </c>
      <c r="D4" s="42">
        <v>1</v>
      </c>
      <c r="E4" s="402" t="s">
        <v>867</v>
      </c>
      <c r="F4" s="691">
        <f>'LCTS Form'!D24</f>
        <v>11235</v>
      </c>
    </row>
    <row r="5" spans="1:6" x14ac:dyDescent="0.2">
      <c r="A5" s="690" t="str">
        <f>'QRC4 Form'!$E$20</f>
        <v>E1433</v>
      </c>
      <c r="B5" s="42">
        <v>2015</v>
      </c>
      <c r="C5" s="42">
        <v>1</v>
      </c>
      <c r="D5" s="42">
        <v>2</v>
      </c>
      <c r="E5" s="402" t="s">
        <v>867</v>
      </c>
      <c r="F5" s="691">
        <f>'LCTS Form'!E20</f>
        <v>4150</v>
      </c>
    </row>
    <row r="6" spans="1:6" x14ac:dyDescent="0.2">
      <c r="A6" s="690" t="str">
        <f>'QRC4 Form'!$E$20</f>
        <v>E1433</v>
      </c>
      <c r="B6" s="42">
        <v>2015</v>
      </c>
      <c r="C6" s="42">
        <v>2</v>
      </c>
      <c r="D6" s="42">
        <v>2</v>
      </c>
      <c r="E6" s="402" t="s">
        <v>867</v>
      </c>
      <c r="F6" s="691">
        <f>'LCTS Form'!E22</f>
        <v>6906</v>
      </c>
    </row>
    <row r="7" spans="1:6" x14ac:dyDescent="0.2">
      <c r="A7" s="690" t="str">
        <f>'QRC4 Form'!$E$20</f>
        <v>E1433</v>
      </c>
      <c r="B7" s="42">
        <v>2015</v>
      </c>
      <c r="C7" s="42">
        <v>3</v>
      </c>
      <c r="D7" s="42">
        <v>2</v>
      </c>
      <c r="E7" s="402" t="s">
        <v>867</v>
      </c>
      <c r="F7" s="691">
        <f>'LCTS Form'!E24</f>
        <v>11056</v>
      </c>
    </row>
    <row r="8" spans="1:6" x14ac:dyDescent="0.2">
      <c r="A8" s="690" t="str">
        <f>'QRC4 Form'!$E$20</f>
        <v>E1433</v>
      </c>
      <c r="B8" s="42">
        <v>2015</v>
      </c>
      <c r="C8" s="42">
        <v>1</v>
      </c>
      <c r="D8" s="42">
        <v>3</v>
      </c>
      <c r="E8" s="402" t="s">
        <v>867</v>
      </c>
      <c r="F8" s="691">
        <f>'LCTS Form'!F20</f>
        <v>4126</v>
      </c>
    </row>
    <row r="9" spans="1:6" x14ac:dyDescent="0.2">
      <c r="A9" s="690" t="str">
        <f>'QRC4 Form'!$E$20</f>
        <v>E1433</v>
      </c>
      <c r="B9" s="42">
        <v>2015</v>
      </c>
      <c r="C9" s="42">
        <v>2</v>
      </c>
      <c r="D9" s="42">
        <v>3</v>
      </c>
      <c r="E9" s="402" t="s">
        <v>867</v>
      </c>
      <c r="F9" s="691">
        <f>'LCTS Form'!F22</f>
        <v>6819</v>
      </c>
    </row>
    <row r="10" spans="1:6" x14ac:dyDescent="0.2">
      <c r="A10" s="690" t="str">
        <f>'QRC4 Form'!$E$20</f>
        <v>E1433</v>
      </c>
      <c r="B10" s="42">
        <v>2015</v>
      </c>
      <c r="C10" s="42">
        <v>3</v>
      </c>
      <c r="D10" s="42">
        <v>3</v>
      </c>
      <c r="E10" s="402" t="s">
        <v>867</v>
      </c>
      <c r="F10" s="691">
        <f>'LCTS Form'!F24</f>
        <v>10945</v>
      </c>
    </row>
    <row r="11" spans="1:6" x14ac:dyDescent="0.2">
      <c r="A11" s="690" t="str">
        <f>'QRC4 Form'!$E$20</f>
        <v>E1433</v>
      </c>
      <c r="B11" s="42">
        <v>2015</v>
      </c>
      <c r="C11" s="42">
        <v>1</v>
      </c>
      <c r="D11" s="42">
        <v>4</v>
      </c>
      <c r="E11" s="402" t="s">
        <v>867</v>
      </c>
      <c r="F11" s="691">
        <f>'LCTS Form'!G20</f>
        <v>4065</v>
      </c>
    </row>
    <row r="12" spans="1:6" x14ac:dyDescent="0.2">
      <c r="A12" s="690" t="str">
        <f>'QRC4 Form'!$E$20</f>
        <v>E1433</v>
      </c>
      <c r="B12" s="42">
        <v>2015</v>
      </c>
      <c r="C12" s="42">
        <v>2</v>
      </c>
      <c r="D12" s="42">
        <v>4</v>
      </c>
      <c r="E12" s="402" t="s">
        <v>867</v>
      </c>
      <c r="F12" s="691">
        <f>'LCTS Form'!G22</f>
        <v>6820</v>
      </c>
    </row>
    <row r="13" spans="1:6" x14ac:dyDescent="0.2">
      <c r="A13" s="690" t="str">
        <f>'QRC4 Form'!$E$20</f>
        <v>E1433</v>
      </c>
      <c r="B13" s="42">
        <v>2015</v>
      </c>
      <c r="C13" s="42">
        <v>3</v>
      </c>
      <c r="D13" s="42">
        <v>4</v>
      </c>
      <c r="E13" s="402" t="s">
        <v>867</v>
      </c>
      <c r="F13" s="691">
        <f>'LCTS Form'!G24</f>
        <v>10885</v>
      </c>
    </row>
  </sheetData>
  <sheetProtection sheet="1" objects="1" scenarios="1"/>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C1"/>
  <sheetViews>
    <sheetView workbookViewId="0">
      <selection activeCell="AO1" sqref="AO1"/>
    </sheetView>
  </sheetViews>
  <sheetFormatPr defaultRowHeight="12.75" x14ac:dyDescent="0.2"/>
  <sheetData>
    <row r="1" spans="1:3" x14ac:dyDescent="0.2">
      <c r="A1" t="str">
        <f>'QRC4 Form'!E19</f>
        <v>Hastings</v>
      </c>
      <c r="B1" t="s">
        <v>865</v>
      </c>
      <c r="C1" t="s">
        <v>865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isl xmlns:xsi="http://www.w3.org/2001/XMLSchema-instance" xmlns:xsd="http://www.w3.org/2001/XMLSchema" xmlns="http://www.boldonjames.com/2008/01/sie/internal/label" sislVersion="0" policy="8270c081-d9f3-48ae-83c7-c2320a8ca25c"/>
</file>

<file path=customXml/itemProps1.xml><?xml version="1.0" encoding="utf-8"?>
<ds:datastoreItem xmlns:ds="http://schemas.openxmlformats.org/officeDocument/2006/customXml" ds:itemID="{E3D56647-35AE-4B2B-834E-E41FD6DE2E50}">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14</vt:i4>
      </vt:variant>
    </vt:vector>
  </HeadingPairs>
  <TitlesOfParts>
    <vt:vector size="24" baseType="lpstr">
      <vt:lpstr>Instructions</vt:lpstr>
      <vt:lpstr>QRC4 Form</vt:lpstr>
      <vt:lpstr>LCTS Form</vt:lpstr>
      <vt:lpstr>QRC4 Validation</vt:lpstr>
      <vt:lpstr>LCTS Validation</vt:lpstr>
      <vt:lpstr>Data</vt:lpstr>
      <vt:lpstr>Access1</vt:lpstr>
      <vt:lpstr>MV</vt:lpstr>
      <vt:lpstr>LCTSV</vt:lpstr>
      <vt:lpstr>LA_info</vt:lpstr>
      <vt:lpstr>'LCTS Form'!BRprint1</vt:lpstr>
      <vt:lpstr>CONTACT</vt:lpstr>
      <vt:lpstr>Data!Data1</vt:lpstr>
      <vt:lpstr>datar</vt:lpstr>
      <vt:lpstr>LAlist</vt:lpstr>
      <vt:lpstr>lanames</vt:lpstr>
      <vt:lpstr>Instructions!Print_Area</vt:lpstr>
      <vt:lpstr>'LCTS Form'!Print_Area</vt:lpstr>
      <vt:lpstr>'QRC4 Form'!Print_Area</vt:lpstr>
      <vt:lpstr>'QRC4 Validation'!Print_Area</vt:lpstr>
      <vt:lpstr>Data!Print_Titles</vt:lpstr>
      <vt:lpstr>'QRC4 Validation'!Print_Titles</vt:lpstr>
      <vt:lpstr>Qrc4print</vt:lpstr>
      <vt:lpstr>Table</vt:lpstr>
    </vt:vector>
  </TitlesOfParts>
  <Company>DETR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DETR</dc:creator>
  <cp:lastModifiedBy>Nick Brocklebank</cp:lastModifiedBy>
  <cp:lastPrinted>2016-05-11T09:05:01Z</cp:lastPrinted>
  <dcterms:created xsi:type="dcterms:W3CDTF">2002-10-30T10:36:04Z</dcterms:created>
  <dcterms:modified xsi:type="dcterms:W3CDTF">2016-05-11T13:21:25Z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e13fb955-b62c-4af2-b886-e41dc572c70c</vt:lpwstr>
  </property>
  <property fmtid="{D5CDD505-2E9C-101B-9397-08002B2CF9AE}" pid="3" name="bjSaver">
    <vt:lpwstr>R0pVd106rFXx61mB5XOoeOl7DzOBLWfF</vt:lpwstr>
  </property>
  <property fmtid="{D5CDD505-2E9C-101B-9397-08002B2CF9AE}" pid="4" name="bjDocumentSecurityLabel">
    <vt:lpwstr>No Marking</vt:lpwstr>
  </property>
</Properties>
</file>