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bookViews>
    <workbookView xWindow="-315" yWindow="240" windowWidth="15480" windowHeight="7905" activeTab="1"/>
  </bookViews>
  <sheets>
    <sheet name="Instructions" sheetId="5" r:id="rId1"/>
    <sheet name="QRC4 Form" sheetId="4" r:id="rId2"/>
    <sheet name="Main Validation" sheetId="9" r:id="rId3"/>
    <sheet name="Data" sheetId="3" r:id="rId4"/>
    <sheet name="Sheet1" sheetId="8" r:id="rId5"/>
    <sheet name="Access1" sheetId="7" r:id="rId6"/>
  </sheets>
  <externalReferences>
    <externalReference r:id="rId7"/>
    <externalReference r:id="rId8"/>
    <externalReference r:id="rId9"/>
    <externalReference r:id="rId10"/>
    <externalReference r:id="rId11"/>
  </externalReferences>
  <definedNames>
    <definedName name="_xlnm._FilterDatabase" localSheetId="3" hidden="1">Data!#REF!</definedName>
    <definedName name="_QRC4">Sheet1!$A$1:$X$6</definedName>
    <definedName name="Adur">[1]DATA!#REF!</definedName>
    <definedName name="BRprint1">#REF!</definedName>
    <definedName name="BRprint2">#REF!</definedName>
    <definedName name="CERDATA">'[2]Section A'!#REF!</definedName>
    <definedName name="CONTACT">'QRC4 Form'!$AH$190:$AM$190</definedName>
    <definedName name="datar" localSheetId="5">[3]Data!$A$12:$AM$338</definedName>
    <definedName name="datar" localSheetId="2">[4]Data!$A$8:$AT$334</definedName>
    <definedName name="datar">Data!$A$12:$AE$338</definedName>
    <definedName name="detruse">#REF!</definedName>
    <definedName name="dtlruse">#REF!</definedName>
    <definedName name="LAcodes">#REF!</definedName>
    <definedName name="LAlist" localSheetId="5">[3]Data!$B$12:$B$338</definedName>
    <definedName name="LAlist" localSheetId="2">#REF!</definedName>
    <definedName name="LAlist">Data!$B$12:$B$338</definedName>
    <definedName name="lanames">Data!$B$12:$B$338</definedName>
    <definedName name="numberhered">#REF!</definedName>
    <definedName name="_xlnm.Print_Area" localSheetId="0">Instructions!$A$1:$D$51</definedName>
    <definedName name="_xlnm.Print_Area" localSheetId="2">'Main Validation'!$A$1:$P$44</definedName>
    <definedName name="_xlnm.Print_Area" localSheetId="1">'QRC4 Form'!$A$1:$L$152</definedName>
    <definedName name="_xlnm.Print_Area">'[2]Section A'!#REF!</definedName>
    <definedName name="_xlnm.Print_Titles" localSheetId="3">Data!$A:$C,Data!$1:$10</definedName>
    <definedName name="_xlnm.Print_Titles" localSheetId="2">'Main Validation'!$1:$16</definedName>
    <definedName name="Table" localSheetId="5">[3]Data!$A$12:$C$338</definedName>
    <definedName name="Table" localSheetId="2">#REF!</definedName>
    <definedName name="Table">Data!$A$12:$C$338</definedName>
    <definedName name="table1">#REF!</definedName>
    <definedName name="Validation">#REF!</definedName>
    <definedName name="zzz">#REF!</definedName>
  </definedNames>
  <calcPr calcId="145621"/>
</workbook>
</file>

<file path=xl/calcChain.xml><?xml version="1.0" encoding="utf-8"?>
<calcChain xmlns="http://schemas.openxmlformats.org/spreadsheetml/2006/main">
  <c r="Y338" i="3" l="1"/>
  <c r="P338" i="3"/>
  <c r="Q341" i="3"/>
  <c r="M341" i="3"/>
  <c r="N341" i="3"/>
  <c r="O341" i="3"/>
  <c r="P341" i="3"/>
  <c r="L341" i="3"/>
  <c r="G44" i="9"/>
  <c r="G43" i="9"/>
  <c r="G42" i="9"/>
  <c r="G41" i="9"/>
  <c r="G40" i="9"/>
  <c r="E338" i="3" l="1"/>
  <c r="F338" i="3"/>
  <c r="G338" i="3"/>
  <c r="H338" i="3"/>
  <c r="I338" i="3"/>
  <c r="J338" i="3"/>
  <c r="K338" i="3"/>
  <c r="L338" i="3"/>
  <c r="M338" i="3"/>
  <c r="N338" i="3"/>
  <c r="O338" i="3"/>
  <c r="Q338" i="3"/>
  <c r="R338" i="3"/>
  <c r="S338" i="3"/>
  <c r="T338" i="3"/>
  <c r="U338" i="3"/>
  <c r="V338" i="3"/>
  <c r="W338" i="3"/>
  <c r="X338" i="3"/>
  <c r="Z338" i="3"/>
  <c r="AA338" i="3"/>
  <c r="AB338" i="3"/>
  <c r="AC338" i="3"/>
  <c r="AD338" i="3"/>
  <c r="AE338" i="3"/>
  <c r="E24" i="9"/>
  <c r="E37" i="9"/>
  <c r="D37" i="9"/>
  <c r="D38" i="9"/>
  <c r="I155" i="4"/>
  <c r="D27" i="9"/>
  <c r="E27" i="9"/>
  <c r="D24" i="9"/>
  <c r="G27" i="9" l="1"/>
  <c r="H27" i="9" s="1"/>
  <c r="M27" i="9" s="1"/>
  <c r="D28" i="9"/>
  <c r="E28" i="9"/>
  <c r="D25" i="9"/>
  <c r="D26" i="9"/>
  <c r="D35" i="9"/>
  <c r="E35" i="9"/>
  <c r="D22" i="9"/>
  <c r="E22" i="9"/>
  <c r="G28" i="9" l="1"/>
  <c r="H28" i="9" s="1"/>
  <c r="G35" i="9"/>
  <c r="G22" i="9"/>
  <c r="H22" i="9" s="1"/>
  <c r="D36" i="9"/>
  <c r="D23" i="9"/>
  <c r="M28" i="9" l="1"/>
  <c r="H35" i="9"/>
  <c r="M35" i="9" s="1"/>
  <c r="M22" i="9"/>
  <c r="AM190" i="4"/>
  <c r="AL190" i="4"/>
  <c r="AK190" i="4"/>
  <c r="D33" i="9" l="1"/>
  <c r="D32" i="9"/>
  <c r="D31" i="9"/>
  <c r="G12" i="3"/>
  <c r="D21" i="9" s="1"/>
  <c r="G13" i="3"/>
  <c r="G14" i="3"/>
  <c r="G15" i="3"/>
  <c r="G16" i="3"/>
  <c r="G17" i="3"/>
  <c r="G18" i="3"/>
  <c r="G19" i="3"/>
  <c r="G20" i="3"/>
  <c r="G21" i="3"/>
  <c r="G22" i="3"/>
  <c r="G23" i="3"/>
  <c r="G24" i="3"/>
  <c r="G25" i="3"/>
  <c r="G26" i="3"/>
  <c r="G27" i="3"/>
  <c r="G28" i="3"/>
  <c r="G29" i="3"/>
  <c r="G30" i="3"/>
  <c r="G31" i="3"/>
  <c r="G32" i="3"/>
  <c r="G33" i="3"/>
  <c r="G34" i="3"/>
  <c r="G35" i="3"/>
  <c r="G36" i="3"/>
  <c r="G37" i="3"/>
  <c r="G38" i="3"/>
  <c r="G39" i="3"/>
  <c r="G40" i="3"/>
  <c r="G41" i="3"/>
  <c r="G42" i="3"/>
  <c r="G43" i="3"/>
  <c r="G44" i="3"/>
  <c r="G45" i="3"/>
  <c r="G46" i="3"/>
  <c r="G47" i="3"/>
  <c r="G48" i="3"/>
  <c r="G49" i="3"/>
  <c r="G50" i="3"/>
  <c r="G51" i="3"/>
  <c r="G52" i="3"/>
  <c r="G53" i="3"/>
  <c r="G54" i="3"/>
  <c r="G55" i="3"/>
  <c r="G56" i="3"/>
  <c r="G57" i="3"/>
  <c r="G58" i="3"/>
  <c r="G59" i="3"/>
  <c r="G60" i="3"/>
  <c r="G61" i="3"/>
  <c r="G62" i="3"/>
  <c r="G63" i="3"/>
  <c r="G64" i="3"/>
  <c r="G65" i="3"/>
  <c r="G66" i="3"/>
  <c r="G67" i="3"/>
  <c r="G68" i="3"/>
  <c r="G69" i="3"/>
  <c r="G70" i="3"/>
  <c r="G71" i="3"/>
  <c r="G72" i="3"/>
  <c r="G73" i="3"/>
  <c r="G74" i="3"/>
  <c r="G75" i="3"/>
  <c r="G76" i="3"/>
  <c r="G77" i="3"/>
  <c r="G78" i="3"/>
  <c r="G79" i="3"/>
  <c r="G80" i="3"/>
  <c r="G81" i="3"/>
  <c r="G82" i="3"/>
  <c r="G83" i="3"/>
  <c r="G84" i="3"/>
  <c r="G85" i="3"/>
  <c r="G86" i="3"/>
  <c r="G87" i="3"/>
  <c r="G88" i="3"/>
  <c r="G89" i="3"/>
  <c r="G90" i="3"/>
  <c r="G91" i="3"/>
  <c r="G92" i="3"/>
  <c r="G93" i="3"/>
  <c r="G94" i="3"/>
  <c r="G95" i="3"/>
  <c r="G96" i="3"/>
  <c r="G97" i="3"/>
  <c r="G98" i="3"/>
  <c r="G99" i="3"/>
  <c r="G100" i="3"/>
  <c r="G101" i="3"/>
  <c r="G102" i="3"/>
  <c r="G103" i="3"/>
  <c r="G104" i="3"/>
  <c r="G105" i="3"/>
  <c r="G106" i="3"/>
  <c r="G107" i="3"/>
  <c r="G108" i="3"/>
  <c r="G109" i="3"/>
  <c r="G110" i="3"/>
  <c r="G111" i="3"/>
  <c r="G112" i="3"/>
  <c r="G113" i="3"/>
  <c r="G114" i="3"/>
  <c r="G115" i="3"/>
  <c r="G116" i="3"/>
  <c r="G117" i="3"/>
  <c r="G118" i="3"/>
  <c r="G119" i="3"/>
  <c r="G120" i="3"/>
  <c r="G121" i="3"/>
  <c r="G122" i="3"/>
  <c r="G123" i="3"/>
  <c r="G124" i="3"/>
  <c r="G125" i="3"/>
  <c r="G126" i="3"/>
  <c r="G127" i="3"/>
  <c r="G128" i="3"/>
  <c r="G129" i="3"/>
  <c r="G130" i="3"/>
  <c r="G131" i="3"/>
  <c r="G132" i="3"/>
  <c r="G133" i="3"/>
  <c r="G134" i="3"/>
  <c r="G135" i="3"/>
  <c r="G136" i="3"/>
  <c r="G137" i="3"/>
  <c r="G138" i="3"/>
  <c r="G139" i="3"/>
  <c r="G140" i="3"/>
  <c r="G141" i="3"/>
  <c r="G142" i="3"/>
  <c r="G143" i="3"/>
  <c r="G144" i="3"/>
  <c r="G145" i="3"/>
  <c r="G146" i="3"/>
  <c r="G147" i="3"/>
  <c r="G148" i="3"/>
  <c r="G149" i="3"/>
  <c r="G150" i="3"/>
  <c r="G151" i="3"/>
  <c r="G152" i="3"/>
  <c r="G153" i="3"/>
  <c r="G154" i="3"/>
  <c r="G155" i="3"/>
  <c r="G156" i="3"/>
  <c r="G157" i="3"/>
  <c r="G158" i="3"/>
  <c r="G159" i="3"/>
  <c r="G160" i="3"/>
  <c r="G161" i="3"/>
  <c r="G162" i="3"/>
  <c r="G163" i="3"/>
  <c r="G164" i="3"/>
  <c r="G165" i="3"/>
  <c r="G166" i="3"/>
  <c r="G167" i="3"/>
  <c r="G168" i="3"/>
  <c r="G169" i="3"/>
  <c r="G170" i="3"/>
  <c r="G171" i="3"/>
  <c r="G172" i="3"/>
  <c r="G173" i="3"/>
  <c r="G174" i="3"/>
  <c r="G175" i="3"/>
  <c r="G176" i="3"/>
  <c r="G177" i="3"/>
  <c r="G178" i="3"/>
  <c r="G179" i="3"/>
  <c r="G180" i="3"/>
  <c r="G181" i="3"/>
  <c r="G182" i="3"/>
  <c r="G183" i="3"/>
  <c r="G184" i="3"/>
  <c r="G185" i="3"/>
  <c r="G186" i="3"/>
  <c r="G187" i="3"/>
  <c r="G188" i="3"/>
  <c r="G189" i="3"/>
  <c r="G190" i="3"/>
  <c r="G191" i="3"/>
  <c r="G192" i="3"/>
  <c r="G193" i="3"/>
  <c r="G194" i="3"/>
  <c r="G195" i="3"/>
  <c r="G196" i="3"/>
  <c r="G197" i="3"/>
  <c r="G198" i="3"/>
  <c r="G199" i="3"/>
  <c r="G200" i="3"/>
  <c r="G201" i="3"/>
  <c r="G202" i="3"/>
  <c r="G203" i="3"/>
  <c r="G204" i="3"/>
  <c r="G205" i="3"/>
  <c r="G206" i="3"/>
  <c r="G207" i="3"/>
  <c r="G208" i="3"/>
  <c r="G209" i="3"/>
  <c r="G210" i="3"/>
  <c r="G211" i="3"/>
  <c r="G212" i="3"/>
  <c r="G213" i="3"/>
  <c r="G214" i="3"/>
  <c r="G215" i="3"/>
  <c r="G216" i="3"/>
  <c r="G217" i="3"/>
  <c r="G218" i="3"/>
  <c r="G219" i="3"/>
  <c r="G220" i="3"/>
  <c r="G221" i="3"/>
  <c r="G222" i="3"/>
  <c r="G223" i="3"/>
  <c r="G224" i="3"/>
  <c r="G225" i="3"/>
  <c r="G226" i="3"/>
  <c r="G227" i="3"/>
  <c r="G228" i="3"/>
  <c r="G229" i="3"/>
  <c r="G230" i="3"/>
  <c r="G231" i="3"/>
  <c r="G232" i="3"/>
  <c r="G233" i="3"/>
  <c r="G234" i="3"/>
  <c r="G235" i="3"/>
  <c r="G236" i="3"/>
  <c r="G237" i="3"/>
  <c r="G238" i="3"/>
  <c r="G239" i="3"/>
  <c r="G240" i="3"/>
  <c r="G241" i="3"/>
  <c r="G242" i="3"/>
  <c r="G243" i="3"/>
  <c r="G244" i="3"/>
  <c r="G245" i="3"/>
  <c r="G246" i="3"/>
  <c r="G247" i="3"/>
  <c r="G248" i="3"/>
  <c r="G249" i="3"/>
  <c r="G250" i="3"/>
  <c r="G251" i="3"/>
  <c r="G252" i="3"/>
  <c r="G253" i="3"/>
  <c r="G254" i="3"/>
  <c r="G255" i="3"/>
  <c r="G256" i="3"/>
  <c r="G257" i="3"/>
  <c r="G258" i="3"/>
  <c r="G259" i="3"/>
  <c r="G260" i="3"/>
  <c r="G261" i="3"/>
  <c r="G262" i="3"/>
  <c r="G263" i="3"/>
  <c r="G264" i="3"/>
  <c r="G265" i="3"/>
  <c r="G266" i="3"/>
  <c r="G267" i="3"/>
  <c r="G268" i="3"/>
  <c r="G269" i="3"/>
  <c r="G270" i="3"/>
  <c r="G271" i="3"/>
  <c r="G272" i="3"/>
  <c r="G273" i="3"/>
  <c r="G274" i="3"/>
  <c r="G275" i="3"/>
  <c r="G276" i="3"/>
  <c r="G277" i="3"/>
  <c r="G278" i="3"/>
  <c r="G279" i="3"/>
  <c r="G280" i="3"/>
  <c r="G281" i="3"/>
  <c r="G282" i="3"/>
  <c r="G283" i="3"/>
  <c r="G284" i="3"/>
  <c r="G285" i="3"/>
  <c r="G286" i="3"/>
  <c r="G287" i="3"/>
  <c r="G288" i="3"/>
  <c r="G289" i="3"/>
  <c r="G290" i="3"/>
  <c r="G291" i="3"/>
  <c r="G292" i="3"/>
  <c r="G293" i="3"/>
  <c r="G294" i="3"/>
  <c r="G295" i="3"/>
  <c r="G296" i="3"/>
  <c r="G297" i="3"/>
  <c r="G298" i="3"/>
  <c r="G299" i="3"/>
  <c r="G300" i="3"/>
  <c r="G301" i="3"/>
  <c r="G302" i="3"/>
  <c r="G303" i="3"/>
  <c r="G304" i="3"/>
  <c r="G305" i="3"/>
  <c r="G306" i="3"/>
  <c r="G307" i="3"/>
  <c r="G308" i="3"/>
  <c r="G309" i="3"/>
  <c r="G310" i="3"/>
  <c r="G311" i="3"/>
  <c r="G312" i="3"/>
  <c r="G313" i="3"/>
  <c r="G314" i="3"/>
  <c r="G315" i="3"/>
  <c r="G316" i="3"/>
  <c r="G317" i="3"/>
  <c r="G318" i="3"/>
  <c r="G319" i="3"/>
  <c r="G320" i="3"/>
  <c r="G321" i="3"/>
  <c r="G322" i="3"/>
  <c r="G323" i="3"/>
  <c r="G324" i="3"/>
  <c r="G325" i="3"/>
  <c r="G326" i="3"/>
  <c r="G327" i="3"/>
  <c r="G328" i="3"/>
  <c r="G329" i="3"/>
  <c r="G330" i="3"/>
  <c r="G331" i="3"/>
  <c r="G332" i="3"/>
  <c r="G333" i="3"/>
  <c r="G334" i="3"/>
  <c r="G335" i="3"/>
  <c r="G336" i="3"/>
  <c r="G337" i="3"/>
  <c r="E33" i="9" l="1"/>
  <c r="E32" i="9"/>
  <c r="E31" i="9"/>
  <c r="E20" i="9"/>
  <c r="E19" i="9"/>
  <c r="E18" i="9"/>
  <c r="E34" i="9" l="1"/>
  <c r="E21" i="9"/>
  <c r="D20" i="9"/>
  <c r="D19" i="9"/>
  <c r="D18" i="9"/>
  <c r="E19" i="4" l="1"/>
  <c r="E18" i="4"/>
  <c r="AJ190" i="4" l="1"/>
  <c r="B7" i="9"/>
  <c r="AI190" i="4"/>
  <c r="B86" i="4"/>
  <c r="B10" i="9"/>
  <c r="B9" i="9"/>
  <c r="B8" i="9"/>
  <c r="B20" i="9" l="1"/>
  <c r="B21" i="9" l="1"/>
  <c r="B22" i="9" s="1"/>
  <c r="B23" i="9" s="1"/>
  <c r="B24" i="9" s="1"/>
  <c r="B25" i="9" s="1"/>
  <c r="B26" i="9" s="1"/>
  <c r="B27" i="9" s="1"/>
  <c r="B28" i="9" s="1"/>
  <c r="B31" i="9" s="1"/>
  <c r="G18" i="9"/>
  <c r="H18" i="9" s="1"/>
  <c r="G19" i="9"/>
  <c r="H19" i="9" l="1"/>
  <c r="M19" i="9" s="1"/>
  <c r="M18" i="9"/>
  <c r="G20" i="9"/>
  <c r="H20" i="9" s="1"/>
  <c r="M20" i="9" l="1"/>
  <c r="G21" i="9"/>
  <c r="H21" i="9" l="1"/>
  <c r="M21" i="9" s="1"/>
  <c r="G24" i="9" l="1"/>
  <c r="H24" i="9" s="1"/>
  <c r="M24" i="9" s="1"/>
  <c r="B32" i="9" l="1"/>
  <c r="B33" i="9" l="1"/>
  <c r="G31" i="9"/>
  <c r="H31" i="9" s="1"/>
  <c r="M31" i="9" l="1"/>
  <c r="B34" i="9"/>
  <c r="B35" i="9" s="1"/>
  <c r="B36" i="9" s="1"/>
  <c r="B37" i="9" s="1"/>
  <c r="B38" i="9" s="1"/>
  <c r="M40" i="9" s="1"/>
  <c r="G32" i="9"/>
  <c r="H32" i="9" l="1"/>
  <c r="M32" i="9" s="1"/>
  <c r="G33" i="9"/>
  <c r="H33" i="9" s="1"/>
  <c r="M33" i="9" l="1"/>
  <c r="G37" i="9" l="1"/>
  <c r="H37" i="9" s="1"/>
  <c r="M37" i="9" l="1"/>
  <c r="K6" i="8" l="1"/>
  <c r="E6" i="8"/>
  <c r="C6" i="8"/>
  <c r="W5" i="8"/>
  <c r="U5" i="8"/>
  <c r="S5" i="8"/>
  <c r="O5" i="8"/>
  <c r="M5" i="8"/>
  <c r="K5" i="8"/>
  <c r="I5" i="8"/>
  <c r="E5" i="8"/>
  <c r="C5" i="8"/>
  <c r="W4" i="8"/>
  <c r="U4" i="8"/>
  <c r="S4" i="8"/>
  <c r="Q4" i="8"/>
  <c r="O4" i="8"/>
  <c r="K4" i="8"/>
  <c r="I4" i="8"/>
  <c r="W3" i="8"/>
  <c r="U3" i="8"/>
  <c r="S3" i="8"/>
  <c r="Q3" i="8"/>
  <c r="K3" i="8"/>
  <c r="I3" i="8"/>
  <c r="G3" i="8"/>
  <c r="E3" i="8"/>
  <c r="U2" i="8"/>
  <c r="S2" i="8"/>
  <c r="Q2" i="8"/>
  <c r="O2" i="8"/>
  <c r="K2" i="8"/>
  <c r="I2" i="8"/>
  <c r="G2" i="8"/>
  <c r="E2" i="8"/>
  <c r="W1" i="8"/>
  <c r="U1" i="8"/>
  <c r="Q1" i="8"/>
  <c r="O1" i="8"/>
  <c r="I1" i="8"/>
  <c r="G1" i="8"/>
  <c r="E1" i="8"/>
  <c r="B1" i="8"/>
  <c r="B2" i="8" s="1"/>
  <c r="B3" i="8" s="1"/>
  <c r="B4" i="8" s="1"/>
  <c r="B5" i="8" s="1"/>
  <c r="B6" i="8" s="1"/>
  <c r="C2" i="8"/>
  <c r="C3" i="8" s="1"/>
  <c r="C4" i="8" s="1"/>
  <c r="B55" i="7" l="1"/>
  <c r="B54" i="7"/>
  <c r="F23" i="7"/>
  <c r="B23" i="7"/>
  <c r="F55" i="7"/>
  <c r="F52" i="7"/>
  <c r="F51" i="7"/>
  <c r="F50" i="7"/>
  <c r="F49" i="7"/>
  <c r="F47" i="7"/>
  <c r="F46" i="7"/>
  <c r="F45" i="7"/>
  <c r="F44" i="7"/>
  <c r="F42" i="7"/>
  <c r="F41" i="7"/>
  <c r="F40" i="7"/>
  <c r="F39" i="7"/>
  <c r="F38" i="7"/>
  <c r="F37" i="7"/>
  <c r="F35" i="7"/>
  <c r="F34" i="7"/>
  <c r="F31" i="7"/>
  <c r="F30" i="7"/>
  <c r="F29" i="7"/>
  <c r="F28" i="7"/>
  <c r="B28" i="7"/>
  <c r="F25" i="7"/>
  <c r="F24" i="7"/>
  <c r="F22" i="7"/>
  <c r="F20" i="7"/>
  <c r="F19" i="7"/>
  <c r="F18" i="7"/>
  <c r="F17" i="7"/>
  <c r="F15" i="7"/>
  <c r="F14" i="7"/>
  <c r="F13" i="7"/>
  <c r="F12" i="7"/>
  <c r="F11" i="7"/>
  <c r="F10" i="7"/>
  <c r="F8" i="7"/>
  <c r="F7" i="7"/>
  <c r="F4" i="7"/>
  <c r="F3" i="7"/>
  <c r="F2" i="7"/>
  <c r="B53" i="7"/>
  <c r="B52" i="7"/>
  <c r="B51" i="7"/>
  <c r="B50" i="7"/>
  <c r="B49" i="7"/>
  <c r="B48" i="7"/>
  <c r="B47" i="7"/>
  <c r="B46" i="7"/>
  <c r="B45" i="7"/>
  <c r="B44" i="7"/>
  <c r="B43" i="7"/>
  <c r="B42" i="7"/>
  <c r="B41" i="7"/>
  <c r="B40" i="7"/>
  <c r="B39" i="7"/>
  <c r="B38" i="7"/>
  <c r="B37" i="7"/>
  <c r="B36" i="7"/>
  <c r="B35" i="7"/>
  <c r="B34" i="7"/>
  <c r="B33" i="7"/>
  <c r="B32" i="7"/>
  <c r="B31" i="7"/>
  <c r="B30" i="7"/>
  <c r="B29" i="7"/>
  <c r="B27" i="7"/>
  <c r="B26" i="7"/>
  <c r="B25" i="7"/>
  <c r="B24" i="7"/>
  <c r="B22" i="7"/>
  <c r="B21" i="7"/>
  <c r="B20" i="7"/>
  <c r="B19" i="7"/>
  <c r="B18" i="7"/>
  <c r="B17" i="7"/>
  <c r="B16" i="7"/>
  <c r="B15" i="7"/>
  <c r="B14" i="7"/>
  <c r="B13" i="7"/>
  <c r="B12" i="7"/>
  <c r="B11" i="7"/>
  <c r="B10" i="7"/>
  <c r="B9" i="7"/>
  <c r="B8" i="7"/>
  <c r="B7" i="7"/>
  <c r="B6" i="7"/>
  <c r="B5" i="7"/>
  <c r="B4" i="7"/>
  <c r="B3" i="7"/>
  <c r="B2" i="7"/>
  <c r="I121" i="4" l="1"/>
  <c r="I101" i="4"/>
  <c r="I111" i="4" l="1"/>
  <c r="M2" i="8"/>
  <c r="F16" i="7"/>
  <c r="M3" i="8"/>
  <c r="F26" i="7"/>
  <c r="I40" i="4"/>
  <c r="D338" i="3"/>
  <c r="K337" i="3"/>
  <c r="K336" i="3"/>
  <c r="K335" i="3"/>
  <c r="K334" i="3"/>
  <c r="K333" i="3"/>
  <c r="K332" i="3"/>
  <c r="K331" i="3"/>
  <c r="K330" i="3"/>
  <c r="K329" i="3"/>
  <c r="K328" i="3"/>
  <c r="K327" i="3"/>
  <c r="K326" i="3"/>
  <c r="K325" i="3"/>
  <c r="K324" i="3"/>
  <c r="K323" i="3"/>
  <c r="K322" i="3"/>
  <c r="K321" i="3"/>
  <c r="K320" i="3"/>
  <c r="K319" i="3"/>
  <c r="K318" i="3"/>
  <c r="K317" i="3"/>
  <c r="K316" i="3"/>
  <c r="K315" i="3"/>
  <c r="K314" i="3"/>
  <c r="K313" i="3"/>
  <c r="K312" i="3"/>
  <c r="K311" i="3"/>
  <c r="K310" i="3"/>
  <c r="K309" i="3"/>
  <c r="K308" i="3"/>
  <c r="K307" i="3"/>
  <c r="K306" i="3"/>
  <c r="K305" i="3"/>
  <c r="K304" i="3"/>
  <c r="K303" i="3"/>
  <c r="K302" i="3"/>
  <c r="K301" i="3"/>
  <c r="K300" i="3"/>
  <c r="K299" i="3"/>
  <c r="K298" i="3"/>
  <c r="K297" i="3"/>
  <c r="K296" i="3"/>
  <c r="K295" i="3"/>
  <c r="K294" i="3"/>
  <c r="K293" i="3"/>
  <c r="K292" i="3"/>
  <c r="K291" i="3"/>
  <c r="K290" i="3"/>
  <c r="K289" i="3"/>
  <c r="K288" i="3"/>
  <c r="K287" i="3"/>
  <c r="K286" i="3"/>
  <c r="K285" i="3"/>
  <c r="K284" i="3"/>
  <c r="K283" i="3"/>
  <c r="K282" i="3"/>
  <c r="K281" i="3"/>
  <c r="K280" i="3"/>
  <c r="K279" i="3"/>
  <c r="K278" i="3"/>
  <c r="K277" i="3"/>
  <c r="K276" i="3"/>
  <c r="K275" i="3"/>
  <c r="K274" i="3"/>
  <c r="K273" i="3"/>
  <c r="K272" i="3"/>
  <c r="K271" i="3"/>
  <c r="K270" i="3"/>
  <c r="K269" i="3"/>
  <c r="K268" i="3"/>
  <c r="K267" i="3"/>
  <c r="K266" i="3"/>
  <c r="K265" i="3"/>
  <c r="K264" i="3"/>
  <c r="K263" i="3"/>
  <c r="K262" i="3"/>
  <c r="K261" i="3"/>
  <c r="K260" i="3"/>
  <c r="K259" i="3"/>
  <c r="K258" i="3"/>
  <c r="K257" i="3"/>
  <c r="K256" i="3"/>
  <c r="K255" i="3"/>
  <c r="K254" i="3"/>
  <c r="K253" i="3"/>
  <c r="K252" i="3"/>
  <c r="K251" i="3"/>
  <c r="K250" i="3"/>
  <c r="K249" i="3"/>
  <c r="K248" i="3"/>
  <c r="K247" i="3"/>
  <c r="K246" i="3"/>
  <c r="K245" i="3"/>
  <c r="K244" i="3"/>
  <c r="K243" i="3"/>
  <c r="K242" i="3"/>
  <c r="K241" i="3"/>
  <c r="K240" i="3"/>
  <c r="K239" i="3"/>
  <c r="K238" i="3"/>
  <c r="K237" i="3"/>
  <c r="K236" i="3"/>
  <c r="K235" i="3"/>
  <c r="K234" i="3"/>
  <c r="K233" i="3"/>
  <c r="K232" i="3"/>
  <c r="K231" i="3"/>
  <c r="K230" i="3"/>
  <c r="K229" i="3"/>
  <c r="K228" i="3"/>
  <c r="K227" i="3"/>
  <c r="K226" i="3"/>
  <c r="K225" i="3"/>
  <c r="K224" i="3"/>
  <c r="K223" i="3"/>
  <c r="K222" i="3"/>
  <c r="K221" i="3"/>
  <c r="K220" i="3"/>
  <c r="K219" i="3"/>
  <c r="K218" i="3"/>
  <c r="K217" i="3"/>
  <c r="K216" i="3"/>
  <c r="K215" i="3"/>
  <c r="K214" i="3"/>
  <c r="K213" i="3"/>
  <c r="K212" i="3"/>
  <c r="K211" i="3"/>
  <c r="K210" i="3"/>
  <c r="K209" i="3"/>
  <c r="K208" i="3"/>
  <c r="K207" i="3"/>
  <c r="K206" i="3"/>
  <c r="K205" i="3"/>
  <c r="K204" i="3"/>
  <c r="K203" i="3"/>
  <c r="K202" i="3"/>
  <c r="K201" i="3"/>
  <c r="K200" i="3"/>
  <c r="K199" i="3"/>
  <c r="K198" i="3"/>
  <c r="K197" i="3"/>
  <c r="K196" i="3"/>
  <c r="K195" i="3"/>
  <c r="K194" i="3"/>
  <c r="K193" i="3"/>
  <c r="K192" i="3"/>
  <c r="K191" i="3"/>
  <c r="K190" i="3"/>
  <c r="K189" i="3"/>
  <c r="K188" i="3"/>
  <c r="K187" i="3"/>
  <c r="K186" i="3"/>
  <c r="K185" i="3"/>
  <c r="K184" i="3"/>
  <c r="K183" i="3"/>
  <c r="K182" i="3"/>
  <c r="K181" i="3"/>
  <c r="K180" i="3"/>
  <c r="K179" i="3"/>
  <c r="K178" i="3"/>
  <c r="K177" i="3"/>
  <c r="K176" i="3"/>
  <c r="K175" i="3"/>
  <c r="K174" i="3"/>
  <c r="K173" i="3"/>
  <c r="K172" i="3"/>
  <c r="K171" i="3"/>
  <c r="K170" i="3"/>
  <c r="K169" i="3"/>
  <c r="K168" i="3"/>
  <c r="K167" i="3"/>
  <c r="K166" i="3"/>
  <c r="K165" i="3"/>
  <c r="K164" i="3"/>
  <c r="K163" i="3"/>
  <c r="K162" i="3"/>
  <c r="K161" i="3"/>
  <c r="K160" i="3"/>
  <c r="K159" i="3"/>
  <c r="K158" i="3"/>
  <c r="K157" i="3"/>
  <c r="K156" i="3"/>
  <c r="K155" i="3"/>
  <c r="K154" i="3"/>
  <c r="K153" i="3"/>
  <c r="K152" i="3"/>
  <c r="K151" i="3"/>
  <c r="K150" i="3"/>
  <c r="K149" i="3"/>
  <c r="K148" i="3"/>
  <c r="K147" i="3"/>
  <c r="K146" i="3"/>
  <c r="K145" i="3"/>
  <c r="K144" i="3"/>
  <c r="K143" i="3"/>
  <c r="K142" i="3"/>
  <c r="K141" i="3"/>
  <c r="K140" i="3"/>
  <c r="K139" i="3"/>
  <c r="K138" i="3"/>
  <c r="K137" i="3"/>
  <c r="K136" i="3"/>
  <c r="K135" i="3"/>
  <c r="K134" i="3"/>
  <c r="K133" i="3"/>
  <c r="K132" i="3"/>
  <c r="K131" i="3"/>
  <c r="K130" i="3"/>
  <c r="K129" i="3"/>
  <c r="K128" i="3"/>
  <c r="K127" i="3"/>
  <c r="K126" i="3"/>
  <c r="K125" i="3"/>
  <c r="K124" i="3"/>
  <c r="K123" i="3"/>
  <c r="K122" i="3"/>
  <c r="K121" i="3"/>
  <c r="K120" i="3"/>
  <c r="K119" i="3"/>
  <c r="K118" i="3"/>
  <c r="K117" i="3"/>
  <c r="K116" i="3"/>
  <c r="K115" i="3"/>
  <c r="K114" i="3"/>
  <c r="K113" i="3"/>
  <c r="K112" i="3"/>
  <c r="K111" i="3"/>
  <c r="K110" i="3"/>
  <c r="K109" i="3"/>
  <c r="K108" i="3"/>
  <c r="K107" i="3"/>
  <c r="K106" i="3"/>
  <c r="K105" i="3"/>
  <c r="K104" i="3"/>
  <c r="K103" i="3"/>
  <c r="K102" i="3"/>
  <c r="K101" i="3"/>
  <c r="K100" i="3"/>
  <c r="K99" i="3"/>
  <c r="K98" i="3"/>
  <c r="K97" i="3"/>
  <c r="K96" i="3"/>
  <c r="K95" i="3"/>
  <c r="K94" i="3"/>
  <c r="K93" i="3"/>
  <c r="K92" i="3"/>
  <c r="K91" i="3"/>
  <c r="K90" i="3"/>
  <c r="K89" i="3"/>
  <c r="K88" i="3"/>
  <c r="K87" i="3"/>
  <c r="K86" i="3"/>
  <c r="K85" i="3"/>
  <c r="K84" i="3"/>
  <c r="K83" i="3"/>
  <c r="K82" i="3"/>
  <c r="K81" i="3"/>
  <c r="K80" i="3"/>
  <c r="K79" i="3"/>
  <c r="K78" i="3"/>
  <c r="K77" i="3"/>
  <c r="K76" i="3"/>
  <c r="K75" i="3"/>
  <c r="K74" i="3"/>
  <c r="K73" i="3"/>
  <c r="K72" i="3"/>
  <c r="K71" i="3"/>
  <c r="K70" i="3"/>
  <c r="K69" i="3"/>
  <c r="K68" i="3"/>
  <c r="K67" i="3"/>
  <c r="K66" i="3"/>
  <c r="K65" i="3"/>
  <c r="K64" i="3"/>
  <c r="K63" i="3"/>
  <c r="K62" i="3"/>
  <c r="K61" i="3"/>
  <c r="K60" i="3"/>
  <c r="K59" i="3"/>
  <c r="K58" i="3"/>
  <c r="K57" i="3"/>
  <c r="K56" i="3"/>
  <c r="K55" i="3"/>
  <c r="K54" i="3"/>
  <c r="K53" i="3"/>
  <c r="K52" i="3"/>
  <c r="K51" i="3"/>
  <c r="K50" i="3"/>
  <c r="K49" i="3"/>
  <c r="K48" i="3"/>
  <c r="K47" i="3"/>
  <c r="K46" i="3"/>
  <c r="K45" i="3"/>
  <c r="K44" i="3"/>
  <c r="K43" i="3"/>
  <c r="K42" i="3"/>
  <c r="K41" i="3"/>
  <c r="K40" i="3"/>
  <c r="K39" i="3"/>
  <c r="K38" i="3"/>
  <c r="K37" i="3"/>
  <c r="K36" i="3"/>
  <c r="K35" i="3"/>
  <c r="K34" i="3"/>
  <c r="K33" i="3"/>
  <c r="K32" i="3"/>
  <c r="K31" i="3"/>
  <c r="K30" i="3"/>
  <c r="K29" i="3"/>
  <c r="K28" i="3"/>
  <c r="K27" i="3"/>
  <c r="K26" i="3"/>
  <c r="K25" i="3"/>
  <c r="K24" i="3"/>
  <c r="K23" i="3"/>
  <c r="K22" i="3"/>
  <c r="K21" i="3"/>
  <c r="K20" i="3"/>
  <c r="K19" i="3"/>
  <c r="K18" i="3"/>
  <c r="K17" i="3"/>
  <c r="K16" i="3"/>
  <c r="K15" i="3"/>
  <c r="K14" i="3"/>
  <c r="K13" i="3"/>
  <c r="K12" i="3"/>
  <c r="D34" i="9" s="1"/>
  <c r="K101" i="4"/>
  <c r="AH190" i="4"/>
  <c r="K50" i="4"/>
  <c r="K40" i="4"/>
  <c r="I50" i="4"/>
  <c r="L1" i="4"/>
  <c r="A5" i="9" s="1"/>
  <c r="L86" i="4"/>
  <c r="K121" i="4"/>
  <c r="P35" i="4"/>
  <c r="P37" i="4"/>
  <c r="P33" i="4"/>
  <c r="P125" i="4"/>
  <c r="P118" i="4"/>
  <c r="P115" i="4"/>
  <c r="P106" i="4"/>
  <c r="P104" i="4"/>
  <c r="P96" i="4"/>
  <c r="P94" i="4"/>
  <c r="P47" i="4"/>
  <c r="P45" i="4"/>
  <c r="P63" i="4"/>
  <c r="P61" i="4"/>
  <c r="P59" i="4"/>
  <c r="G34" i="9" l="1"/>
  <c r="H34" i="9" s="1"/>
  <c r="M34" i="9" s="1"/>
  <c r="I123" i="4"/>
  <c r="E26" i="9" s="1"/>
  <c r="B115" i="4"/>
  <c r="E36" i="9"/>
  <c r="G36" i="9" s="1"/>
  <c r="M4" i="8"/>
  <c r="F36" i="7"/>
  <c r="E23" i="9"/>
  <c r="G23" i="9" s="1"/>
  <c r="S1" i="8"/>
  <c r="F9" i="7"/>
  <c r="K111" i="4"/>
  <c r="F115" i="4" s="1"/>
  <c r="G5" i="8"/>
  <c r="F43" i="7"/>
  <c r="G6" i="8"/>
  <c r="F53" i="7"/>
  <c r="W2" i="8"/>
  <c r="F21" i="7"/>
  <c r="K43" i="4"/>
  <c r="E38" i="9" s="1"/>
  <c r="E4" i="8"/>
  <c r="F32" i="7"/>
  <c r="I43" i="4"/>
  <c r="M1" i="8" s="1"/>
  <c r="K1" i="8"/>
  <c r="F5" i="7"/>
  <c r="I68" i="4"/>
  <c r="K68" i="4"/>
  <c r="R59" i="4"/>
  <c r="R61" i="4"/>
  <c r="X59" i="4"/>
  <c r="R63" i="4"/>
  <c r="X63" i="4"/>
  <c r="X61" i="4"/>
  <c r="K123" i="4" l="1"/>
  <c r="F54" i="7" s="1"/>
  <c r="F27" i="7"/>
  <c r="O3" i="8"/>
  <c r="E25" i="9"/>
  <c r="H36" i="9"/>
  <c r="M36" i="9" s="1"/>
  <c r="H23" i="9"/>
  <c r="M23" i="9" s="1"/>
  <c r="Q5" i="8"/>
  <c r="F48" i="7"/>
  <c r="G38" i="9"/>
  <c r="M38" i="9" s="1"/>
  <c r="G4" i="8"/>
  <c r="F33" i="7"/>
  <c r="G26" i="9"/>
  <c r="H26" i="9" s="1"/>
  <c r="M26" i="9" s="1"/>
  <c r="F6" i="7"/>
  <c r="I6" i="8" l="1"/>
  <c r="G25" i="9"/>
  <c r="M25" i="9" s="1"/>
  <c r="N63" i="4"/>
  <c r="N59" i="4"/>
  <c r="N61" i="4"/>
  <c r="M41" i="9" l="1"/>
  <c r="M42" i="9" s="1"/>
  <c r="M43" i="9"/>
  <c r="M44" i="9" s="1"/>
</calcChain>
</file>

<file path=xl/sharedStrings.xml><?xml version="1.0" encoding="utf-8"?>
<sst xmlns="http://schemas.openxmlformats.org/spreadsheetml/2006/main" count="1053" uniqueCount="854">
  <si>
    <t>Chief Financial Officer : …………………………………………………………</t>
  </si>
  <si>
    <t>Print name : …………………………………………………………</t>
  </si>
  <si>
    <t>Date : ………………………………………………</t>
  </si>
  <si>
    <t xml:space="preserve">  Council Tax </t>
  </si>
  <si>
    <t xml:space="preserve">  Non Domestic Rates</t>
  </si>
  <si>
    <t>PART A</t>
  </si>
  <si>
    <t>£000</t>
  </si>
  <si>
    <t>%</t>
  </si>
  <si>
    <t>Please note that this figure should not exceed 100%</t>
  </si>
  <si>
    <t>PART B</t>
  </si>
  <si>
    <t>Does Line 9 + Line 10 + Line 11 + Line 12 = Line 8?</t>
  </si>
  <si>
    <t>Receipts of non-domestic rates from non-domestic ratepayers, including rates on local authority properties.</t>
  </si>
  <si>
    <t xml:space="preserve"> Select your local authority's name from this list</t>
  </si>
  <si>
    <t>Certificate of Chief Financial Officer</t>
  </si>
  <si>
    <t xml:space="preserve">Est net collectable </t>
  </si>
  <si>
    <t xml:space="preserve">Prepayments/cash </t>
  </si>
  <si>
    <t xml:space="preserve">Total receipts of </t>
  </si>
  <si>
    <t xml:space="preserve">Council tax in year </t>
  </si>
  <si>
    <t xml:space="preserve">Est receipt of </t>
  </si>
  <si>
    <t xml:space="preserve">Total receipt </t>
  </si>
  <si>
    <t xml:space="preserve">Ctax receipts </t>
  </si>
  <si>
    <t xml:space="preserve">NNDR in year </t>
  </si>
  <si>
    <t xml:space="preserve">NNDR receipts </t>
  </si>
  <si>
    <t>debit iro</t>
  </si>
  <si>
    <t>receipts iro</t>
  </si>
  <si>
    <t>ctaxes collected</t>
  </si>
  <si>
    <t>collection rate</t>
  </si>
  <si>
    <t>previous yr</t>
  </si>
  <si>
    <t>NNDR collected</t>
  </si>
  <si>
    <t>No.</t>
  </si>
  <si>
    <t>Local Authority</t>
  </si>
  <si>
    <t>Ecodes</t>
  </si>
  <si>
    <t>Qtr1</t>
  </si>
  <si>
    <t>Qtr2</t>
  </si>
  <si>
    <t xml:space="preserve">Qtr3 </t>
  </si>
  <si>
    <t>Total Qtrs</t>
  </si>
  <si>
    <t>Qtr3</t>
  </si>
  <si>
    <t>ctaxes received</t>
  </si>
  <si>
    <t>received before</t>
  </si>
  <si>
    <t>of year</t>
  </si>
  <si>
    <t>NNDR received</t>
  </si>
  <si>
    <t/>
  </si>
  <si>
    <t>Adur</t>
  </si>
  <si>
    <t>E3831</t>
  </si>
  <si>
    <t>Allerdale</t>
  </si>
  <si>
    <t>E0931</t>
  </si>
  <si>
    <t>Amber Valley</t>
  </si>
  <si>
    <t>E1031</t>
  </si>
  <si>
    <t>Arun</t>
  </si>
  <si>
    <t>E3832</t>
  </si>
  <si>
    <t>Ashfield</t>
  </si>
  <si>
    <t>E3031</t>
  </si>
  <si>
    <t>Ashford</t>
  </si>
  <si>
    <t>E2231</t>
  </si>
  <si>
    <t>Aylesbury Vale</t>
  </si>
  <si>
    <t>E0431</t>
  </si>
  <si>
    <t>Babergh</t>
  </si>
  <si>
    <t>E3531</t>
  </si>
  <si>
    <t>Barking and Dagenham</t>
  </si>
  <si>
    <t>E5030</t>
  </si>
  <si>
    <t>Barnet</t>
  </si>
  <si>
    <t>E5031</t>
  </si>
  <si>
    <t>Barnsley</t>
  </si>
  <si>
    <t>E4401</t>
  </si>
  <si>
    <t>Barrow-in-Furness</t>
  </si>
  <si>
    <t>E0932</t>
  </si>
  <si>
    <t>Basildon</t>
  </si>
  <si>
    <t>E1531</t>
  </si>
  <si>
    <t>Basingstoke &amp; Deane</t>
  </si>
  <si>
    <t>E1731</t>
  </si>
  <si>
    <t>Bassetlaw</t>
  </si>
  <si>
    <t>E3032</t>
  </si>
  <si>
    <t>Bath &amp; North East Somerset</t>
  </si>
  <si>
    <t>E0101</t>
  </si>
  <si>
    <t>Bedford</t>
  </si>
  <si>
    <t>Bexley</t>
  </si>
  <si>
    <t>E5032</t>
  </si>
  <si>
    <t>Birmingham</t>
  </si>
  <si>
    <t>E4601</t>
  </si>
  <si>
    <t>Blaby</t>
  </si>
  <si>
    <t>E2431</t>
  </si>
  <si>
    <t>Blackburn with Darwen</t>
  </si>
  <si>
    <t>E2301</t>
  </si>
  <si>
    <t>Blackpool</t>
  </si>
  <si>
    <t>E2302</t>
  </si>
  <si>
    <t>Bolsover</t>
  </si>
  <si>
    <t>E1032</t>
  </si>
  <si>
    <t>Bolton</t>
  </si>
  <si>
    <t>E4201</t>
  </si>
  <si>
    <t>Boston</t>
  </si>
  <si>
    <t>E2531</t>
  </si>
  <si>
    <t>Bournemouth</t>
  </si>
  <si>
    <t>E1202</t>
  </si>
  <si>
    <t>Bracknell Forest</t>
  </si>
  <si>
    <t>E0301</t>
  </si>
  <si>
    <t>Bradford</t>
  </si>
  <si>
    <t>E4701</t>
  </si>
  <si>
    <t>Braintree</t>
  </si>
  <si>
    <t>E1532</t>
  </si>
  <si>
    <t>Breckland</t>
  </si>
  <si>
    <t>E2631</t>
  </si>
  <si>
    <t>Brent</t>
  </si>
  <si>
    <t>E5033</t>
  </si>
  <si>
    <t>Brentwood</t>
  </si>
  <si>
    <t>E1533</t>
  </si>
  <si>
    <t>Brighton &amp; Hove</t>
  </si>
  <si>
    <t>E1401</t>
  </si>
  <si>
    <t>Bristol</t>
  </si>
  <si>
    <t>E0102</t>
  </si>
  <si>
    <t>Broadland</t>
  </si>
  <si>
    <t>E2632</t>
  </si>
  <si>
    <t>Bromley</t>
  </si>
  <si>
    <t>E5034</t>
  </si>
  <si>
    <t>Bromsgrove</t>
  </si>
  <si>
    <t>E1831</t>
  </si>
  <si>
    <t>Broxbourne</t>
  </si>
  <si>
    <t>E1931</t>
  </si>
  <si>
    <t>Broxtowe</t>
  </si>
  <si>
    <t>E3033</t>
  </si>
  <si>
    <t>Burnley</t>
  </si>
  <si>
    <t>E2333</t>
  </si>
  <si>
    <t>Bury</t>
  </si>
  <si>
    <t>E4202</t>
  </si>
  <si>
    <t>Calderdale</t>
  </si>
  <si>
    <t>E4702</t>
  </si>
  <si>
    <t>Cambridge</t>
  </si>
  <si>
    <t>E0531</t>
  </si>
  <si>
    <t>Camden</t>
  </si>
  <si>
    <t>E5011</t>
  </si>
  <si>
    <t>Cannock Chase</t>
  </si>
  <si>
    <t>E3431</t>
  </si>
  <si>
    <t>Canterbury</t>
  </si>
  <si>
    <t>E2232</t>
  </si>
  <si>
    <t>Carlisle</t>
  </si>
  <si>
    <t>E0933</t>
  </si>
  <si>
    <t>Castle Point</t>
  </si>
  <si>
    <t>E1534</t>
  </si>
  <si>
    <t>Charnwood</t>
  </si>
  <si>
    <t>E2432</t>
  </si>
  <si>
    <t>Chelmsford</t>
  </si>
  <si>
    <t>E1535</t>
  </si>
  <si>
    <t>Cheltenham</t>
  </si>
  <si>
    <t>E1631</t>
  </si>
  <si>
    <t>Cherwell</t>
  </si>
  <si>
    <t>E3131</t>
  </si>
  <si>
    <t>Chesterfield</t>
  </si>
  <si>
    <t>E1033</t>
  </si>
  <si>
    <t>Chichester</t>
  </si>
  <si>
    <t>E3833</t>
  </si>
  <si>
    <t>Chiltern</t>
  </si>
  <si>
    <t>E0432</t>
  </si>
  <si>
    <t>Chorley</t>
  </si>
  <si>
    <t>E2334</t>
  </si>
  <si>
    <t>Christchurch</t>
  </si>
  <si>
    <t>E1232</t>
  </si>
  <si>
    <t>City of London</t>
  </si>
  <si>
    <t>E5010</t>
  </si>
  <si>
    <t>Colchester</t>
  </si>
  <si>
    <t>E1536</t>
  </si>
  <si>
    <t>Copeland</t>
  </si>
  <si>
    <t>E0934</t>
  </si>
  <si>
    <t>Corby</t>
  </si>
  <si>
    <t>E2831</t>
  </si>
  <si>
    <t>Cotswold</t>
  </si>
  <si>
    <t>E1632</t>
  </si>
  <si>
    <t>Coventry</t>
  </si>
  <si>
    <t>E4602</t>
  </si>
  <si>
    <t>Craven</t>
  </si>
  <si>
    <t>E2731</t>
  </si>
  <si>
    <t>Crawley</t>
  </si>
  <si>
    <t>E3834</t>
  </si>
  <si>
    <t>Croydon</t>
  </si>
  <si>
    <t>E5035</t>
  </si>
  <si>
    <t>Dacorum</t>
  </si>
  <si>
    <t>E1932</t>
  </si>
  <si>
    <t>Darlington</t>
  </si>
  <si>
    <t>E1301</t>
  </si>
  <si>
    <t>Dartford</t>
  </si>
  <si>
    <t>E2233</t>
  </si>
  <si>
    <t>Daventry</t>
  </si>
  <si>
    <t>E2832</t>
  </si>
  <si>
    <t>Derby</t>
  </si>
  <si>
    <t>E1001</t>
  </si>
  <si>
    <t>Derbyshire Dales</t>
  </si>
  <si>
    <t>E1035</t>
  </si>
  <si>
    <t>Doncaster</t>
  </si>
  <si>
    <t>E4402</t>
  </si>
  <si>
    <t>Dover</t>
  </si>
  <si>
    <t>E2234</t>
  </si>
  <si>
    <t>Dudley</t>
  </si>
  <si>
    <t>E4603</t>
  </si>
  <si>
    <t>Durham</t>
  </si>
  <si>
    <t>Ealing</t>
  </si>
  <si>
    <t>E5036</t>
  </si>
  <si>
    <t>East Cambridgeshire</t>
  </si>
  <si>
    <t>E0532</t>
  </si>
  <si>
    <t>East Devon</t>
  </si>
  <si>
    <t>E1131</t>
  </si>
  <si>
    <t>East Dorset</t>
  </si>
  <si>
    <t>E1233</t>
  </si>
  <si>
    <t>East Hampshire</t>
  </si>
  <si>
    <t>E1732</t>
  </si>
  <si>
    <t>East Hertfordshire</t>
  </si>
  <si>
    <t>E1933</t>
  </si>
  <si>
    <t>East Lindsey</t>
  </si>
  <si>
    <t>E2532</t>
  </si>
  <si>
    <t>East Northamptonshire</t>
  </si>
  <si>
    <t>E2833</t>
  </si>
  <si>
    <t>East Riding of Yorkshire</t>
  </si>
  <si>
    <t>E2001</t>
  </si>
  <si>
    <t>East Staffordshire</t>
  </si>
  <si>
    <t>E3432</t>
  </si>
  <si>
    <t>Eastbourne</t>
  </si>
  <si>
    <t>E1432</t>
  </si>
  <si>
    <t>Eastleigh</t>
  </si>
  <si>
    <t>E1733</t>
  </si>
  <si>
    <t>Eden</t>
  </si>
  <si>
    <t>E0935</t>
  </si>
  <si>
    <t>Elmbridge</t>
  </si>
  <si>
    <t>E3631</t>
  </si>
  <si>
    <t>Enfield</t>
  </si>
  <si>
    <t>E5037</t>
  </si>
  <si>
    <t>Epping Forest</t>
  </si>
  <si>
    <t>E1537</t>
  </si>
  <si>
    <t>Epsom &amp; Ewell</t>
  </si>
  <si>
    <t>E3632</t>
  </si>
  <si>
    <t>Erewash</t>
  </si>
  <si>
    <t>E1036</t>
  </si>
  <si>
    <t>Exeter</t>
  </si>
  <si>
    <t>E1132</t>
  </si>
  <si>
    <t>Fareham</t>
  </si>
  <si>
    <t>E1734</t>
  </si>
  <si>
    <t>Fenland</t>
  </si>
  <si>
    <t>E0533</t>
  </si>
  <si>
    <t>Forest Heath</t>
  </si>
  <si>
    <t>E3532</t>
  </si>
  <si>
    <t>Forest of Dean</t>
  </si>
  <si>
    <t>E1633</t>
  </si>
  <si>
    <t>Fylde</t>
  </si>
  <si>
    <t>E2335</t>
  </si>
  <si>
    <t>Gateshead</t>
  </si>
  <si>
    <t>E4501</t>
  </si>
  <si>
    <t>Gedling</t>
  </si>
  <si>
    <t>E3034</t>
  </si>
  <si>
    <t>Gloucester</t>
  </si>
  <si>
    <t>E1634</t>
  </si>
  <si>
    <t>Gosport</t>
  </si>
  <si>
    <t>E1735</t>
  </si>
  <si>
    <t>Gravesham</t>
  </si>
  <si>
    <t>E2236</t>
  </si>
  <si>
    <t>Great Yarmouth</t>
  </si>
  <si>
    <t>E2633</t>
  </si>
  <si>
    <t>Greenwich</t>
  </si>
  <si>
    <t>E5012</t>
  </si>
  <si>
    <t>Guildford</t>
  </si>
  <si>
    <t>E3633</t>
  </si>
  <si>
    <t>Hackney</t>
  </si>
  <si>
    <t>E5013</t>
  </si>
  <si>
    <t>Halton</t>
  </si>
  <si>
    <t>E0601</t>
  </si>
  <si>
    <t>Hambleton</t>
  </si>
  <si>
    <t>E2732</t>
  </si>
  <si>
    <t>Hammersmith and Fulham</t>
  </si>
  <si>
    <t>E5014</t>
  </si>
  <si>
    <t>Harborough</t>
  </si>
  <si>
    <t>E2433</t>
  </si>
  <si>
    <t>Haringey</t>
  </si>
  <si>
    <t>E5038</t>
  </si>
  <si>
    <t>Harlow</t>
  </si>
  <si>
    <t>E1538</t>
  </si>
  <si>
    <t>Harrogate</t>
  </si>
  <si>
    <t>E2753</t>
  </si>
  <si>
    <t>Harrow</t>
  </si>
  <si>
    <t>E5039</t>
  </si>
  <si>
    <t>Hart</t>
  </si>
  <si>
    <t>E1736</t>
  </si>
  <si>
    <t>Hartlepool</t>
  </si>
  <si>
    <t>E0701</t>
  </si>
  <si>
    <t>Hastings</t>
  </si>
  <si>
    <t>E1433</t>
  </si>
  <si>
    <t>Havant</t>
  </si>
  <si>
    <t>E1737</t>
  </si>
  <si>
    <t>Havering</t>
  </si>
  <si>
    <t>E5040</t>
  </si>
  <si>
    <t>E1801</t>
  </si>
  <si>
    <t>Hertsmere</t>
  </si>
  <si>
    <t>E1934</t>
  </si>
  <si>
    <t>High Peak</t>
  </si>
  <si>
    <t>E1037</t>
  </si>
  <si>
    <t>Hillingdon</t>
  </si>
  <si>
    <t>E5041</t>
  </si>
  <si>
    <t>Hinckley and Bosworth</t>
  </si>
  <si>
    <t>E2434</t>
  </si>
  <si>
    <t>Horsham</t>
  </si>
  <si>
    <t>E3835</t>
  </si>
  <si>
    <t>Hounslow</t>
  </si>
  <si>
    <t>E5042</t>
  </si>
  <si>
    <t>Huntingdonshire</t>
  </si>
  <si>
    <t>E0551</t>
  </si>
  <si>
    <t>Hyndburn</t>
  </si>
  <si>
    <t>E2336</t>
  </si>
  <si>
    <t>Ipswich</t>
  </si>
  <si>
    <t>E3533</t>
  </si>
  <si>
    <t>Isle of Wight Council</t>
  </si>
  <si>
    <t>E2101</t>
  </si>
  <si>
    <t>Isles of Scilly</t>
  </si>
  <si>
    <t>E4001</t>
  </si>
  <si>
    <t>Islington</t>
  </si>
  <si>
    <t>E5015</t>
  </si>
  <si>
    <t>Kensington and Chelsea</t>
  </si>
  <si>
    <t>E5016</t>
  </si>
  <si>
    <t>Kettering</t>
  </si>
  <si>
    <t>E2834</t>
  </si>
  <si>
    <t>Kings Lynn and West Norfolk</t>
  </si>
  <si>
    <t>E2634</t>
  </si>
  <si>
    <t>Kingston upon Hull</t>
  </si>
  <si>
    <t>E2002</t>
  </si>
  <si>
    <t>Kingston upon Thames</t>
  </si>
  <si>
    <t>E5043</t>
  </si>
  <si>
    <t>Kirklees</t>
  </si>
  <si>
    <t>E4703</t>
  </si>
  <si>
    <t>Knowsley</t>
  </si>
  <si>
    <t>E4301</t>
  </si>
  <si>
    <t>Lambeth</t>
  </si>
  <si>
    <t>E5017</t>
  </si>
  <si>
    <t>Lancaster</t>
  </si>
  <si>
    <t>E2337</t>
  </si>
  <si>
    <t>Leeds</t>
  </si>
  <si>
    <t>E4704</t>
  </si>
  <si>
    <t>Leicester</t>
  </si>
  <si>
    <t>E2401</t>
  </si>
  <si>
    <t>Lewes</t>
  </si>
  <si>
    <t>E1435</t>
  </si>
  <si>
    <t>Lewisham</t>
  </si>
  <si>
    <t>E5018</t>
  </si>
  <si>
    <t>Lichfield</t>
  </si>
  <si>
    <t>E3433</t>
  </si>
  <si>
    <t>Lincoln</t>
  </si>
  <si>
    <t>E2533</t>
  </si>
  <si>
    <t>Liverpool</t>
  </si>
  <si>
    <t>E4302</t>
  </si>
  <si>
    <t>Luton</t>
  </si>
  <si>
    <t>E0201</t>
  </si>
  <si>
    <t>Maidstone</t>
  </si>
  <si>
    <t>E2237</t>
  </si>
  <si>
    <t>Maldon</t>
  </si>
  <si>
    <t>E1539</t>
  </si>
  <si>
    <t>Malvern Hills</t>
  </si>
  <si>
    <t>E1851</t>
  </si>
  <si>
    <t>Manchester</t>
  </si>
  <si>
    <t>E4203</t>
  </si>
  <si>
    <t>Mansfield</t>
  </si>
  <si>
    <t>E3035</t>
  </si>
  <si>
    <t>E2201</t>
  </si>
  <si>
    <t>Melton</t>
  </si>
  <si>
    <t>E2436</t>
  </si>
  <si>
    <t>Mendip</t>
  </si>
  <si>
    <t>E3331</t>
  </si>
  <si>
    <t>Merton</t>
  </si>
  <si>
    <t>E5044</t>
  </si>
  <si>
    <t>Mid Devon</t>
  </si>
  <si>
    <t>E1133</t>
  </si>
  <si>
    <t>Mid Suffolk</t>
  </si>
  <si>
    <t>E3534</t>
  </si>
  <si>
    <t>Mid Sussex</t>
  </si>
  <si>
    <t>E3836</t>
  </si>
  <si>
    <t>Middlesbrough</t>
  </si>
  <si>
    <t>E0702</t>
  </si>
  <si>
    <t>Milton Keynes</t>
  </si>
  <si>
    <t>E0401</t>
  </si>
  <si>
    <t>Mole Valley</t>
  </si>
  <si>
    <t>E3634</t>
  </si>
  <si>
    <t>New Forest</t>
  </si>
  <si>
    <t>E1738</t>
  </si>
  <si>
    <t>Newark and Sherwood</t>
  </si>
  <si>
    <t>E3036</t>
  </si>
  <si>
    <t>Newcastle upon Tyne</t>
  </si>
  <si>
    <t>E4502</t>
  </si>
  <si>
    <t>Newcastle-under-Lyme</t>
  </si>
  <si>
    <t>E3434</t>
  </si>
  <si>
    <t>Newham</t>
  </si>
  <si>
    <t>E5045</t>
  </si>
  <si>
    <t>North Devon</t>
  </si>
  <si>
    <t>E1134</t>
  </si>
  <si>
    <t>North Dorset</t>
  </si>
  <si>
    <t>E1234</t>
  </si>
  <si>
    <t>North East Derbyshire</t>
  </si>
  <si>
    <t>E1038</t>
  </si>
  <si>
    <t>North East Lincolnshire</t>
  </si>
  <si>
    <t>E2003</t>
  </si>
  <si>
    <t>North Hertfordshire</t>
  </si>
  <si>
    <t>E1935</t>
  </si>
  <si>
    <t>North Kesteven</t>
  </si>
  <si>
    <t>E2534</t>
  </si>
  <si>
    <t>North Lincolnshire</t>
  </si>
  <si>
    <t>E2004</t>
  </si>
  <si>
    <t>North Norfolk</t>
  </si>
  <si>
    <t>E2635</t>
  </si>
  <si>
    <t>North Somerset</t>
  </si>
  <si>
    <t>E0104</t>
  </si>
  <si>
    <t>North Tyneside</t>
  </si>
  <si>
    <t>E4503</t>
  </si>
  <si>
    <t>North Warwickshire</t>
  </si>
  <si>
    <t>E3731</t>
  </si>
  <si>
    <t>North West Leicestershire</t>
  </si>
  <si>
    <t>E2437</t>
  </si>
  <si>
    <t>Northampton</t>
  </si>
  <si>
    <t>E2835</t>
  </si>
  <si>
    <t>Norwich</t>
  </si>
  <si>
    <t>E2636</t>
  </si>
  <si>
    <t>Nottingham</t>
  </si>
  <si>
    <t>E3001</t>
  </si>
  <si>
    <t>Nuneaton and Bedworth</t>
  </si>
  <si>
    <t>E3732</t>
  </si>
  <si>
    <t>Oadby and Wigston</t>
  </si>
  <si>
    <t>E2438</t>
  </si>
  <si>
    <t>Oldham</t>
  </si>
  <si>
    <t>E4204</t>
  </si>
  <si>
    <t>Oxford</t>
  </si>
  <si>
    <t>E3132</t>
  </si>
  <si>
    <t>Pendle</t>
  </si>
  <si>
    <t>E2338</t>
  </si>
  <si>
    <t>Peterborough</t>
  </si>
  <si>
    <t>E0501</t>
  </si>
  <si>
    <t>Plymouth</t>
  </si>
  <si>
    <t>E1101</t>
  </si>
  <si>
    <t>Poole</t>
  </si>
  <si>
    <t>E1201</t>
  </si>
  <si>
    <t>Portsmouth</t>
  </si>
  <si>
    <t>E1701</t>
  </si>
  <si>
    <t>Preston</t>
  </si>
  <si>
    <t>E2339</t>
  </si>
  <si>
    <t>Purbeck</t>
  </si>
  <si>
    <t>E1236</t>
  </si>
  <si>
    <t>Reading</t>
  </si>
  <si>
    <t>E0303</t>
  </si>
  <si>
    <t>Redbridge</t>
  </si>
  <si>
    <t>E5046</t>
  </si>
  <si>
    <t>Redcar and Cleveland</t>
  </si>
  <si>
    <t>E0703</t>
  </si>
  <si>
    <t>Redditch</t>
  </si>
  <si>
    <t>E1835</t>
  </si>
  <si>
    <t>Reigate and Banstead</t>
  </si>
  <si>
    <t>E3635</t>
  </si>
  <si>
    <t>Ribble Valley</t>
  </si>
  <si>
    <t>E2340</t>
  </si>
  <si>
    <t>Richmond upon Thames</t>
  </si>
  <si>
    <t>E5047</t>
  </si>
  <si>
    <t>Richmondshire</t>
  </si>
  <si>
    <t>E2734</t>
  </si>
  <si>
    <t>Rochdale</t>
  </si>
  <si>
    <t>E4205</t>
  </si>
  <si>
    <t>Rochford</t>
  </si>
  <si>
    <t>E1540</t>
  </si>
  <si>
    <t>Rossendale</t>
  </si>
  <si>
    <t>E2341</t>
  </si>
  <si>
    <t>Rother</t>
  </si>
  <si>
    <t>E1436</t>
  </si>
  <si>
    <t>Rotherham</t>
  </si>
  <si>
    <t>E4403</t>
  </si>
  <si>
    <t>Rugby</t>
  </si>
  <si>
    <t>E3733</t>
  </si>
  <si>
    <t>Runnymede</t>
  </si>
  <si>
    <t>E3636</t>
  </si>
  <si>
    <t>Rushcliffe</t>
  </si>
  <si>
    <t>E3038</t>
  </si>
  <si>
    <t>Rushmoor</t>
  </si>
  <si>
    <t>E1740</t>
  </si>
  <si>
    <t>Rutland</t>
  </si>
  <si>
    <t>E2402</t>
  </si>
  <si>
    <t>Ryedale</t>
  </si>
  <si>
    <t>E2755</t>
  </si>
  <si>
    <t>Salford</t>
  </si>
  <si>
    <t>E4206</t>
  </si>
  <si>
    <t>Sandwell</t>
  </si>
  <si>
    <t>E4604</t>
  </si>
  <si>
    <t>Scarborough</t>
  </si>
  <si>
    <t>E2736</t>
  </si>
  <si>
    <t>Sedgemoor</t>
  </si>
  <si>
    <t>E3332</t>
  </si>
  <si>
    <t>Sefton</t>
  </si>
  <si>
    <t>E4304</t>
  </si>
  <si>
    <t>Selby</t>
  </si>
  <si>
    <t>E2757</t>
  </si>
  <si>
    <t>Sevenoaks</t>
  </si>
  <si>
    <t>E2239</t>
  </si>
  <si>
    <t>Sheffield</t>
  </si>
  <si>
    <t>E4404</t>
  </si>
  <si>
    <t>Shepway</t>
  </si>
  <si>
    <t>E2240</t>
  </si>
  <si>
    <t>Slough</t>
  </si>
  <si>
    <t>E0304</t>
  </si>
  <si>
    <t>Solihull</t>
  </si>
  <si>
    <t>E4605</t>
  </si>
  <si>
    <t>South Bucks</t>
  </si>
  <si>
    <t>E0434</t>
  </si>
  <si>
    <t>South Cambridgeshire</t>
  </si>
  <si>
    <t>E0536</t>
  </si>
  <si>
    <t>South Derbyshire</t>
  </si>
  <si>
    <t>E1039</t>
  </si>
  <si>
    <t>South Gloucestershire</t>
  </si>
  <si>
    <t>E0103</t>
  </si>
  <si>
    <t>South Hams</t>
  </si>
  <si>
    <t>E1136</t>
  </si>
  <si>
    <t>South Holland</t>
  </si>
  <si>
    <t>E2535</t>
  </si>
  <si>
    <t>South Kesteven</t>
  </si>
  <si>
    <t>E2536</t>
  </si>
  <si>
    <t>South Lakeland</t>
  </si>
  <si>
    <t>E0936</t>
  </si>
  <si>
    <t>South Norfolk</t>
  </si>
  <si>
    <t>E2637</t>
  </si>
  <si>
    <t>South Northamptonshire</t>
  </si>
  <si>
    <t>E2836</t>
  </si>
  <si>
    <t>South Oxfordshire</t>
  </si>
  <si>
    <t>E3133</t>
  </si>
  <si>
    <t>South Ribble</t>
  </si>
  <si>
    <t>E2342</t>
  </si>
  <si>
    <t>South Somerset</t>
  </si>
  <si>
    <t>E3334</t>
  </si>
  <si>
    <t>South Staffordshire</t>
  </si>
  <si>
    <t>E3435</t>
  </si>
  <si>
    <t>South Tyneside</t>
  </si>
  <si>
    <t>E4504</t>
  </si>
  <si>
    <t>Southampton</t>
  </si>
  <si>
    <t>E1702</t>
  </si>
  <si>
    <t>Southend-on-Sea</t>
  </si>
  <si>
    <t>E1501</t>
  </si>
  <si>
    <t>Southwark</t>
  </si>
  <si>
    <t>E5019</t>
  </si>
  <si>
    <t>Spelthorne</t>
  </si>
  <si>
    <t>E3637</t>
  </si>
  <si>
    <t>St Albans</t>
  </si>
  <si>
    <t>E1936</t>
  </si>
  <si>
    <t>St Edmundsbury</t>
  </si>
  <si>
    <t>E3535</t>
  </si>
  <si>
    <t>St Helens</t>
  </si>
  <si>
    <t>E4303</t>
  </si>
  <si>
    <t>Stafford</t>
  </si>
  <si>
    <t>E3436</t>
  </si>
  <si>
    <t>Staffordshire Moorlands</t>
  </si>
  <si>
    <t>E3437</t>
  </si>
  <si>
    <t>Stevenage</t>
  </si>
  <si>
    <t>E1937</t>
  </si>
  <si>
    <t>Stockport</t>
  </si>
  <si>
    <t>E4207</t>
  </si>
  <si>
    <t>Stockton-on-Tees</t>
  </si>
  <si>
    <t>E0704</t>
  </si>
  <si>
    <t>Stoke-on-Trent</t>
  </si>
  <si>
    <t>E3401</t>
  </si>
  <si>
    <t>Stratford-on-Avon</t>
  </si>
  <si>
    <t>E3734</t>
  </si>
  <si>
    <t>Stroud</t>
  </si>
  <si>
    <t>E1635</t>
  </si>
  <si>
    <t>Suffolk Coastal</t>
  </si>
  <si>
    <t>E3536</t>
  </si>
  <si>
    <t>Sunderland</t>
  </si>
  <si>
    <t>E4505</t>
  </si>
  <si>
    <t>Surrey Heath</t>
  </si>
  <si>
    <t>E3638</t>
  </si>
  <si>
    <t>Sutton</t>
  </si>
  <si>
    <t>E5048</t>
  </si>
  <si>
    <t>Swale</t>
  </si>
  <si>
    <t>E2241</t>
  </si>
  <si>
    <t>Swindon</t>
  </si>
  <si>
    <t>E3901</t>
  </si>
  <si>
    <t>Tameside</t>
  </si>
  <si>
    <t>E4208</t>
  </si>
  <si>
    <t>Tamworth</t>
  </si>
  <si>
    <t>E3439</t>
  </si>
  <si>
    <t>Tandridge</t>
  </si>
  <si>
    <t>E3639</t>
  </si>
  <si>
    <t>Taunton Deane</t>
  </si>
  <si>
    <t>E3333</t>
  </si>
  <si>
    <t>Teignbridge</t>
  </si>
  <si>
    <t>E1137</t>
  </si>
  <si>
    <t>Telford and the Wrekin</t>
  </si>
  <si>
    <t>E3201</t>
  </si>
  <si>
    <t>Tendring</t>
  </si>
  <si>
    <t>E1542</t>
  </si>
  <si>
    <t>Test Valley</t>
  </si>
  <si>
    <t>E1742</t>
  </si>
  <si>
    <t>Tewkesbury</t>
  </si>
  <si>
    <t>E1636</t>
  </si>
  <si>
    <t>Thanet</t>
  </si>
  <si>
    <t>E2242</t>
  </si>
  <si>
    <t>Three Rivers</t>
  </si>
  <si>
    <t>E1938</t>
  </si>
  <si>
    <t>Thurrock</t>
  </si>
  <si>
    <t>E1502</t>
  </si>
  <si>
    <t>Tonbridge and Malling</t>
  </si>
  <si>
    <t>E2243</t>
  </si>
  <si>
    <t>Torbay</t>
  </si>
  <si>
    <t>E1102</t>
  </si>
  <si>
    <t>Torridge</t>
  </si>
  <si>
    <t>E1139</t>
  </si>
  <si>
    <t>Tower Hamlets</t>
  </si>
  <si>
    <t>E5020</t>
  </si>
  <si>
    <t>Trafford</t>
  </si>
  <si>
    <t>E4209</t>
  </si>
  <si>
    <t>Tunbridge Wells</t>
  </si>
  <si>
    <t>E2244</t>
  </si>
  <si>
    <t>Uttlesford</t>
  </si>
  <si>
    <t>E1544</t>
  </si>
  <si>
    <t>Vale of White Horse</t>
  </si>
  <si>
    <t>E3134</t>
  </si>
  <si>
    <t>Wakefield</t>
  </si>
  <si>
    <t>E4705</t>
  </si>
  <si>
    <t>Walsall</t>
  </si>
  <si>
    <t>E4606</t>
  </si>
  <si>
    <t>Waltham Forest</t>
  </si>
  <si>
    <t>E5049</t>
  </si>
  <si>
    <t>Wandsworth</t>
  </si>
  <si>
    <t>E5021</t>
  </si>
  <si>
    <t>Warrington</t>
  </si>
  <si>
    <t>E0602</t>
  </si>
  <si>
    <t>Warwick</t>
  </si>
  <si>
    <t>E3735</t>
  </si>
  <si>
    <t>Watford</t>
  </si>
  <si>
    <t>E1939</t>
  </si>
  <si>
    <t>Waveney</t>
  </si>
  <si>
    <t>E3537</t>
  </si>
  <si>
    <t>Waverley</t>
  </si>
  <si>
    <t>E3640</t>
  </si>
  <si>
    <t>Wealden</t>
  </si>
  <si>
    <t>E1437</t>
  </si>
  <si>
    <t>Wellingborough</t>
  </si>
  <si>
    <t>E2837</t>
  </si>
  <si>
    <t>Welwyn Hatfield</t>
  </si>
  <si>
    <t>E1940</t>
  </si>
  <si>
    <t>West Berkshire</t>
  </si>
  <si>
    <t>E0302</t>
  </si>
  <si>
    <t>West Devon</t>
  </si>
  <si>
    <t>E1140</t>
  </si>
  <si>
    <t>West Dorset</t>
  </si>
  <si>
    <t>E1237</t>
  </si>
  <si>
    <t>West Lancashire</t>
  </si>
  <si>
    <t>E2343</t>
  </si>
  <si>
    <t>West Lindsey</t>
  </si>
  <si>
    <t>E2537</t>
  </si>
  <si>
    <t>West Oxfordshire</t>
  </si>
  <si>
    <t>E3135</t>
  </si>
  <si>
    <t>West Somerset</t>
  </si>
  <si>
    <t>E3335</t>
  </si>
  <si>
    <t>Westminster</t>
  </si>
  <si>
    <t>E5022</t>
  </si>
  <si>
    <t>Weymouth and Portland</t>
  </si>
  <si>
    <t>E1238</t>
  </si>
  <si>
    <t>Wigan</t>
  </si>
  <si>
    <t>E4210</t>
  </si>
  <si>
    <t>Winchester</t>
  </si>
  <si>
    <t>E1743</t>
  </si>
  <si>
    <t>Windsor and Maidenhead</t>
  </si>
  <si>
    <t>E0305</t>
  </si>
  <si>
    <t>Wirral</t>
  </si>
  <si>
    <t>E4305</t>
  </si>
  <si>
    <t>Woking</t>
  </si>
  <si>
    <t>E3641</t>
  </si>
  <si>
    <t>Wokingham</t>
  </si>
  <si>
    <t>E0306</t>
  </si>
  <si>
    <t>Wolverhampton</t>
  </si>
  <si>
    <t>E4607</t>
  </si>
  <si>
    <t>Worcester</t>
  </si>
  <si>
    <t>E1837</t>
  </si>
  <si>
    <t>Worthing</t>
  </si>
  <si>
    <t>E3837</t>
  </si>
  <si>
    <t>Wychavon</t>
  </si>
  <si>
    <t>E1838</t>
  </si>
  <si>
    <t>Wycombe</t>
  </si>
  <si>
    <t>E0435</t>
  </si>
  <si>
    <t>Wyre</t>
  </si>
  <si>
    <t>E2344</t>
  </si>
  <si>
    <t>Wyre Forest</t>
  </si>
  <si>
    <t>E1839</t>
  </si>
  <si>
    <t>York</t>
  </si>
  <si>
    <t>E2701</t>
  </si>
  <si>
    <t>ZZZZ</t>
  </si>
  <si>
    <t>EZZZZ</t>
  </si>
  <si>
    <t>received</t>
  </si>
  <si>
    <t>Receipts of council taxes from council tax payers (net of refunds), and receipts of Crown (MOD) contributions in aid of council taxes.</t>
  </si>
  <si>
    <t>This section gives authorities the opportunity to provide revised figures on the amount of council tax and non domestic rate receipts collected</t>
  </si>
  <si>
    <t xml:space="preserve">Council </t>
  </si>
  <si>
    <t>Tax</t>
  </si>
  <si>
    <t>National Non</t>
  </si>
  <si>
    <t>Domestic Rates</t>
  </si>
  <si>
    <t>QUARTERLY RETURN OF COUNCIL TAXES AND NON-DOMESTIC RATES QRC4</t>
  </si>
  <si>
    <t>Please enter your details after checking that you have selected the correct authority name</t>
  </si>
  <si>
    <t>Completing the form</t>
  </si>
  <si>
    <r>
      <t xml:space="preserve">White, black border - these cells are blank for new data - </t>
    </r>
    <r>
      <rPr>
        <b/>
        <i/>
        <u/>
        <sz val="11"/>
        <rFont val="Arial"/>
        <family val="2"/>
      </rPr>
      <t>Please ensure all the white cells are filled in before submitting the form</t>
    </r>
    <r>
      <rPr>
        <b/>
        <i/>
        <sz val="11"/>
        <rFont val="Arial"/>
        <family val="2"/>
      </rPr>
      <t>.</t>
    </r>
  </si>
  <si>
    <r>
      <t xml:space="preserve">White, blue border - These cells are all calculations and have the appropriate formula.  There should be </t>
    </r>
    <r>
      <rPr>
        <b/>
        <i/>
        <u/>
        <sz val="11"/>
        <rFont val="Arial"/>
        <family val="2"/>
      </rPr>
      <t>no need</t>
    </r>
    <r>
      <rPr>
        <b/>
        <i/>
        <sz val="11"/>
        <rFont val="Arial"/>
        <family val="2"/>
      </rPr>
      <t xml:space="preserve"> to overwrite these cells.</t>
    </r>
  </si>
  <si>
    <t>Checking the Validation Sheet</t>
  </si>
  <si>
    <t>Certifying the Form</t>
  </si>
  <si>
    <t>Problems</t>
  </si>
  <si>
    <t>Herefordshire</t>
  </si>
  <si>
    <t>Medway</t>
  </si>
  <si>
    <t>Please email to qrc.statistics@communities.gsi.gov.uk</t>
  </si>
  <si>
    <t>Problems with this workbook should be e-mailed to : qrc.statistics@communities.gsi.gov.uk</t>
  </si>
  <si>
    <t>Ver 1.0</t>
  </si>
  <si>
    <t xml:space="preserve"> to which the receipts relate</t>
  </si>
  <si>
    <t>Line 1</t>
  </si>
  <si>
    <t>Line 2</t>
  </si>
  <si>
    <t>Line 3</t>
  </si>
  <si>
    <t>Line 4</t>
  </si>
  <si>
    <t>Line 5</t>
  </si>
  <si>
    <t>Line 6</t>
  </si>
  <si>
    <t>Line 7</t>
  </si>
  <si>
    <t>Line 8</t>
  </si>
  <si>
    <t>Line 12</t>
  </si>
  <si>
    <t>net of refunds made in respect of those years</t>
  </si>
  <si>
    <t xml:space="preserve"> which the receipts relate (Line 3 + Line 6 + Line 7)</t>
  </si>
  <si>
    <t>Page 2</t>
  </si>
  <si>
    <t>CTAX USER ENTRY</t>
  </si>
  <si>
    <t>CTAX VALIDATION</t>
  </si>
  <si>
    <t>NNDR VALIDATION</t>
  </si>
  <si>
    <t>of  C Taxes received</t>
  </si>
  <si>
    <t xml:space="preserve"> irrespective of year</t>
  </si>
  <si>
    <t>of NNDR</t>
  </si>
  <si>
    <t>irrespective of year</t>
  </si>
  <si>
    <t>Central Bedfordshire UA</t>
  </si>
  <si>
    <t>Cheshire East UA</t>
  </si>
  <si>
    <t>Cheshire West and Chester UA</t>
  </si>
  <si>
    <t>Cornwall UA</t>
  </si>
  <si>
    <t>Northumberland UA</t>
  </si>
  <si>
    <t>Shropshire UA</t>
  </si>
  <si>
    <t>Wiltshire UA</t>
  </si>
  <si>
    <t>E0202</t>
  </si>
  <si>
    <t>E0203</t>
  </si>
  <si>
    <t>E0603</t>
  </si>
  <si>
    <t>E0604</t>
  </si>
  <si>
    <t>E0801</t>
  </si>
  <si>
    <t>E1302</t>
  </si>
  <si>
    <t>E2901</t>
  </si>
  <si>
    <t>E3202</t>
  </si>
  <si>
    <t>E3902</t>
  </si>
  <si>
    <t>1. The form can be set up for each individual local authority by selecting the appropriate authority name from the list. The example shows the local authority ZZZZ.  Once a local authority name is selected the spreadsheet will automatically fill in data already known to the Department for Communities and Local Government. There should be no need to change the data but please check it carefully before completing the rest of the form.</t>
  </si>
  <si>
    <t xml:space="preserve">2.  There are two types of cell: </t>
  </si>
  <si>
    <t>7.  If you experience any problems using the form please email qrc.statistics@communities.gsi.gov.uk</t>
  </si>
  <si>
    <t>2013-14</t>
  </si>
  <si>
    <r>
      <t xml:space="preserve">Amounts for council tax and non domestic rates should </t>
    </r>
    <r>
      <rPr>
        <b/>
        <u/>
        <sz val="12"/>
        <rFont val="Arial"/>
        <family val="2"/>
      </rPr>
      <t>not</t>
    </r>
    <r>
      <rPr>
        <b/>
        <sz val="12"/>
        <rFont val="Arial"/>
        <family val="2"/>
      </rPr>
      <t xml:space="preserve"> include any amounts received and payable to the general fund in respect of court costs and penalties.</t>
    </r>
  </si>
  <si>
    <t>4.  When the data have been checked and verified please email the complete form to qrc.statistics@communities.gsi.gov.uk</t>
  </si>
  <si>
    <r>
      <t xml:space="preserve">5.  </t>
    </r>
    <r>
      <rPr>
        <b/>
        <sz val="11"/>
        <rFont val="Arial"/>
        <family val="2"/>
      </rPr>
      <t xml:space="preserve"> Print a copy of the form for certification by your Chief Financial Officer / Section 151 officer.  </t>
    </r>
  </si>
  <si>
    <t>2014-15 QUARTERLY RETURN OF COUNCIL TAX (QRC4)</t>
  </si>
  <si>
    <t>FINAL OUTTURN INFORMATION 2014-15</t>
  </si>
  <si>
    <r>
      <t xml:space="preserve">This return should be returned no later than </t>
    </r>
    <r>
      <rPr>
        <b/>
        <sz val="12"/>
        <rFont val="Arial"/>
        <family val="2"/>
      </rPr>
      <t>Friday 15 May 2015</t>
    </r>
  </si>
  <si>
    <t>These instructions highlight the features of the electronic form and should be read in conjunction with
QRC4 Guidance Notes for 2014-15 and QRC4 Validation Notes for 2014-15.</t>
  </si>
  <si>
    <t>3.   Once the form is complete go to the Validation sheet and check if any of the data require any further explanation.  The data are compared with the both the QRC4 for 2013-14 and the QRC3 for 2014-15 and if the change is higher or lower than we would normally expect the percentage change or difference will appear in the blue boxes. If this occurs please provide an explanation for the change in the yellow box provided. For further details on the types of checks we do see QRC4 Validation Notes for 2014-15.</t>
  </si>
  <si>
    <t>SECTION I : COUNCIL TAX AND NON-DOMESTIC RATES - TOTAL RECEIPTS IN THE PERIOD 1 APRIL 2014 TO 31 MARCH 2015</t>
  </si>
  <si>
    <t>1 Estimated net collectable debit in respect of 2014-15</t>
  </si>
  <si>
    <t xml:space="preserve"> credits carried forward in respect of those years on 31 March 2015</t>
  </si>
  <si>
    <r>
      <t xml:space="preserve">9 </t>
    </r>
    <r>
      <rPr>
        <sz val="12"/>
        <rFont val="Arial"/>
        <family val="2"/>
      </rPr>
      <t>Receipts collected between April 2014 - June 2014 (Quarter 1)</t>
    </r>
  </si>
  <si>
    <r>
      <t xml:space="preserve">10 </t>
    </r>
    <r>
      <rPr>
        <sz val="12"/>
        <rFont val="Arial"/>
        <family val="2"/>
      </rPr>
      <t>Receipts collected between July 2014 - September 2014 (Quarter 2)</t>
    </r>
  </si>
  <si>
    <r>
      <t xml:space="preserve">11 </t>
    </r>
    <r>
      <rPr>
        <sz val="12"/>
        <rFont val="Arial"/>
        <family val="2"/>
      </rPr>
      <t>Receipts collected between October 2014 - December 2014 (Quarter 3)</t>
    </r>
  </si>
  <si>
    <r>
      <t xml:space="preserve">12 </t>
    </r>
    <r>
      <rPr>
        <sz val="12"/>
        <rFont val="Arial"/>
        <family val="2"/>
      </rPr>
      <t>Receipts collected between January 2015 - March 2015 (Quarter 4)</t>
    </r>
  </si>
  <si>
    <t>2014-15</t>
  </si>
  <si>
    <t>A certified version of the QRC4 should reach the Department for Communities and Local Government no later than Friday 15 May 2015</t>
  </si>
  <si>
    <t>Council Tax info from QRC3 2014-15</t>
  </si>
  <si>
    <t>NDR info from QRC3 2014-15</t>
  </si>
  <si>
    <t>Est receipts of 2013-14</t>
  </si>
  <si>
    <t>13-14 CT in</t>
  </si>
  <si>
    <t>Council Tax data from QRC4 2013-14</t>
  </si>
  <si>
    <t>2012-13 ctaxes</t>
  </si>
  <si>
    <t>in 2013-14</t>
  </si>
  <si>
    <t>Jan 2014-Mar 2014</t>
  </si>
  <si>
    <t>2013-14 NNDR</t>
  </si>
  <si>
    <t>NNDR data from QRC4 2013-14</t>
  </si>
  <si>
    <t>received in 2013-14</t>
  </si>
  <si>
    <t>I certify to the best of my knowledge and belief, the entries in this form are the best estimates I can make using the information available to me.</t>
  </si>
  <si>
    <r>
      <rPr>
        <sz val="14"/>
        <rFont val="Arial"/>
        <family val="2"/>
      </rPr>
      <t>Please e-mail the completed form to :</t>
    </r>
    <r>
      <rPr>
        <sz val="14"/>
        <color indexed="12"/>
        <rFont val="Arial"/>
        <family val="2"/>
      </rPr>
      <t xml:space="preserve"> qrc.statistics@communities.gsi.gov.uk</t>
    </r>
  </si>
  <si>
    <t>20 Arrears relating to 13-14 and earlier years as at 31 March 2015 (line 15 - line 16 - line17 - line 18 - line 19)</t>
  </si>
  <si>
    <r>
      <t>24 Total Arrears outstanding as at 31 March 2015</t>
    </r>
    <r>
      <rPr>
        <sz val="12"/>
        <rFont val="Arial"/>
        <family val="2"/>
      </rPr>
      <t xml:space="preserve"> (line 20 + line 23) </t>
    </r>
  </si>
  <si>
    <r>
      <t xml:space="preserve"> Information in this section is gross arrears and </t>
    </r>
    <r>
      <rPr>
        <b/>
        <u/>
        <sz val="14"/>
        <rFont val="Arial"/>
        <family val="2"/>
      </rPr>
      <t>includes</t>
    </r>
    <r>
      <rPr>
        <b/>
        <sz val="14"/>
        <rFont val="Arial"/>
        <family val="2"/>
      </rPr>
      <t xml:space="preserve"> administration and court costs.</t>
    </r>
  </si>
  <si>
    <t>SECTION II: COUNCIL TAX AND NON-DOMESTIC RATES ARREARS INFORMATION</t>
  </si>
  <si>
    <t>of which</t>
  </si>
  <si>
    <r>
      <t xml:space="preserve">NB </t>
    </r>
    <r>
      <rPr>
        <sz val="12"/>
        <rFont val="Arial"/>
        <family val="2"/>
      </rPr>
      <t>This arrears figure will be shown in the equivalent to line 13 on your QRC4 for 15-16</t>
    </r>
  </si>
  <si>
    <t>Authority Name</t>
  </si>
  <si>
    <t>E-code</t>
  </si>
  <si>
    <t>Local authority contact name</t>
  </si>
  <si>
    <t>Local authority contact number</t>
  </si>
  <si>
    <t>Local authority e-mail address</t>
  </si>
  <si>
    <t>ID</t>
  </si>
  <si>
    <t>Row_No</t>
  </si>
  <si>
    <t>Col_ No</t>
  </si>
  <si>
    <t>Cal _Year</t>
  </si>
  <si>
    <t>LA_ Code</t>
  </si>
  <si>
    <t>Amount</t>
  </si>
  <si>
    <t>000</t>
  </si>
  <si>
    <t>,</t>
  </si>
  <si>
    <t>QRC414XXX</t>
  </si>
  <si>
    <t>Please provide any further comments below</t>
  </si>
  <si>
    <t>Please comment below where required</t>
  </si>
  <si>
    <t>Actual</t>
  </si>
  <si>
    <t>Parameters</t>
  </si>
  <si>
    <t>Change</t>
  </si>
  <si>
    <t>Data</t>
  </si>
  <si>
    <t>This sheet automatically highlights any validation queries and provides space for your explanations</t>
  </si>
  <si>
    <t>Validation Checks</t>
  </si>
  <si>
    <t>Council Tax</t>
  </si>
  <si>
    <t>The note QRC4 Validation Checks 2014-15  provides further details on the validations we carry out.   Please consult this when completing this validation sheet</t>
  </si>
  <si>
    <t>QUARTERLY RETURN OF COUNCIL TAXES AND NON-DOMESTIC RATES (QRC4)</t>
  </si>
  <si>
    <t xml:space="preserve"> 2014-15</t>
  </si>
  <si>
    <t>National Non Domestic Rate</t>
  </si>
  <si>
    <r>
      <t>25</t>
    </r>
    <r>
      <rPr>
        <sz val="12"/>
        <rFont val="Arial"/>
        <family val="2"/>
      </rPr>
      <t xml:space="preserve"> Show here the amount of court and administration costs included in line 24.</t>
    </r>
  </si>
  <si>
    <t>2 Prepayments-cash receipts collected in previous years in respect of 2014-15</t>
  </si>
  <si>
    <t>3 Estimated 2014-15 receipts collected in 2014-15, net of refunds granted in respect of 2014-15 only</t>
  </si>
  <si>
    <t>5 In-year collection rate for 2014-15 (Line 4/Line 1 x 100, to 2 decimal places)</t>
  </si>
  <si>
    <t xml:space="preserve">8 Total estimated receipts of council taxes or non-domestic rates in 2014-15, irrespective of year to </t>
  </si>
  <si>
    <t>in quarter 1 to quarter 3 of 2014-15, and the amount of receipts received in quarter 4 of 2014-15.</t>
  </si>
  <si>
    <t>Receipts of council taxes and non domestic rate collected during 2014-15, broken down by quarter, irrespective of the financial year (previous, current or future years)</t>
  </si>
  <si>
    <t>Special Factors affecting in-year collection rates in 2014-15</t>
  </si>
  <si>
    <t xml:space="preserve">23 Total arrears in respect of 2014-15 that were outstanding as at 31 March 2015 (line 21 - line 22) </t>
  </si>
  <si>
    <t>Special Factors affecting the collection of arrears in 2014-15</t>
  </si>
  <si>
    <t>4 Total 2014-15 receipts, net of refunds granted in respect of 2014-15 only (Line 2 + Line 3)</t>
  </si>
  <si>
    <r>
      <t xml:space="preserve">6 </t>
    </r>
    <r>
      <rPr>
        <sz val="12"/>
        <rFont val="Arial"/>
        <family val="2"/>
      </rPr>
      <t xml:space="preserve">Estimated receipts of previous years council taxes or non-domestic rates received in 2014-15 only, </t>
    </r>
  </si>
  <si>
    <r>
      <t xml:space="preserve">7 </t>
    </r>
    <r>
      <rPr>
        <sz val="12"/>
        <rFont val="Arial"/>
        <family val="2"/>
      </rPr>
      <t xml:space="preserve">Estimated receipts of 2015-16 council taxes or non-domestic rates, received before 1 April 2015 and any other </t>
    </r>
  </si>
  <si>
    <r>
      <t xml:space="preserve">13 </t>
    </r>
    <r>
      <rPr>
        <sz val="12"/>
        <rFont val="Arial"/>
        <family val="2"/>
      </rPr>
      <t>Arrears for 2013-14 and earlier years brought forward on 1 April 2014</t>
    </r>
  </si>
  <si>
    <r>
      <t xml:space="preserve">14 </t>
    </r>
    <r>
      <rPr>
        <sz val="12"/>
        <rFont val="Arial"/>
        <family val="2"/>
      </rPr>
      <t>Net adjustments made in 2014-15 to arrears included in the net collectable debit for 13-14 and earlier years, which are included in line 13 i.e. adjustments that change the arrears figure either up or down. (Only include refunds relating to arrears).</t>
    </r>
  </si>
  <si>
    <r>
      <t xml:space="preserve">15 </t>
    </r>
    <r>
      <rPr>
        <sz val="12"/>
        <rFont val="Arial"/>
        <family val="2"/>
      </rPr>
      <t xml:space="preserve">Arrears relating to 2013-14 and earlier years before any write-offs in 2014-15 (line 13 + line 14) </t>
    </r>
  </si>
  <si>
    <r>
      <t xml:space="preserve">16 </t>
    </r>
    <r>
      <rPr>
        <sz val="12"/>
        <rFont val="Arial"/>
        <family val="2"/>
      </rPr>
      <t>Amount of arrears relating to 2012-13 or earlier years (not including refunds) that were collected in 2014-15</t>
    </r>
  </si>
  <si>
    <r>
      <t xml:space="preserve">17 </t>
    </r>
    <r>
      <rPr>
        <sz val="12"/>
        <rFont val="Arial"/>
        <family val="2"/>
      </rPr>
      <t>Amount of arrears relating to 2013-14 only (not including refunds) that were collected in 2014-15</t>
    </r>
  </si>
  <si>
    <r>
      <t xml:space="preserve">18 </t>
    </r>
    <r>
      <rPr>
        <sz val="12"/>
        <rFont val="Arial"/>
        <family val="2"/>
      </rPr>
      <t>Amounts relating to 2012-13 and earlier years written-off that were in 2014-15</t>
    </r>
  </si>
  <si>
    <r>
      <t xml:space="preserve">19 </t>
    </r>
    <r>
      <rPr>
        <sz val="12"/>
        <rFont val="Arial"/>
        <family val="2"/>
      </rPr>
      <t>Amounts relating to 2013-14 only that were written-off in 2014-15</t>
    </r>
  </si>
  <si>
    <r>
      <t xml:space="preserve">21 </t>
    </r>
    <r>
      <rPr>
        <sz val="12"/>
        <rFont val="Arial"/>
        <family val="2"/>
      </rPr>
      <t xml:space="preserve">Amounts uncollected in 2014-15 (Net collectable debit for 2014-15 less receipts relating to 2014-15) (line1 col1 minus line4 col1 plus costs) </t>
    </r>
  </si>
  <si>
    <r>
      <t xml:space="preserve">22 </t>
    </r>
    <r>
      <rPr>
        <sz val="12"/>
        <rFont val="Arial"/>
        <family val="2"/>
      </rPr>
      <t>Write offs made in 2014-15 that related to 2014-15 only</t>
    </r>
  </si>
  <si>
    <t xml:space="preserve">6. If changes need to be made, please resend both copies of the form. </t>
  </si>
  <si>
    <t>£'000s</t>
  </si>
  <si>
    <t>Previous data</t>
  </si>
  <si>
    <t>CT Arrears</t>
  </si>
  <si>
    <t>at end of</t>
  </si>
  <si>
    <t>Total CT write offs in 2013-14</t>
  </si>
  <si>
    <t>irrespective</t>
  </si>
  <si>
    <t>Line 25</t>
  </si>
  <si>
    <t>Lines 20a, 20b &amp; 23</t>
  </si>
  <si>
    <t xml:space="preserve">          </t>
  </si>
  <si>
    <r>
      <t>20a</t>
    </r>
    <r>
      <rPr>
        <sz val="12"/>
        <rFont val="Arial"/>
        <family val="2"/>
      </rPr>
      <t xml:space="preserve"> Arrears relating to 2012-13 and earlier years that are included in line 20</t>
    </r>
  </si>
  <si>
    <r>
      <t>20b</t>
    </r>
    <r>
      <rPr>
        <sz val="12"/>
        <rFont val="Arial"/>
        <family val="2"/>
      </rPr>
      <t xml:space="preserve"> Arrears relating to 2013-14 only that are included in line 20</t>
    </r>
  </si>
  <si>
    <r>
      <t xml:space="preserve">Copies of both this Excel version and a certified version of the QRC4 should reach the
Department for Communities and Local Government no later than </t>
    </r>
    <r>
      <rPr>
        <b/>
        <u/>
        <sz val="14"/>
        <rFont val="Arial"/>
        <family val="2"/>
      </rPr>
      <t>Friday 15 May 2015</t>
    </r>
  </si>
  <si>
    <t>The certified copy of the form must be sent as a scanned pdf copy to qrc.statistics@communities.gsi.gov.uk as soon as possible after completion.</t>
  </si>
  <si>
    <t>Receipts collected between July 2014 - September 2014
(Quarter 2  - QRC3 2014-15)</t>
  </si>
  <si>
    <t>Receipts collected between October 2014 - December 2014
(Quarter 3 - QRC3 2014-15)</t>
  </si>
  <si>
    <t>Receipts collected between April 2014 - December 2014
(Quarter 1 + 2 + 3 - QRC3 2014-15)</t>
  </si>
  <si>
    <t>Total estimated receipts of council taxes in 2014-15, irrespective
of year to which the receipts relate</t>
  </si>
  <si>
    <t>Prepayments &amp; cash receipts collected in previous years
in respect of 2014-15</t>
  </si>
  <si>
    <t xml:space="preserve">In-year collection rate for 2014-15
</t>
  </si>
  <si>
    <t xml:space="preserve">Collection of arrears in 2014-15 in part 1
</t>
  </si>
  <si>
    <t>Receipts collected between April 2014 - June 2014
(Quarter 1 - QRC3 2014-15)</t>
  </si>
  <si>
    <t>Total estimated receipts of non-domestic rates in 2014-15, irrespective of year to which the receipts relate</t>
  </si>
  <si>
    <t>Receipts collected between January 2014 - March 2014
(Quarter 4 - QRC4 2013-14)</t>
  </si>
  <si>
    <t>Change in arrears outstanding at the end of the year between QRC4 2013-14 &amp; QRC4 2014-15</t>
  </si>
  <si>
    <t>Change in amount written off in year irrespective of the year
to which it relates, between 2013-14 &amp; 2014-15</t>
  </si>
  <si>
    <t>Nick Brocklebank</t>
  </si>
  <si>
    <t>01424 451563</t>
  </si>
  <si>
    <t>nbrocklebank@hastings.gov.uk</t>
  </si>
  <si>
    <t>Very little write off's processed during 2013/14.</t>
  </si>
  <si>
    <t>12 month payment plans increased during 2014/15</t>
  </si>
</sst>
</file>

<file path=xl/styles.xml><?xml version="1.0" encoding="utf-8"?>
<styleSheet xmlns="http://schemas.openxmlformats.org/spreadsheetml/2006/main" xmlns:mc="http://schemas.openxmlformats.org/markup-compatibility/2006" xmlns:x14ac="http://schemas.microsoft.com/office/spreadsheetml/2009/9/ac" mc:Ignorable="x14ac">
  <numFmts count="8">
    <numFmt numFmtId="164" formatCode="_(* #,##0.00_);_(* \(#,##0.00\);_(* &quot;-&quot;??_);_(@_)"/>
    <numFmt numFmtId="165" formatCode="&quot;£&quot;#,##0_);[Red]\(&quot;£&quot;#,##0\)"/>
    <numFmt numFmtId="166" formatCode="&quot;£&quot;#,##0"/>
    <numFmt numFmtId="167" formatCode="0.0"/>
    <numFmt numFmtId="168" formatCode="#,##0.0"/>
    <numFmt numFmtId="169" formatCode="_-* #,##0_-;\-* #,##0_-;_-* &quot;-&quot;??_-;_-@_-"/>
    <numFmt numFmtId="170" formatCode="0.0%"/>
    <numFmt numFmtId="171" formatCode="#,##0.0000"/>
  </numFmts>
  <fonts count="56" x14ac:knownFonts="1">
    <font>
      <sz val="10"/>
      <name val="Arial"/>
    </font>
    <font>
      <sz val="10"/>
      <name val="Arial"/>
      <family val="2"/>
    </font>
    <font>
      <b/>
      <sz val="12"/>
      <name val="Arial"/>
      <family val="2"/>
    </font>
    <font>
      <b/>
      <sz val="10"/>
      <name val="Arial"/>
      <family val="2"/>
    </font>
    <font>
      <sz val="11"/>
      <name val="Arial"/>
      <family val="2"/>
    </font>
    <font>
      <b/>
      <sz val="11"/>
      <name val="Arial"/>
      <family val="2"/>
    </font>
    <font>
      <sz val="10"/>
      <name val="Arial"/>
      <family val="2"/>
    </font>
    <font>
      <sz val="9"/>
      <name val="Arial"/>
      <family val="2"/>
    </font>
    <font>
      <sz val="14"/>
      <name val="Arial"/>
      <family val="2"/>
    </font>
    <font>
      <sz val="12"/>
      <name val="Arial"/>
      <family val="2"/>
    </font>
    <font>
      <b/>
      <i/>
      <sz val="12"/>
      <name val="Arial"/>
      <family val="2"/>
    </font>
    <font>
      <sz val="12"/>
      <name val="Times New Roman"/>
      <family val="1"/>
    </font>
    <font>
      <sz val="12"/>
      <name val="Arial"/>
      <family val="2"/>
    </font>
    <font>
      <i/>
      <sz val="12"/>
      <name val="Arial"/>
      <family val="2"/>
    </font>
    <font>
      <b/>
      <u/>
      <sz val="12"/>
      <name val="Arial"/>
      <family val="2"/>
    </font>
    <font>
      <sz val="10"/>
      <color indexed="8"/>
      <name val="Arial"/>
      <family val="2"/>
    </font>
    <font>
      <u/>
      <sz val="9"/>
      <color indexed="12"/>
      <name val="Arial"/>
      <family val="2"/>
    </font>
    <font>
      <b/>
      <sz val="14"/>
      <name val="Arial"/>
      <family val="2"/>
    </font>
    <font>
      <sz val="12"/>
      <color indexed="8"/>
      <name val="Arial"/>
      <family val="2"/>
    </font>
    <font>
      <sz val="16"/>
      <color indexed="8"/>
      <name val="Arial"/>
      <family val="2"/>
    </font>
    <font>
      <b/>
      <sz val="12"/>
      <color indexed="8"/>
      <name val="Arial"/>
      <family val="2"/>
    </font>
    <font>
      <b/>
      <sz val="10"/>
      <color indexed="8"/>
      <name val="Arial"/>
      <family val="2"/>
    </font>
    <font>
      <b/>
      <u/>
      <sz val="10"/>
      <name val="Arial"/>
      <family val="2"/>
    </font>
    <font>
      <b/>
      <sz val="10"/>
      <name val="Arial"/>
      <family val="2"/>
    </font>
    <font>
      <sz val="16"/>
      <name val="Arial"/>
      <family val="2"/>
    </font>
    <font>
      <b/>
      <sz val="16"/>
      <name val="Arial"/>
      <family val="2"/>
    </font>
    <font>
      <b/>
      <sz val="14"/>
      <color indexed="8"/>
      <name val="Arial"/>
      <family val="2"/>
    </font>
    <font>
      <b/>
      <sz val="13"/>
      <name val="Arial"/>
      <family val="2"/>
    </font>
    <font>
      <sz val="16"/>
      <name val="Arial"/>
      <family val="2"/>
    </font>
    <font>
      <b/>
      <u/>
      <sz val="14"/>
      <name val="Arial"/>
      <family val="2"/>
    </font>
    <font>
      <b/>
      <sz val="14"/>
      <name val="Arial"/>
      <family val="2"/>
    </font>
    <font>
      <b/>
      <u/>
      <sz val="12"/>
      <name val="Arial"/>
      <family val="2"/>
    </font>
    <font>
      <b/>
      <sz val="12"/>
      <name val="Arial"/>
      <family val="2"/>
    </font>
    <font>
      <sz val="10"/>
      <color indexed="13"/>
      <name val="Arial"/>
      <family val="2"/>
    </font>
    <font>
      <b/>
      <u/>
      <sz val="11"/>
      <name val="Arial"/>
      <family val="2"/>
    </font>
    <font>
      <b/>
      <i/>
      <sz val="11"/>
      <name val="Arial"/>
      <family val="2"/>
    </font>
    <font>
      <b/>
      <i/>
      <u/>
      <sz val="11"/>
      <name val="Arial"/>
      <family val="2"/>
    </font>
    <font>
      <sz val="8"/>
      <name val="Arial"/>
      <family val="2"/>
    </font>
    <font>
      <sz val="10"/>
      <color indexed="42"/>
      <name val="Arial"/>
      <family val="2"/>
    </font>
    <font>
      <sz val="14"/>
      <color indexed="8"/>
      <name val="Arial"/>
      <family val="2"/>
    </font>
    <font>
      <b/>
      <u/>
      <sz val="16"/>
      <color indexed="8"/>
      <name val="Arial"/>
      <family val="2"/>
    </font>
    <font>
      <b/>
      <u/>
      <sz val="16"/>
      <name val="Arial"/>
      <family val="2"/>
    </font>
    <font>
      <b/>
      <u/>
      <sz val="12"/>
      <color indexed="8"/>
      <name val="Arial"/>
      <family val="2"/>
    </font>
    <font>
      <sz val="10"/>
      <color indexed="8"/>
      <name val="Arial"/>
      <family val="2"/>
    </font>
    <font>
      <sz val="14"/>
      <color indexed="12"/>
      <name val="Arial"/>
      <family val="2"/>
    </font>
    <font>
      <b/>
      <sz val="10"/>
      <color indexed="10"/>
      <name val="Arial"/>
      <family val="2"/>
    </font>
    <font>
      <sz val="10"/>
      <color indexed="10"/>
      <name val="Arial"/>
      <family val="2"/>
    </font>
    <font>
      <sz val="10"/>
      <color indexed="9"/>
      <name val="Arial"/>
      <family val="2"/>
    </font>
    <font>
      <sz val="8"/>
      <color indexed="9"/>
      <name val="Arial"/>
      <family val="2"/>
    </font>
    <font>
      <sz val="14"/>
      <color indexed="9"/>
      <name val="Arial"/>
      <family val="2"/>
    </font>
    <font>
      <b/>
      <sz val="12"/>
      <color rgb="FFFF0000"/>
      <name val="Arial"/>
      <family val="2"/>
    </font>
    <font>
      <b/>
      <sz val="12"/>
      <color theme="0"/>
      <name val="Arial"/>
      <family val="2"/>
    </font>
    <font>
      <sz val="12"/>
      <name val="Wingdings 2"/>
      <family val="1"/>
      <charset val="2"/>
    </font>
    <font>
      <sz val="10"/>
      <color indexed="22"/>
      <name val="Arial"/>
      <family val="2"/>
    </font>
    <font>
      <i/>
      <sz val="11"/>
      <name val="Arial"/>
      <family val="2"/>
    </font>
    <font>
      <b/>
      <sz val="18"/>
      <name val="Arial"/>
      <family val="2"/>
    </font>
  </fonts>
  <fills count="20">
    <fill>
      <patternFill patternType="none"/>
    </fill>
    <fill>
      <patternFill patternType="gray125"/>
    </fill>
    <fill>
      <patternFill patternType="solid">
        <fgColor indexed="9"/>
        <bgColor indexed="64"/>
      </patternFill>
    </fill>
    <fill>
      <patternFill patternType="solid">
        <fgColor indexed="26"/>
        <bgColor indexed="64"/>
      </patternFill>
    </fill>
    <fill>
      <patternFill patternType="solid">
        <fgColor indexed="42"/>
        <bgColor indexed="64"/>
      </patternFill>
    </fill>
    <fill>
      <patternFill patternType="solid">
        <fgColor indexed="15"/>
        <bgColor indexed="64"/>
      </patternFill>
    </fill>
    <fill>
      <patternFill patternType="solid">
        <fgColor indexed="13"/>
        <bgColor indexed="64"/>
      </patternFill>
    </fill>
    <fill>
      <patternFill patternType="solid">
        <fgColor indexed="43"/>
        <bgColor indexed="64"/>
      </patternFill>
    </fill>
    <fill>
      <patternFill patternType="solid">
        <fgColor indexed="51"/>
        <bgColor indexed="64"/>
      </patternFill>
    </fill>
    <fill>
      <patternFill patternType="solid">
        <fgColor rgb="FFFFFF99"/>
        <bgColor indexed="64"/>
      </patternFill>
    </fill>
    <fill>
      <patternFill patternType="solid">
        <fgColor theme="0"/>
        <bgColor indexed="64"/>
      </patternFill>
    </fill>
    <fill>
      <patternFill patternType="solid">
        <fgColor rgb="FFFFFFCC"/>
        <bgColor indexed="64"/>
      </patternFill>
    </fill>
    <fill>
      <patternFill patternType="solid">
        <fgColor rgb="FFC5D9F1"/>
        <bgColor indexed="64"/>
      </patternFill>
    </fill>
    <fill>
      <patternFill patternType="solid">
        <fgColor theme="3"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indexed="44"/>
        <bgColor indexed="64"/>
      </patternFill>
    </fill>
    <fill>
      <patternFill patternType="solid">
        <fgColor rgb="FFFFFF00"/>
        <bgColor indexed="64"/>
      </patternFill>
    </fill>
    <fill>
      <patternFill patternType="solid">
        <fgColor theme="2" tint="-0.249977111117893"/>
        <bgColor indexed="64"/>
      </patternFill>
    </fill>
    <fill>
      <patternFill patternType="solid">
        <fgColor theme="4" tint="0.59999389629810485"/>
        <bgColor indexed="64"/>
      </patternFill>
    </fill>
  </fills>
  <borders count="44">
    <border>
      <left/>
      <right/>
      <top/>
      <bottom/>
      <diagonal/>
    </border>
    <border>
      <left style="medium">
        <color indexed="64"/>
      </left>
      <right/>
      <top/>
      <bottom/>
      <diagonal/>
    </border>
    <border>
      <left/>
      <right/>
      <top style="thin">
        <color indexed="64"/>
      </top>
      <bottom/>
      <diagonal/>
    </border>
    <border>
      <left/>
      <right/>
      <top/>
      <bottom style="medium">
        <color indexed="64"/>
      </bottom>
      <diagonal/>
    </border>
    <border>
      <left/>
      <right style="medium">
        <color indexed="64"/>
      </right>
      <top/>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bottom style="medium">
        <color indexed="64"/>
      </bottom>
      <diagonal/>
    </border>
    <border>
      <left/>
      <right style="medium">
        <color indexed="64"/>
      </right>
      <top style="medium">
        <color indexed="64"/>
      </top>
      <bottom/>
      <diagonal/>
    </border>
    <border>
      <left/>
      <right style="thin">
        <color indexed="64"/>
      </right>
      <top style="medium">
        <color indexed="64"/>
      </top>
      <bottom/>
      <diagonal/>
    </border>
    <border>
      <left/>
      <right style="thin">
        <color indexed="64"/>
      </right>
      <top/>
      <bottom/>
      <diagonal/>
    </border>
    <border>
      <left/>
      <right style="thin">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12"/>
      </left>
      <right style="medium">
        <color indexed="12"/>
      </right>
      <top style="medium">
        <color indexed="12"/>
      </top>
      <bottom style="medium">
        <color indexed="12"/>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bottom/>
      <diagonal/>
    </border>
    <border>
      <left/>
      <right style="thin">
        <color indexed="64"/>
      </right>
      <top style="thin">
        <color indexed="64"/>
      </top>
      <bottom/>
      <diagonal/>
    </border>
    <border>
      <left/>
      <right style="thin">
        <color indexed="64"/>
      </right>
      <top style="medium">
        <color indexed="64"/>
      </top>
      <bottom style="medium">
        <color indexed="64"/>
      </bottom>
      <diagonal/>
    </border>
    <border>
      <left style="medium">
        <color indexed="64"/>
      </left>
      <right style="medium">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bottom style="medium">
        <color indexed="64"/>
      </bottom>
      <diagonal/>
    </border>
    <border>
      <left style="thin">
        <color indexed="64"/>
      </left>
      <right/>
      <top style="thin">
        <color indexed="64"/>
      </top>
      <bottom/>
      <diagonal/>
    </border>
    <border>
      <left style="thin">
        <color indexed="64"/>
      </left>
      <right/>
      <top style="medium">
        <color indexed="64"/>
      </top>
      <bottom style="medium">
        <color indexed="64"/>
      </bottom>
      <diagonal/>
    </border>
    <border>
      <left style="thick">
        <color indexed="12"/>
      </left>
      <right style="thick">
        <color indexed="12"/>
      </right>
      <top style="thick">
        <color indexed="12"/>
      </top>
      <bottom style="thick">
        <color indexed="1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hair">
        <color indexed="64"/>
      </top>
      <bottom style="hair">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bottom style="medium">
        <color indexed="64"/>
      </bottom>
      <diagonal/>
    </border>
    <border>
      <left style="medium">
        <color indexed="64"/>
      </left>
      <right style="medium">
        <color indexed="64"/>
      </right>
      <top style="medium">
        <color indexed="64"/>
      </top>
      <bottom/>
      <diagonal/>
    </border>
  </borders>
  <cellStyleXfs count="11">
    <xf numFmtId="0" fontId="0" fillId="0" borderId="0"/>
    <xf numFmtId="164" fontId="1" fillId="0" borderId="0" applyFont="0" applyFill="0" applyBorder="0" applyAlignment="0" applyProtection="0"/>
    <xf numFmtId="0" fontId="16" fillId="0" borderId="0" applyNumberFormat="0" applyFill="0" applyBorder="0" applyAlignment="0" applyProtection="0">
      <alignment vertical="top"/>
      <protection locked="0"/>
    </xf>
    <xf numFmtId="0" fontId="1" fillId="0" borderId="0"/>
    <xf numFmtId="9" fontId="1" fillId="0" borderId="0" applyFont="0" applyFill="0" applyBorder="0" applyAlignment="0" applyProtection="0"/>
    <xf numFmtId="0" fontId="1" fillId="0" borderId="0"/>
    <xf numFmtId="3" fontId="1" fillId="2" borderId="40">
      <alignment horizontal="right"/>
    </xf>
    <xf numFmtId="3" fontId="1" fillId="2" borderId="40">
      <alignment horizontal="right"/>
    </xf>
    <xf numFmtId="3" fontId="3" fillId="2" borderId="18">
      <alignment horizontal="right"/>
    </xf>
    <xf numFmtId="3" fontId="1" fillId="2" borderId="18">
      <alignment horizontal="right"/>
    </xf>
    <xf numFmtId="3" fontId="1" fillId="2" borderId="18">
      <alignment horizontal="right"/>
    </xf>
  </cellStyleXfs>
  <cellXfs count="674">
    <xf numFmtId="0" fontId="0" fillId="0" borderId="0" xfId="0"/>
    <xf numFmtId="0" fontId="0" fillId="2" borderId="0" xfId="0" applyFill="1"/>
    <xf numFmtId="0" fontId="8" fillId="0" borderId="0" xfId="0" applyFont="1"/>
    <xf numFmtId="0" fontId="2" fillId="3" borderId="1" xfId="0" applyFont="1" applyFill="1" applyBorder="1" applyAlignment="1" applyProtection="1">
      <alignment horizontal="left"/>
    </xf>
    <xf numFmtId="0" fontId="9" fillId="3" borderId="0" xfId="0" applyFont="1" applyFill="1" applyBorder="1" applyAlignment="1" applyProtection="1">
      <alignment horizontal="left"/>
    </xf>
    <xf numFmtId="0" fontId="2" fillId="3" borderId="0" xfId="0" applyFont="1" applyFill="1" applyBorder="1" applyAlignment="1" applyProtection="1">
      <alignment horizontal="left"/>
    </xf>
    <xf numFmtId="0" fontId="12" fillId="0" borderId="0" xfId="0" applyFont="1"/>
    <xf numFmtId="0" fontId="9" fillId="3" borderId="1" xfId="0" applyFont="1" applyFill="1" applyBorder="1" applyAlignment="1" applyProtection="1">
      <alignment horizontal="left"/>
    </xf>
    <xf numFmtId="0" fontId="12" fillId="0" borderId="0" xfId="0" applyFont="1" applyAlignment="1">
      <alignment horizontal="left"/>
    </xf>
    <xf numFmtId="0" fontId="0" fillId="0" borderId="2" xfId="0" applyBorder="1"/>
    <xf numFmtId="0" fontId="0" fillId="2" borderId="0" xfId="0" applyFill="1" applyBorder="1"/>
    <xf numFmtId="0" fontId="0" fillId="0" borderId="0" xfId="0" applyBorder="1"/>
    <xf numFmtId="0" fontId="3" fillId="3" borderId="0" xfId="0" applyFont="1" applyFill="1" applyBorder="1" applyAlignment="1" applyProtection="1">
      <alignment horizontal="centerContinuous"/>
      <protection locked="0"/>
    </xf>
    <xf numFmtId="0" fontId="2" fillId="4" borderId="0" xfId="0" applyFont="1" applyFill="1" applyBorder="1" applyAlignment="1" applyProtection="1">
      <alignment horizontal="left"/>
    </xf>
    <xf numFmtId="0" fontId="2" fillId="4" borderId="1" xfId="0" applyFont="1" applyFill="1" applyBorder="1" applyAlignment="1" applyProtection="1">
      <alignment horizontal="left"/>
    </xf>
    <xf numFmtId="0" fontId="12" fillId="3" borderId="1" xfId="0" applyFont="1" applyFill="1" applyBorder="1" applyAlignment="1">
      <alignment horizontal="left"/>
    </xf>
    <xf numFmtId="0" fontId="18" fillId="3" borderId="1" xfId="0" applyFont="1" applyFill="1" applyBorder="1" applyAlignment="1">
      <alignment horizontal="centerContinuous"/>
    </xf>
    <xf numFmtId="0" fontId="19" fillId="3" borderId="0" xfId="0" applyFont="1" applyFill="1" applyBorder="1" applyAlignment="1">
      <alignment horizontal="centerContinuous"/>
    </xf>
    <xf numFmtId="0" fontId="20" fillId="3" borderId="0" xfId="0" applyFont="1" applyFill="1" applyBorder="1" applyAlignment="1">
      <alignment horizontal="left"/>
    </xf>
    <xf numFmtId="0" fontId="9" fillId="3" borderId="0" xfId="0" applyFont="1" applyFill="1" applyBorder="1" applyAlignment="1" applyProtection="1">
      <alignment vertical="center"/>
    </xf>
    <xf numFmtId="0" fontId="9" fillId="3" borderId="0" xfId="0" applyFont="1" applyFill="1" applyBorder="1" applyAlignment="1" applyProtection="1"/>
    <xf numFmtId="3" fontId="6" fillId="4" borderId="1" xfId="0" applyNumberFormat="1" applyFont="1" applyFill="1" applyBorder="1" applyAlignment="1">
      <alignment horizontal="center"/>
    </xf>
    <xf numFmtId="0" fontId="3" fillId="4" borderId="0" xfId="0" applyFont="1" applyFill="1" applyBorder="1" applyAlignment="1">
      <alignment horizontal="center"/>
    </xf>
    <xf numFmtId="0" fontId="22" fillId="4" borderId="1" xfId="0" applyFont="1" applyFill="1" applyBorder="1" applyAlignment="1">
      <alignment horizontal="center"/>
    </xf>
    <xf numFmtId="0" fontId="22" fillId="4" borderId="0" xfId="0" applyFont="1" applyFill="1" applyBorder="1" applyAlignment="1">
      <alignment horizontal="center"/>
    </xf>
    <xf numFmtId="0" fontId="2" fillId="2" borderId="0" xfId="0" applyFont="1" applyFill="1" applyBorder="1" applyAlignment="1">
      <alignment horizontal="center"/>
    </xf>
    <xf numFmtId="0" fontId="9" fillId="0" borderId="0" xfId="0" applyFont="1"/>
    <xf numFmtId="0" fontId="0" fillId="0" borderId="0" xfId="0" applyAlignment="1"/>
    <xf numFmtId="0" fontId="6" fillId="0" borderId="0" xfId="0" applyFont="1"/>
    <xf numFmtId="0" fontId="6" fillId="4" borderId="6" xfId="0" applyFont="1" applyFill="1" applyBorder="1" applyAlignment="1">
      <alignment horizontal="center"/>
    </xf>
    <xf numFmtId="0" fontId="6" fillId="4" borderId="7" xfId="0" applyFont="1" applyFill="1" applyBorder="1" applyAlignment="1">
      <alignment horizontal="center"/>
    </xf>
    <xf numFmtId="0" fontId="6" fillId="4" borderId="0" xfId="0" applyFont="1" applyFill="1" applyBorder="1" applyAlignment="1">
      <alignment horizontal="center"/>
    </xf>
    <xf numFmtId="0" fontId="6" fillId="4" borderId="1" xfId="0" applyFont="1" applyFill="1" applyBorder="1" applyAlignment="1">
      <alignment horizontal="center"/>
    </xf>
    <xf numFmtId="0" fontId="6" fillId="0" borderId="0" xfId="0" applyFont="1" applyAlignment="1">
      <alignment horizontal="center"/>
    </xf>
    <xf numFmtId="0" fontId="3" fillId="4" borderId="0" xfId="0" applyFont="1" applyFill="1" applyBorder="1" applyAlignment="1" applyProtection="1">
      <alignment horizontal="center"/>
    </xf>
    <xf numFmtId="0" fontId="0" fillId="0" borderId="6" xfId="0" applyBorder="1"/>
    <xf numFmtId="0" fontId="0" fillId="0" borderId="7" xfId="0" applyBorder="1"/>
    <xf numFmtId="0" fontId="0" fillId="5" borderId="0" xfId="0" applyFill="1" applyBorder="1"/>
    <xf numFmtId="0" fontId="0" fillId="0" borderId="1" xfId="0" applyBorder="1"/>
    <xf numFmtId="0" fontId="0" fillId="0" borderId="0" xfId="0" applyBorder="1" applyProtection="1"/>
    <xf numFmtId="2" fontId="0" fillId="0" borderId="0" xfId="0" applyNumberFormat="1" applyBorder="1" applyProtection="1"/>
    <xf numFmtId="0" fontId="0" fillId="0" borderId="8" xfId="0" applyBorder="1"/>
    <xf numFmtId="0" fontId="0" fillId="0" borderId="3" xfId="0" applyBorder="1"/>
    <xf numFmtId="0" fontId="23" fillId="5" borderId="0" xfId="0" applyFont="1" applyFill="1" applyBorder="1"/>
    <xf numFmtId="0" fontId="3" fillId="0" borderId="0" xfId="0" applyFont="1" applyBorder="1"/>
    <xf numFmtId="165" fontId="3" fillId="4" borderId="0" xfId="0" quotePrefix="1" applyNumberFormat="1" applyFont="1" applyFill="1" applyBorder="1" applyAlignment="1">
      <alignment horizontal="center"/>
    </xf>
    <xf numFmtId="3" fontId="6" fillId="4" borderId="7" xfId="0" applyNumberFormat="1" applyFont="1" applyFill="1" applyBorder="1" applyAlignment="1">
      <alignment horizontal="center"/>
    </xf>
    <xf numFmtId="3" fontId="6" fillId="4" borderId="0" xfId="0" applyNumberFormat="1" applyFont="1" applyFill="1" applyBorder="1" applyAlignment="1">
      <alignment horizontal="center"/>
    </xf>
    <xf numFmtId="3" fontId="6" fillId="0" borderId="0" xfId="0" applyNumberFormat="1" applyFont="1"/>
    <xf numFmtId="0" fontId="18" fillId="3" borderId="0" xfId="0" applyFont="1" applyFill="1" applyBorder="1" applyAlignment="1" applyProtection="1">
      <alignment horizontal="centerContinuous"/>
      <protection locked="0"/>
    </xf>
    <xf numFmtId="0" fontId="19" fillId="3" borderId="0" xfId="0" applyFont="1" applyFill="1" applyBorder="1" applyAlignment="1" applyProtection="1">
      <alignment horizontal="centerContinuous"/>
      <protection locked="0"/>
    </xf>
    <xf numFmtId="0" fontId="2" fillId="3" borderId="0" xfId="0" applyFont="1" applyFill="1" applyBorder="1" applyAlignment="1" applyProtection="1">
      <alignment horizontal="centerContinuous"/>
      <protection locked="0"/>
    </xf>
    <xf numFmtId="0" fontId="0" fillId="0" borderId="0" xfId="0" applyFill="1" applyBorder="1"/>
    <xf numFmtId="0" fontId="0" fillId="0" borderId="0" xfId="0" applyFill="1"/>
    <xf numFmtId="0" fontId="9" fillId="0" borderId="0" xfId="0" applyFont="1" applyFill="1"/>
    <xf numFmtId="0" fontId="6" fillId="0" borderId="0" xfId="0" applyFont="1" applyFill="1"/>
    <xf numFmtId="0" fontId="2" fillId="2" borderId="1" xfId="0" applyFont="1" applyFill="1" applyBorder="1" applyAlignment="1">
      <alignment horizontal="center"/>
    </xf>
    <xf numFmtId="0" fontId="3" fillId="3" borderId="0" xfId="0" quotePrefix="1" applyFont="1" applyFill="1" applyBorder="1" applyAlignment="1" applyProtection="1">
      <alignment horizontal="centerContinuous"/>
      <protection locked="0"/>
    </xf>
    <xf numFmtId="1" fontId="0" fillId="0" borderId="0" xfId="0" applyNumberFormat="1"/>
    <xf numFmtId="0" fontId="2" fillId="3" borderId="1" xfId="0" applyFont="1" applyFill="1" applyBorder="1" applyAlignment="1" applyProtection="1">
      <alignment horizontal="left" vertical="center"/>
    </xf>
    <xf numFmtId="0" fontId="12" fillId="3" borderId="0" xfId="0" applyFont="1" applyFill="1" applyBorder="1" applyAlignment="1" applyProtection="1">
      <alignment vertical="center"/>
    </xf>
    <xf numFmtId="0" fontId="0" fillId="3" borderId="4" xfId="0" applyFill="1" applyBorder="1" applyAlignment="1" applyProtection="1">
      <alignment vertical="center"/>
    </xf>
    <xf numFmtId="0" fontId="0" fillId="0" borderId="0" xfId="0" applyAlignment="1">
      <alignment vertical="center"/>
    </xf>
    <xf numFmtId="0" fontId="12" fillId="3" borderId="0" xfId="0" applyFont="1" applyFill="1" applyBorder="1" applyAlignment="1" applyProtection="1"/>
    <xf numFmtId="0" fontId="0" fillId="3" borderId="4" xfId="0" applyFill="1" applyBorder="1" applyAlignment="1" applyProtection="1"/>
    <xf numFmtId="0" fontId="9" fillId="3" borderId="4" xfId="0" applyFont="1" applyFill="1" applyBorder="1" applyAlignment="1" applyProtection="1">
      <alignment horizontal="center"/>
    </xf>
    <xf numFmtId="0" fontId="9" fillId="3" borderId="1" xfId="0" applyFont="1" applyFill="1" applyBorder="1" applyAlignment="1" applyProtection="1">
      <alignment horizontal="left" vertical="top"/>
    </xf>
    <xf numFmtId="0" fontId="9" fillId="3" borderId="1" xfId="0" applyFont="1" applyFill="1" applyBorder="1" applyAlignment="1" applyProtection="1">
      <alignment horizontal="left" vertical="center"/>
    </xf>
    <xf numFmtId="0" fontId="2" fillId="3" borderId="0" xfId="0" applyFont="1" applyFill="1" applyBorder="1" applyAlignment="1" applyProtection="1">
      <alignment vertical="center"/>
    </xf>
    <xf numFmtId="0" fontId="15" fillId="3" borderId="0" xfId="0" applyFont="1" applyFill="1" applyBorder="1" applyAlignment="1"/>
    <xf numFmtId="0" fontId="12" fillId="3" borderId="0" xfId="0" applyFont="1" applyFill="1" applyBorder="1" applyAlignment="1"/>
    <xf numFmtId="0" fontId="12" fillId="3" borderId="0" xfId="0" applyFont="1" applyFill="1" applyBorder="1" applyAlignment="1" applyProtection="1">
      <protection locked="0"/>
    </xf>
    <xf numFmtId="0" fontId="15" fillId="3" borderId="0" xfId="0" applyFont="1" applyFill="1" applyBorder="1" applyAlignment="1" applyProtection="1">
      <protection locked="0"/>
    </xf>
    <xf numFmtId="0" fontId="0" fillId="3" borderId="1" xfId="0" applyFill="1" applyBorder="1" applyAlignment="1"/>
    <xf numFmtId="0" fontId="0" fillId="3" borderId="0" xfId="0" applyFill="1" applyBorder="1" applyAlignment="1" applyProtection="1">
      <protection locked="0"/>
    </xf>
    <xf numFmtId="0" fontId="3" fillId="3" borderId="1" xfId="0" applyFont="1" applyFill="1" applyBorder="1" applyAlignment="1"/>
    <xf numFmtId="0" fontId="9" fillId="4" borderId="0" xfId="0" applyFont="1" applyFill="1" applyBorder="1" applyAlignment="1" applyProtection="1"/>
    <xf numFmtId="0" fontId="12" fillId="4" borderId="0" xfId="0" applyFont="1" applyFill="1" applyBorder="1" applyAlignment="1" applyProtection="1"/>
    <xf numFmtId="2" fontId="2" fillId="4" borderId="0" xfId="0" applyNumberFormat="1" applyFont="1" applyFill="1" applyBorder="1" applyAlignment="1" applyProtection="1"/>
    <xf numFmtId="0" fontId="0" fillId="4" borderId="4" xfId="0" applyFill="1" applyBorder="1" applyAlignment="1"/>
    <xf numFmtId="0" fontId="2" fillId="3" borderId="0" xfId="0" applyFont="1" applyFill="1" applyBorder="1" applyAlignment="1" applyProtection="1"/>
    <xf numFmtId="0" fontId="4" fillId="3" borderId="0" xfId="0" applyFont="1" applyFill="1" applyBorder="1" applyAlignment="1" applyProtection="1"/>
    <xf numFmtId="0" fontId="0" fillId="0" borderId="0" xfId="0" applyBorder="1" applyAlignment="1"/>
    <xf numFmtId="0" fontId="12" fillId="0" borderId="0" xfId="0" applyFont="1" applyAlignment="1"/>
    <xf numFmtId="0" fontId="21" fillId="3" borderId="0" xfId="0" applyFont="1" applyFill="1" applyBorder="1" applyAlignment="1" applyProtection="1">
      <alignment horizontal="center" vertical="center"/>
    </xf>
    <xf numFmtId="0" fontId="9" fillId="3" borderId="0" xfId="0" applyFont="1" applyFill="1" applyBorder="1" applyAlignment="1" applyProtection="1">
      <alignment horizontal="left" vertical="center"/>
    </xf>
    <xf numFmtId="0" fontId="9" fillId="3" borderId="0" xfId="0" applyFont="1" applyFill="1" applyBorder="1" applyAlignment="1" applyProtection="1">
      <alignment horizontal="right" vertical="center"/>
    </xf>
    <xf numFmtId="0" fontId="11" fillId="3" borderId="0" xfId="0" applyFont="1" applyFill="1" applyBorder="1" applyAlignment="1" applyProtection="1">
      <alignment vertical="center"/>
    </xf>
    <xf numFmtId="166" fontId="2" fillId="3" borderId="0" xfId="0" applyNumberFormat="1" applyFont="1" applyFill="1" applyBorder="1" applyAlignment="1" applyProtection="1">
      <alignment horizontal="center" vertical="center"/>
    </xf>
    <xf numFmtId="0" fontId="17" fillId="3" borderId="1" xfId="0" applyFont="1" applyFill="1" applyBorder="1" applyAlignment="1" applyProtection="1">
      <alignment horizontal="left" vertical="center"/>
    </xf>
    <xf numFmtId="0" fontId="12" fillId="3" borderId="1" xfId="0" applyFont="1" applyFill="1" applyBorder="1" applyAlignment="1" applyProtection="1">
      <alignment horizontal="left" vertical="center"/>
    </xf>
    <xf numFmtId="0" fontId="12" fillId="3" borderId="0" xfId="0" applyFont="1" applyFill="1" applyBorder="1" applyAlignment="1" applyProtection="1">
      <alignment horizontal="left" vertical="center"/>
    </xf>
    <xf numFmtId="0" fontId="2" fillId="3" borderId="0" xfId="0" applyFont="1" applyFill="1" applyBorder="1" applyAlignment="1" applyProtection="1">
      <alignment horizontal="left" vertical="center"/>
    </xf>
    <xf numFmtId="0" fontId="10" fillId="3" borderId="0" xfId="0" applyFont="1" applyFill="1" applyBorder="1" applyAlignment="1" applyProtection="1">
      <alignment horizontal="left" vertical="center"/>
    </xf>
    <xf numFmtId="0" fontId="13" fillId="3" borderId="1" xfId="0" applyFont="1" applyFill="1" applyBorder="1" applyAlignment="1" applyProtection="1">
      <alignment horizontal="left" vertical="center"/>
    </xf>
    <xf numFmtId="166" fontId="9" fillId="3" borderId="0" xfId="0" applyNumberFormat="1" applyFont="1" applyFill="1" applyBorder="1" applyAlignment="1" applyProtection="1">
      <alignment horizontal="left" vertical="center"/>
    </xf>
    <xf numFmtId="0" fontId="2" fillId="3" borderId="6" xfId="0" applyFont="1" applyFill="1" applyBorder="1" applyAlignment="1" applyProtection="1">
      <alignment horizontal="left"/>
    </xf>
    <xf numFmtId="0" fontId="12" fillId="3" borderId="0" xfId="0" applyFont="1" applyFill="1" applyBorder="1" applyAlignment="1">
      <alignment vertical="center"/>
    </xf>
    <xf numFmtId="0" fontId="20" fillId="3" borderId="0" xfId="0" applyFont="1" applyFill="1" applyBorder="1" applyAlignment="1">
      <alignment horizontal="left" vertical="center"/>
    </xf>
    <xf numFmtId="1" fontId="0" fillId="0" borderId="0" xfId="0" applyNumberFormat="1" applyAlignment="1">
      <alignment horizontal="center"/>
    </xf>
    <xf numFmtId="0" fontId="3" fillId="4" borderId="0" xfId="0" applyFont="1" applyFill="1" applyBorder="1" applyAlignment="1">
      <alignment horizontal="right"/>
    </xf>
    <xf numFmtId="0" fontId="3" fillId="4" borderId="0" xfId="0" applyFont="1" applyFill="1" applyBorder="1" applyAlignment="1" applyProtection="1">
      <alignment horizontal="right"/>
    </xf>
    <xf numFmtId="0" fontId="0" fillId="0" borderId="10" xfId="0" applyBorder="1"/>
    <xf numFmtId="0" fontId="0" fillId="0" borderId="11" xfId="0" applyBorder="1"/>
    <xf numFmtId="2" fontId="0" fillId="0" borderId="11" xfId="0" applyNumberFormat="1" applyBorder="1" applyProtection="1"/>
    <xf numFmtId="0" fontId="0" fillId="0" borderId="12" xfId="0" applyBorder="1"/>
    <xf numFmtId="3" fontId="3" fillId="4" borderId="0" xfId="0" applyNumberFormat="1" applyFont="1" applyFill="1" applyBorder="1" applyAlignment="1" applyProtection="1">
      <alignment horizontal="center"/>
    </xf>
    <xf numFmtId="3" fontId="3" fillId="4" borderId="0" xfId="0" applyNumberFormat="1" applyFont="1" applyFill="1" applyBorder="1" applyAlignment="1">
      <alignment horizontal="center"/>
    </xf>
    <xf numFmtId="49" fontId="24" fillId="3" borderId="0" xfId="0" applyNumberFormat="1" applyFont="1" applyFill="1" applyBorder="1" applyAlignment="1" applyProtection="1">
      <alignment horizontal="center" vertical="center"/>
      <protection locked="0"/>
    </xf>
    <xf numFmtId="0" fontId="3" fillId="4" borderId="0" xfId="0" quotePrefix="1" applyFont="1" applyFill="1" applyBorder="1" applyAlignment="1" applyProtection="1">
      <alignment horizontal="center"/>
    </xf>
    <xf numFmtId="3" fontId="9" fillId="2" borderId="0" xfId="0" applyNumberFormat="1" applyFont="1" applyFill="1" applyBorder="1" applyAlignment="1">
      <alignment horizontal="right"/>
    </xf>
    <xf numFmtId="0" fontId="2" fillId="2" borderId="4" xfId="0" applyFont="1" applyFill="1" applyBorder="1" applyAlignment="1">
      <alignment horizontal="center"/>
    </xf>
    <xf numFmtId="0" fontId="0" fillId="4" borderId="6" xfId="0" applyFill="1" applyBorder="1" applyAlignment="1">
      <alignment horizontal="center"/>
    </xf>
    <xf numFmtId="0" fontId="3" fillId="4" borderId="7" xfId="0" applyFont="1" applyFill="1" applyBorder="1" applyAlignment="1"/>
    <xf numFmtId="0" fontId="0" fillId="4" borderId="7" xfId="0" applyFill="1" applyBorder="1" applyAlignment="1"/>
    <xf numFmtId="0" fontId="0" fillId="4" borderId="7" xfId="0" applyFill="1" applyBorder="1" applyAlignment="1" applyProtection="1">
      <protection locked="0"/>
    </xf>
    <xf numFmtId="0" fontId="12" fillId="4" borderId="6" xfId="0" applyFont="1" applyFill="1" applyBorder="1"/>
    <xf numFmtId="0" fontId="12" fillId="4" borderId="7" xfId="0" applyFont="1" applyFill="1" applyBorder="1"/>
    <xf numFmtId="0" fontId="12" fillId="4" borderId="9" xfId="0" applyFont="1" applyFill="1" applyBorder="1"/>
    <xf numFmtId="0" fontId="31" fillId="4" borderId="1" xfId="0" applyFont="1" applyFill="1" applyBorder="1" applyAlignment="1">
      <alignment horizontal="centerContinuous"/>
    </xf>
    <xf numFmtId="0" fontId="12" fillId="4" borderId="0" xfId="0" applyFont="1" applyFill="1" applyBorder="1" applyAlignment="1">
      <alignment horizontal="centerContinuous"/>
    </xf>
    <xf numFmtId="0" fontId="12" fillId="4" borderId="0" xfId="0" applyFont="1" applyFill="1" applyBorder="1"/>
    <xf numFmtId="0" fontId="12" fillId="4" borderId="4" xfId="0" applyFont="1" applyFill="1" applyBorder="1"/>
    <xf numFmtId="0" fontId="32" fillId="4" borderId="0" xfId="0" applyFont="1" applyFill="1" applyBorder="1" applyAlignment="1">
      <alignment horizontal="center"/>
    </xf>
    <xf numFmtId="0" fontId="12" fillId="4" borderId="1" xfId="0" applyFont="1" applyFill="1" applyBorder="1"/>
    <xf numFmtId="0" fontId="12" fillId="4" borderId="8" xfId="0" applyFont="1" applyFill="1" applyBorder="1"/>
    <xf numFmtId="0" fontId="12" fillId="4" borderId="3" xfId="0" applyFont="1" applyFill="1" applyBorder="1"/>
    <xf numFmtId="0" fontId="0" fillId="6" borderId="6" xfId="0" applyFill="1" applyBorder="1"/>
    <xf numFmtId="0" fontId="0" fillId="6" borderId="7" xfId="0" applyFill="1" applyBorder="1"/>
    <xf numFmtId="0" fontId="33" fillId="6" borderId="9" xfId="0" applyFont="1" applyFill="1" applyBorder="1"/>
    <xf numFmtId="0" fontId="2" fillId="6" borderId="1" xfId="0" applyFont="1" applyFill="1" applyBorder="1" applyAlignment="1">
      <alignment horizontal="center" wrapText="1"/>
    </xf>
    <xf numFmtId="0" fontId="33" fillId="6" borderId="4" xfId="0" applyFont="1" applyFill="1" applyBorder="1" applyAlignment="1">
      <alignment horizontal="center" wrapText="1"/>
    </xf>
    <xf numFmtId="0" fontId="2" fillId="6" borderId="1" xfId="0" applyFont="1" applyFill="1" applyBorder="1" applyAlignment="1">
      <alignment horizontal="center" vertical="top"/>
    </xf>
    <xf numFmtId="0" fontId="33" fillId="6" borderId="4" xfId="0" applyFont="1" applyFill="1" applyBorder="1" applyAlignment="1">
      <alignment horizontal="center" vertical="top"/>
    </xf>
    <xf numFmtId="0" fontId="2" fillId="6" borderId="8" xfId="0" applyFont="1" applyFill="1" applyBorder="1" applyAlignment="1">
      <alignment horizontal="center"/>
    </xf>
    <xf numFmtId="0" fontId="2" fillId="6" borderId="3" xfId="0" applyFont="1" applyFill="1" applyBorder="1" applyAlignment="1">
      <alignment horizontal="center"/>
    </xf>
    <xf numFmtId="0" fontId="2" fillId="0" borderId="0" xfId="0" applyFont="1" applyFill="1" applyBorder="1" applyAlignment="1">
      <alignment horizontal="center"/>
    </xf>
    <xf numFmtId="0" fontId="0" fillId="0" borderId="4" xfId="0" applyFill="1" applyBorder="1" applyAlignment="1"/>
    <xf numFmtId="0" fontId="34" fillId="2" borderId="0" xfId="0" applyFont="1" applyFill="1" applyBorder="1"/>
    <xf numFmtId="0" fontId="4" fillId="2" borderId="0" xfId="0" applyFont="1" applyFill="1" applyBorder="1"/>
    <xf numFmtId="0" fontId="0" fillId="0" borderId="13" xfId="0" applyBorder="1"/>
    <xf numFmtId="0" fontId="35" fillId="2" borderId="0" xfId="0" applyFont="1" applyFill="1" applyBorder="1" applyAlignment="1">
      <alignment horizontal="left" vertical="top" wrapText="1" indent="1"/>
    </xf>
    <xf numFmtId="0" fontId="35" fillId="2" borderId="0" xfId="0" applyFont="1" applyFill="1" applyBorder="1" applyAlignment="1">
      <alignment wrapText="1"/>
    </xf>
    <xf numFmtId="0" fontId="35" fillId="2" borderId="0" xfId="0" applyFont="1" applyFill="1" applyBorder="1"/>
    <xf numFmtId="0" fontId="0" fillId="0" borderId="14" xfId="0" applyBorder="1"/>
    <xf numFmtId="0" fontId="4" fillId="2" borderId="0" xfId="0" applyFont="1" applyFill="1" applyBorder="1" applyAlignment="1">
      <alignment horizontal="left"/>
    </xf>
    <xf numFmtId="0" fontId="34" fillId="2" borderId="1" xfId="0" applyFont="1" applyFill="1" applyBorder="1"/>
    <xf numFmtId="0" fontId="4" fillId="2" borderId="0" xfId="0" applyFont="1" applyFill="1" applyBorder="1" applyAlignment="1">
      <alignment vertical="top"/>
    </xf>
    <xf numFmtId="0" fontId="0" fillId="2" borderId="0" xfId="0" applyFill="1" applyBorder="1" applyAlignment="1">
      <alignment vertical="top"/>
    </xf>
    <xf numFmtId="0" fontId="0" fillId="2" borderId="4" xfId="0" applyFill="1" applyBorder="1"/>
    <xf numFmtId="0" fontId="34" fillId="2" borderId="8" xfId="0" applyFont="1" applyFill="1" applyBorder="1"/>
    <xf numFmtId="0" fontId="0" fillId="2" borderId="3" xfId="0" applyFill="1" applyBorder="1"/>
    <xf numFmtId="0" fontId="0" fillId="2" borderId="5" xfId="0" applyFill="1" applyBorder="1"/>
    <xf numFmtId="0" fontId="0" fillId="2" borderId="0" xfId="0" applyFill="1" applyBorder="1" applyAlignment="1">
      <alignment vertical="top" wrapText="1"/>
    </xf>
    <xf numFmtId="0" fontId="38" fillId="4" borderId="7" xfId="0" applyFont="1" applyFill="1" applyBorder="1" applyAlignment="1" applyProtection="1">
      <protection locked="0"/>
    </xf>
    <xf numFmtId="0" fontId="27" fillId="3" borderId="6" xfId="0" applyFont="1" applyFill="1" applyBorder="1" applyAlignment="1" applyProtection="1">
      <alignment horizontal="center" vertical="center"/>
    </xf>
    <xf numFmtId="0" fontId="27" fillId="3" borderId="7" xfId="0" applyFont="1" applyFill="1" applyBorder="1" applyAlignment="1" applyProtection="1">
      <alignment horizontal="center" vertical="center"/>
    </xf>
    <xf numFmtId="0" fontId="27" fillId="3" borderId="9" xfId="0" applyFont="1" applyFill="1" applyBorder="1" applyAlignment="1" applyProtection="1">
      <alignment horizontal="center" vertical="center"/>
    </xf>
    <xf numFmtId="0" fontId="27" fillId="3" borderId="1" xfId="0" applyFont="1" applyFill="1" applyBorder="1" applyAlignment="1" applyProtection="1">
      <alignment horizontal="center" vertical="center"/>
    </xf>
    <xf numFmtId="0" fontId="27" fillId="3" borderId="0" xfId="0" applyFont="1" applyFill="1" applyBorder="1" applyAlignment="1" applyProtection="1">
      <alignment horizontal="center" vertical="center"/>
    </xf>
    <xf numFmtId="0" fontId="27" fillId="3" borderId="4" xfId="0" applyFont="1" applyFill="1" applyBorder="1" applyAlignment="1" applyProtection="1">
      <alignment horizontal="center" vertical="center"/>
    </xf>
    <xf numFmtId="0" fontId="23" fillId="4" borderId="5" xfId="0" applyFont="1" applyFill="1" applyBorder="1" applyAlignment="1">
      <alignment horizontal="right" indent="1"/>
    </xf>
    <xf numFmtId="0" fontId="0" fillId="0" borderId="0" xfId="0" applyFill="1" applyBorder="1" applyAlignment="1">
      <alignment horizontal="center" vertical="center"/>
    </xf>
    <xf numFmtId="0" fontId="0" fillId="0" borderId="0" xfId="0" applyBorder="1" applyAlignment="1">
      <alignment horizontal="center" vertical="center"/>
    </xf>
    <xf numFmtId="0" fontId="10" fillId="3" borderId="0" xfId="0" applyFont="1" applyFill="1" applyBorder="1" applyAlignment="1" applyProtection="1">
      <alignment horizontal="left" vertical="center" indent="1"/>
    </xf>
    <xf numFmtId="166" fontId="2" fillId="3" borderId="0" xfId="0" applyNumberFormat="1" applyFont="1" applyFill="1" applyBorder="1" applyAlignment="1" applyProtection="1">
      <alignment horizontal="left" vertical="center"/>
    </xf>
    <xf numFmtId="0" fontId="9" fillId="3" borderId="0" xfId="0" applyFont="1" applyFill="1" applyBorder="1" applyAlignment="1" applyProtection="1">
      <alignment horizontal="left" indent="1"/>
    </xf>
    <xf numFmtId="0" fontId="12" fillId="3" borderId="0" xfId="0" applyFont="1" applyFill="1" applyBorder="1" applyAlignment="1" applyProtection="1">
      <alignment horizontal="left" indent="1"/>
    </xf>
    <xf numFmtId="0" fontId="12" fillId="3" borderId="0" xfId="0" applyFont="1" applyFill="1" applyBorder="1" applyAlignment="1">
      <alignment horizontal="left" indent="1"/>
    </xf>
    <xf numFmtId="0" fontId="9" fillId="3" borderId="0" xfId="0" applyFont="1" applyFill="1" applyBorder="1" applyAlignment="1" applyProtection="1">
      <alignment horizontal="left" vertical="top" indent="1"/>
    </xf>
    <xf numFmtId="0" fontId="9" fillId="3" borderId="1" xfId="0" applyFont="1" applyFill="1" applyBorder="1" applyAlignment="1" applyProtection="1">
      <alignment vertical="center"/>
    </xf>
    <xf numFmtId="0" fontId="12" fillId="3" borderId="0" xfId="0" applyFont="1" applyFill="1" applyBorder="1" applyAlignment="1">
      <alignment vertical="center" wrapText="1"/>
    </xf>
    <xf numFmtId="0" fontId="17" fillId="3" borderId="0" xfId="0" applyFont="1" applyFill="1" applyBorder="1" applyAlignment="1" applyProtection="1">
      <alignment horizontal="left" vertical="center"/>
    </xf>
    <xf numFmtId="0" fontId="13" fillId="3" borderId="0" xfId="0" applyFont="1" applyFill="1" applyBorder="1" applyAlignment="1" applyProtection="1">
      <alignment horizontal="left" vertical="center"/>
    </xf>
    <xf numFmtId="15" fontId="3" fillId="4" borderId="0" xfId="0" applyNumberFormat="1" applyFont="1" applyFill="1" applyBorder="1" applyAlignment="1">
      <alignment horizontal="center"/>
    </xf>
    <xf numFmtId="15" fontId="3" fillId="4" borderId="0" xfId="0" quotePrefix="1" applyNumberFormat="1" applyFont="1" applyFill="1" applyBorder="1" applyAlignment="1">
      <alignment horizontal="right"/>
    </xf>
    <xf numFmtId="0" fontId="6" fillId="4" borderId="15" xfId="0" applyFont="1" applyFill="1" applyBorder="1" applyAlignment="1">
      <alignment vertical="top"/>
    </xf>
    <xf numFmtId="0" fontId="6" fillId="4" borderId="16" xfId="0" applyFont="1" applyFill="1" applyBorder="1" applyAlignment="1">
      <alignment vertical="top"/>
    </xf>
    <xf numFmtId="165" fontId="3" fillId="4" borderId="16" xfId="0" quotePrefix="1" applyNumberFormat="1" applyFont="1" applyFill="1" applyBorder="1" applyAlignment="1">
      <alignment vertical="top"/>
    </xf>
    <xf numFmtId="165" fontId="3" fillId="4" borderId="16" xfId="0" applyNumberFormat="1" applyFont="1" applyFill="1" applyBorder="1" applyAlignment="1">
      <alignment horizontal="center" vertical="top"/>
    </xf>
    <xf numFmtId="0" fontId="3" fillId="4" borderId="16" xfId="0" applyFont="1" applyFill="1" applyBorder="1" applyAlignment="1">
      <alignment horizontal="center" vertical="top"/>
    </xf>
    <xf numFmtId="15" fontId="3" fillId="4" borderId="16" xfId="0" applyNumberFormat="1" applyFont="1" applyFill="1" applyBorder="1" applyAlignment="1">
      <alignment horizontal="center" vertical="top"/>
    </xf>
    <xf numFmtId="3" fontId="3" fillId="4" borderId="16" xfId="0" applyNumberFormat="1" applyFont="1" applyFill="1" applyBorder="1" applyAlignment="1">
      <alignment horizontal="center" vertical="top"/>
    </xf>
    <xf numFmtId="0" fontId="6" fillId="0" borderId="0" xfId="0" applyFont="1" applyFill="1" applyBorder="1"/>
    <xf numFmtId="0" fontId="6" fillId="0" borderId="0" xfId="0" applyFont="1" applyFill="1" applyBorder="1" applyAlignment="1">
      <alignment horizontal="center"/>
    </xf>
    <xf numFmtId="169" fontId="0" fillId="0" borderId="0" xfId="0" applyNumberFormat="1" applyFill="1"/>
    <xf numFmtId="168" fontId="0" fillId="0" borderId="0" xfId="0" applyNumberFormat="1" applyFill="1"/>
    <xf numFmtId="1" fontId="0" fillId="0" borderId="0" xfId="0" applyNumberFormat="1" applyFill="1"/>
    <xf numFmtId="0" fontId="3" fillId="0" borderId="0" xfId="0" applyFont="1" applyFill="1" applyBorder="1" applyProtection="1"/>
    <xf numFmtId="0" fontId="7" fillId="0" borderId="0" xfId="0" applyFont="1" applyFill="1" applyBorder="1" applyAlignment="1" applyProtection="1">
      <alignment horizontal="centerContinuous"/>
    </xf>
    <xf numFmtId="0" fontId="0" fillId="0" borderId="0" xfId="0" applyFill="1" applyBorder="1" applyProtection="1"/>
    <xf numFmtId="0" fontId="27" fillId="0" borderId="0" xfId="0" applyFont="1" applyFill="1" applyBorder="1" applyAlignment="1" applyProtection="1">
      <alignment horizontal="center" vertical="center"/>
    </xf>
    <xf numFmtId="0" fontId="4" fillId="0" borderId="0" xfId="0" applyFont="1" applyFill="1" applyBorder="1" applyProtection="1"/>
    <xf numFmtId="0" fontId="8" fillId="0" borderId="0" xfId="0" applyFont="1" applyFill="1" applyBorder="1"/>
    <xf numFmtId="0" fontId="0" fillId="0" borderId="0" xfId="0" applyFill="1" applyBorder="1" applyAlignment="1">
      <alignment vertical="center"/>
    </xf>
    <xf numFmtId="0" fontId="0" fillId="0" borderId="1" xfId="0" applyFill="1" applyBorder="1" applyAlignment="1">
      <alignment horizontal="center" vertical="center"/>
    </xf>
    <xf numFmtId="0" fontId="2" fillId="4" borderId="6" xfId="0" applyFont="1" applyFill="1" applyBorder="1" applyAlignment="1" applyProtection="1">
      <alignment horizontal="center" vertical="center"/>
    </xf>
    <xf numFmtId="0" fontId="2" fillId="4" borderId="7" xfId="0" applyFont="1" applyFill="1" applyBorder="1" applyAlignment="1" applyProtection="1">
      <alignment horizontal="center" vertical="center"/>
    </xf>
    <xf numFmtId="0" fontId="2" fillId="4" borderId="9" xfId="0" applyFont="1" applyFill="1" applyBorder="1" applyAlignment="1" applyProtection="1">
      <alignment horizontal="center" vertical="center"/>
    </xf>
    <xf numFmtId="0" fontId="18" fillId="3" borderId="0" xfId="0" applyFont="1" applyFill="1" applyBorder="1" applyAlignment="1">
      <alignment horizontal="centerContinuous"/>
    </xf>
    <xf numFmtId="0" fontId="12" fillId="3" borderId="0" xfId="0" applyFont="1" applyFill="1" applyBorder="1" applyAlignment="1">
      <alignment horizontal="left"/>
    </xf>
    <xf numFmtId="0" fontId="20" fillId="3" borderId="0" xfId="0" applyFont="1" applyFill="1" applyBorder="1" applyAlignment="1" applyProtection="1">
      <alignment horizontal="center" vertical="center"/>
    </xf>
    <xf numFmtId="0" fontId="0" fillId="3" borderId="0" xfId="0" applyFill="1" applyBorder="1"/>
    <xf numFmtId="0" fontId="42" fillId="3" borderId="0" xfId="0" applyFont="1" applyFill="1" applyBorder="1" applyAlignment="1" applyProtection="1">
      <alignment horizontal="center" vertical="center"/>
    </xf>
    <xf numFmtId="0" fontId="15" fillId="3" borderId="9" xfId="0" applyFont="1" applyFill="1" applyBorder="1" applyAlignment="1"/>
    <xf numFmtId="0" fontId="12" fillId="3" borderId="4" xfId="0" applyFont="1" applyFill="1" applyBorder="1" applyAlignment="1"/>
    <xf numFmtId="0" fontId="12" fillId="3" borderId="4" xfId="0" applyFont="1" applyFill="1" applyBorder="1" applyAlignment="1" applyProtection="1">
      <protection locked="0"/>
    </xf>
    <xf numFmtId="0" fontId="15" fillId="3" borderId="4" xfId="0" applyFont="1" applyFill="1" applyBorder="1" applyAlignment="1" applyProtection="1">
      <protection locked="0"/>
    </xf>
    <xf numFmtId="0" fontId="3" fillId="3" borderId="4" xfId="0" applyFont="1" applyFill="1" applyBorder="1" applyAlignment="1" applyProtection="1">
      <alignment horizontal="centerContinuous"/>
      <protection locked="0"/>
    </xf>
    <xf numFmtId="0" fontId="18" fillId="3" borderId="6" xfId="0" applyFont="1" applyFill="1" applyBorder="1" applyAlignment="1">
      <alignment horizontal="centerContinuous"/>
    </xf>
    <xf numFmtId="169" fontId="43" fillId="0" borderId="0" xfId="0" applyNumberFormat="1" applyFont="1" applyFill="1"/>
    <xf numFmtId="0" fontId="9" fillId="0" borderId="0" xfId="0" applyFont="1" applyBorder="1"/>
    <xf numFmtId="0" fontId="6" fillId="4" borderId="9" xfId="0" applyFont="1" applyFill="1" applyBorder="1" applyAlignment="1">
      <alignment horizontal="center"/>
    </xf>
    <xf numFmtId="0" fontId="6" fillId="4" borderId="4" xfId="0" applyFont="1" applyFill="1" applyBorder="1" applyAlignment="1">
      <alignment horizontal="center"/>
    </xf>
    <xf numFmtId="0" fontId="22" fillId="4" borderId="4" xfId="0" applyFont="1" applyFill="1" applyBorder="1" applyAlignment="1">
      <alignment horizontal="center"/>
    </xf>
    <xf numFmtId="0" fontId="6" fillId="4" borderId="17" xfId="0" applyFont="1" applyFill="1" applyBorder="1" applyAlignment="1">
      <alignment vertical="top"/>
    </xf>
    <xf numFmtId="0" fontId="0" fillId="0" borderId="0" xfId="0" applyBorder="1" applyAlignment="1">
      <alignment horizontal="right"/>
    </xf>
    <xf numFmtId="0" fontId="6" fillId="0" borderId="0" xfId="0" applyFont="1" applyBorder="1" applyAlignment="1">
      <alignment horizontal="right"/>
    </xf>
    <xf numFmtId="3" fontId="0" fillId="0" borderId="0" xfId="0" applyNumberFormat="1" applyFill="1"/>
    <xf numFmtId="168" fontId="6" fillId="4" borderId="7" xfId="0" applyNumberFormat="1" applyFont="1" applyFill="1" applyBorder="1" applyAlignment="1">
      <alignment horizontal="center"/>
    </xf>
    <xf numFmtId="168" fontId="6" fillId="4" borderId="0" xfId="0" applyNumberFormat="1" applyFont="1" applyFill="1" applyBorder="1" applyAlignment="1">
      <alignment horizontal="center"/>
    </xf>
    <xf numFmtId="168" fontId="3" fillId="4" borderId="0" xfId="0" applyNumberFormat="1" applyFont="1" applyFill="1" applyBorder="1" applyAlignment="1">
      <alignment horizontal="center"/>
    </xf>
    <xf numFmtId="168" fontId="3" fillId="4" borderId="0" xfId="0" applyNumberFormat="1" applyFont="1" applyFill="1" applyBorder="1" applyAlignment="1" applyProtection="1">
      <alignment horizontal="center"/>
    </xf>
    <xf numFmtId="168" fontId="3" fillId="4" borderId="16" xfId="0" applyNumberFormat="1" applyFont="1" applyFill="1" applyBorder="1" applyAlignment="1">
      <alignment horizontal="center" vertical="top"/>
    </xf>
    <xf numFmtId="168" fontId="6" fillId="0" borderId="0" xfId="0" applyNumberFormat="1" applyFont="1"/>
    <xf numFmtId="3" fontId="3" fillId="0" borderId="0" xfId="0" applyNumberFormat="1" applyFont="1" applyFill="1" applyBorder="1" applyAlignment="1">
      <alignment horizontal="right"/>
    </xf>
    <xf numFmtId="3" fontId="1" fillId="0" borderId="0" xfId="1" applyNumberFormat="1" applyFont="1" applyFill="1" applyBorder="1"/>
    <xf numFmtId="0" fontId="1" fillId="0" borderId="0" xfId="0" applyFont="1" applyFill="1" applyBorder="1"/>
    <xf numFmtId="3" fontId="1" fillId="0" borderId="0" xfId="0" applyNumberFormat="1" applyFont="1" applyFill="1" applyBorder="1"/>
    <xf numFmtId="3" fontId="0" fillId="0" borderId="0" xfId="0" applyNumberFormat="1" applyFill="1" applyBorder="1" applyAlignment="1" applyProtection="1">
      <alignment horizontal="right"/>
    </xf>
    <xf numFmtId="3" fontId="0" fillId="0" borderId="0" xfId="0" applyNumberFormat="1" applyFill="1" applyBorder="1" applyProtection="1"/>
    <xf numFmtId="3" fontId="1" fillId="0" borderId="0" xfId="0" applyNumberFormat="1" applyFont="1" applyFill="1" applyBorder="1" applyAlignment="1">
      <alignment horizontal="right"/>
    </xf>
    <xf numFmtId="3" fontId="3" fillId="0" borderId="0" xfId="0" applyNumberFormat="1" applyFont="1" applyFill="1" applyBorder="1"/>
    <xf numFmtId="3" fontId="6" fillId="0" borderId="0" xfId="0" applyNumberFormat="1" applyFont="1" applyFill="1"/>
    <xf numFmtId="0" fontId="3" fillId="0" borderId="0" xfId="0" applyFont="1" applyFill="1" applyBorder="1"/>
    <xf numFmtId="0" fontId="3" fillId="0" borderId="0" xfId="0" applyFont="1" applyFill="1"/>
    <xf numFmtId="0" fontId="3" fillId="0" borderId="0" xfId="0" applyFont="1" applyFill="1" applyAlignment="1">
      <alignment horizontal="center"/>
    </xf>
    <xf numFmtId="0" fontId="3" fillId="0" borderId="0" xfId="0" applyFont="1" applyFill="1" applyAlignment="1">
      <alignment horizontal="right"/>
    </xf>
    <xf numFmtId="0" fontId="1" fillId="0" borderId="0" xfId="0" applyFont="1" applyFill="1" applyAlignment="1">
      <alignment horizontal="right"/>
    </xf>
    <xf numFmtId="0" fontId="0" fillId="0" borderId="0" xfId="0" applyFill="1" applyAlignment="1" applyProtection="1">
      <alignment horizontal="right"/>
    </xf>
    <xf numFmtId="3" fontId="1" fillId="0" borderId="0" xfId="0" applyNumberFormat="1" applyFont="1" applyFill="1"/>
    <xf numFmtId="0" fontId="1" fillId="0" borderId="0" xfId="0" applyFont="1" applyFill="1"/>
    <xf numFmtId="168" fontId="6" fillId="0" borderId="0" xfId="0" applyNumberFormat="1" applyFont="1" applyFill="1" applyAlignment="1"/>
    <xf numFmtId="3" fontId="6" fillId="0" borderId="0" xfId="0" applyNumberFormat="1" applyFont="1" applyFill="1" applyAlignment="1"/>
    <xf numFmtId="3" fontId="3" fillId="0" borderId="0" xfId="0" applyNumberFormat="1" applyFont="1" applyFill="1" applyAlignment="1"/>
    <xf numFmtId="0" fontId="6" fillId="0" borderId="0" xfId="0" applyFont="1" applyFill="1" applyAlignment="1"/>
    <xf numFmtId="0" fontId="1" fillId="0" borderId="0" xfId="0" applyFont="1" applyFill="1" applyAlignment="1">
      <alignment horizontal="center"/>
    </xf>
    <xf numFmtId="3" fontId="1" fillId="0" borderId="0" xfId="0" applyNumberFormat="1" applyFont="1" applyFill="1" applyAlignment="1">
      <alignment horizontal="right"/>
    </xf>
    <xf numFmtId="168" fontId="6" fillId="0" borderId="0" xfId="0" applyNumberFormat="1" applyFont="1" applyFill="1"/>
    <xf numFmtId="168" fontId="3" fillId="0" borderId="0" xfId="0" applyNumberFormat="1" applyFont="1" applyFill="1" applyBorder="1" applyAlignment="1">
      <alignment horizontal="right"/>
    </xf>
    <xf numFmtId="0" fontId="6" fillId="0" borderId="20" xfId="0" applyFont="1" applyFill="1" applyBorder="1" applyAlignment="1">
      <alignment horizontal="center"/>
    </xf>
    <xf numFmtId="3" fontId="0" fillId="0" borderId="0" xfId="0" applyNumberFormat="1" applyFill="1" applyProtection="1"/>
    <xf numFmtId="3" fontId="3" fillId="0" borderId="0" xfId="0" applyNumberFormat="1" applyFont="1" applyFill="1"/>
    <xf numFmtId="0" fontId="6" fillId="0" borderId="0" xfId="0" applyFont="1" applyFill="1" applyAlignment="1">
      <alignment horizontal="center"/>
    </xf>
    <xf numFmtId="0" fontId="15" fillId="4" borderId="4" xfId="0" applyFont="1" applyFill="1" applyBorder="1" applyAlignment="1">
      <alignment horizontal="right" vertical="center"/>
    </xf>
    <xf numFmtId="0" fontId="0" fillId="0" borderId="0" xfId="0" applyFill="1" applyBorder="1" applyAlignment="1" applyProtection="1">
      <alignment horizontal="right"/>
    </xf>
    <xf numFmtId="1" fontId="45" fillId="0" borderId="0" xfId="0" applyNumberFormat="1" applyFont="1"/>
    <xf numFmtId="0" fontId="45" fillId="0" borderId="0" xfId="0" applyFont="1"/>
    <xf numFmtId="167" fontId="0" fillId="0" borderId="0" xfId="0" applyNumberFormat="1" applyFill="1"/>
    <xf numFmtId="167" fontId="6" fillId="0" borderId="0" xfId="0" applyNumberFormat="1" applyFont="1" applyFill="1"/>
    <xf numFmtId="167" fontId="3" fillId="0" borderId="0" xfId="0" applyNumberFormat="1" applyFont="1" applyFill="1" applyBorder="1" applyAlignment="1">
      <alignment horizontal="right"/>
    </xf>
    <xf numFmtId="167" fontId="6" fillId="0" borderId="0" xfId="0" applyNumberFormat="1" applyFont="1"/>
    <xf numFmtId="0" fontId="6" fillId="7" borderId="0" xfId="0" applyFont="1" applyFill="1" applyBorder="1"/>
    <xf numFmtId="0" fontId="6" fillId="7" borderId="1" xfId="0" applyFont="1" applyFill="1" applyBorder="1" applyAlignment="1">
      <alignment horizontal="center"/>
    </xf>
    <xf numFmtId="0" fontId="6" fillId="7" borderId="0" xfId="0" applyFont="1" applyFill="1" applyBorder="1" applyAlignment="1">
      <alignment horizontal="center"/>
    </xf>
    <xf numFmtId="0" fontId="45" fillId="7" borderId="15" xfId="0" applyFont="1" applyFill="1" applyBorder="1" applyAlignment="1">
      <alignment horizontal="center"/>
    </xf>
    <xf numFmtId="0" fontId="45" fillId="7" borderId="16" xfId="0" applyFont="1" applyFill="1" applyBorder="1" applyAlignment="1">
      <alignment horizontal="center"/>
    </xf>
    <xf numFmtId="169" fontId="45" fillId="7" borderId="13" xfId="1" applyNumberFormat="1" applyFont="1" applyFill="1" applyBorder="1" applyAlignment="1" applyProtection="1">
      <alignment vertical="top"/>
    </xf>
    <xf numFmtId="1" fontId="0" fillId="0" borderId="0" xfId="0" applyNumberFormat="1" applyBorder="1"/>
    <xf numFmtId="1" fontId="0" fillId="0" borderId="0" xfId="0" applyNumberFormat="1" applyFill="1" applyBorder="1"/>
    <xf numFmtId="0" fontId="6" fillId="7" borderId="24" xfId="0" applyFont="1" applyFill="1" applyBorder="1"/>
    <xf numFmtId="0" fontId="6" fillId="7" borderId="25" xfId="0" applyFont="1" applyFill="1" applyBorder="1"/>
    <xf numFmtId="0" fontId="45" fillId="7" borderId="26" xfId="0" applyFont="1" applyFill="1" applyBorder="1"/>
    <xf numFmtId="0" fontId="6" fillId="7" borderId="27" xfId="0" applyFont="1" applyFill="1" applyBorder="1"/>
    <xf numFmtId="0" fontId="6" fillId="7" borderId="15" xfId="0" applyFont="1" applyFill="1" applyBorder="1"/>
    <xf numFmtId="0" fontId="6" fillId="7" borderId="26" xfId="0" applyFont="1" applyFill="1" applyBorder="1"/>
    <xf numFmtId="0" fontId="6" fillId="7" borderId="22" xfId="0" applyFont="1" applyFill="1" applyBorder="1" applyAlignment="1">
      <alignment horizontal="center"/>
    </xf>
    <xf numFmtId="0" fontId="0" fillId="7" borderId="26" xfId="0" applyFill="1" applyBorder="1"/>
    <xf numFmtId="169" fontId="0" fillId="7" borderId="26" xfId="1" applyNumberFormat="1" applyFont="1" applyFill="1" applyBorder="1" applyAlignment="1" applyProtection="1">
      <alignment vertical="top"/>
    </xf>
    <xf numFmtId="169" fontId="43" fillId="7" borderId="26" xfId="1" applyNumberFormat="1" applyFont="1" applyFill="1" applyBorder="1" applyAlignment="1" applyProtection="1">
      <alignment vertical="top"/>
    </xf>
    <xf numFmtId="3" fontId="0" fillId="7" borderId="26" xfId="1" applyNumberFormat="1" applyFont="1" applyFill="1" applyBorder="1" applyAlignment="1" applyProtection="1">
      <alignment vertical="top"/>
    </xf>
    <xf numFmtId="167" fontId="0" fillId="7" borderId="26" xfId="1" applyNumberFormat="1" applyFont="1" applyFill="1" applyBorder="1" applyAlignment="1" applyProtection="1">
      <alignment vertical="top"/>
    </xf>
    <xf numFmtId="0" fontId="6" fillId="7" borderId="28" xfId="0" applyFont="1" applyFill="1" applyBorder="1" applyAlignment="1">
      <alignment horizontal="center"/>
    </xf>
    <xf numFmtId="169" fontId="6" fillId="7" borderId="28" xfId="1" applyNumberFormat="1" applyFont="1" applyFill="1" applyBorder="1" applyAlignment="1" applyProtection="1"/>
    <xf numFmtId="0" fontId="6" fillId="7" borderId="29" xfId="0" applyFont="1" applyFill="1" applyBorder="1" applyAlignment="1" applyProtection="1"/>
    <xf numFmtId="3" fontId="6" fillId="7" borderId="29" xfId="0" applyNumberFormat="1" applyFont="1" applyFill="1" applyBorder="1" applyAlignment="1" applyProtection="1"/>
    <xf numFmtId="3" fontId="6" fillId="7" borderId="27" xfId="0" applyNumberFormat="1" applyFont="1" applyFill="1" applyBorder="1" applyAlignment="1" applyProtection="1"/>
    <xf numFmtId="3" fontId="6" fillId="7" borderId="28" xfId="0" applyNumberFormat="1" applyFont="1" applyFill="1" applyBorder="1" applyAlignment="1" applyProtection="1"/>
    <xf numFmtId="168" fontId="6" fillId="7" borderId="28" xfId="0" applyNumberFormat="1" applyFont="1" applyFill="1" applyBorder="1" applyAlignment="1" applyProtection="1"/>
    <xf numFmtId="0" fontId="47" fillId="0" borderId="2" xfId="0" applyFont="1" applyFill="1" applyBorder="1"/>
    <xf numFmtId="0" fontId="47" fillId="0" borderId="2" xfId="0" applyFont="1" applyBorder="1"/>
    <xf numFmtId="0" fontId="47" fillId="0" borderId="0" xfId="0" applyFont="1" applyFill="1" applyBorder="1"/>
    <xf numFmtId="0" fontId="47" fillId="0" borderId="0" xfId="0" applyFont="1" applyBorder="1"/>
    <xf numFmtId="0" fontId="47" fillId="0" borderId="0" xfId="0" applyFont="1" applyFill="1" applyBorder="1" applyAlignment="1">
      <alignment horizontal="center" vertical="center"/>
    </xf>
    <xf numFmtId="0" fontId="47" fillId="0" borderId="0" xfId="0" applyFont="1"/>
    <xf numFmtId="0" fontId="47" fillId="0" borderId="0" xfId="0" applyFont="1" applyFill="1"/>
    <xf numFmtId="0" fontId="47" fillId="0" borderId="0" xfId="0" applyFont="1" applyFill="1" applyAlignment="1">
      <alignment horizontal="left" indent="1"/>
    </xf>
    <xf numFmtId="0" fontId="48" fillId="0" borderId="0" xfId="0" applyFont="1" applyAlignment="1">
      <alignment horizontal="center"/>
    </xf>
    <xf numFmtId="0" fontId="49" fillId="0" borderId="0" xfId="0" applyFont="1"/>
    <xf numFmtId="0" fontId="47" fillId="0" borderId="0" xfId="0" applyFont="1" applyAlignment="1">
      <alignment vertical="center"/>
    </xf>
    <xf numFmtId="0" fontId="46" fillId="7" borderId="29" xfId="0" applyFont="1" applyFill="1" applyBorder="1" applyAlignment="1" applyProtection="1"/>
    <xf numFmtId="165" fontId="3" fillId="4" borderId="33" xfId="0" quotePrefix="1" applyNumberFormat="1" applyFont="1" applyFill="1" applyBorder="1" applyAlignment="1">
      <alignment vertical="top"/>
    </xf>
    <xf numFmtId="165" fontId="3" fillId="4" borderId="22" xfId="0" quotePrefix="1" applyNumberFormat="1" applyFont="1" applyFill="1" applyBorder="1" applyAlignment="1">
      <alignment vertical="top"/>
    </xf>
    <xf numFmtId="3" fontId="24" fillId="2" borderId="13" xfId="0" applyNumberFormat="1" applyFont="1" applyFill="1" applyBorder="1" applyAlignment="1" applyProtection="1">
      <alignment horizontal="right" vertical="center" indent="1"/>
      <protection locked="0"/>
    </xf>
    <xf numFmtId="3" fontId="2" fillId="3" borderId="0" xfId="0" applyNumberFormat="1" applyFont="1" applyFill="1" applyBorder="1" applyAlignment="1" applyProtection="1">
      <alignment horizontal="right" vertical="center" indent="1"/>
    </xf>
    <xf numFmtId="3" fontId="24" fillId="2" borderId="13" xfId="1" applyNumberFormat="1" applyFont="1" applyFill="1" applyBorder="1" applyAlignment="1" applyProtection="1">
      <alignment horizontal="right" vertical="center" indent="1"/>
      <protection locked="0"/>
    </xf>
    <xf numFmtId="3" fontId="24" fillId="2" borderId="34" xfId="0" applyNumberFormat="1" applyFont="1" applyFill="1" applyBorder="1" applyAlignment="1" applyProtection="1">
      <alignment horizontal="right" vertical="center" indent="1"/>
    </xf>
    <xf numFmtId="0" fontId="24" fillId="3" borderId="0" xfId="0" applyFont="1" applyFill="1" applyBorder="1" applyAlignment="1" applyProtection="1">
      <alignment horizontal="right" vertical="center" indent="1"/>
    </xf>
    <xf numFmtId="166" fontId="2" fillId="3" borderId="0" xfId="0" applyNumberFormat="1" applyFont="1" applyFill="1" applyBorder="1" applyAlignment="1" applyProtection="1">
      <alignment horizontal="right" vertical="center" indent="1"/>
    </xf>
    <xf numFmtId="2" fontId="2" fillId="3" borderId="0" xfId="0" applyNumberFormat="1" applyFont="1" applyFill="1" applyBorder="1" applyAlignment="1" applyProtection="1">
      <alignment horizontal="right" vertical="center" indent="1"/>
    </xf>
    <xf numFmtId="3" fontId="28" fillId="2" borderId="13" xfId="0" applyNumberFormat="1" applyFont="1" applyFill="1" applyBorder="1" applyAlignment="1" applyProtection="1">
      <alignment horizontal="right" vertical="center" indent="1"/>
      <protection locked="0"/>
    </xf>
    <xf numFmtId="3" fontId="24" fillId="0" borderId="13" xfId="0" applyNumberFormat="1" applyFont="1" applyFill="1" applyBorder="1" applyAlignment="1" applyProtection="1">
      <alignment horizontal="right" vertical="center" indent="1"/>
      <protection locked="0"/>
    </xf>
    <xf numFmtId="3" fontId="12" fillId="3" borderId="0" xfId="0" applyNumberFormat="1" applyFont="1" applyFill="1" applyBorder="1" applyAlignment="1" applyProtection="1">
      <alignment horizontal="right" vertical="center" indent="1"/>
    </xf>
    <xf numFmtId="3" fontId="0" fillId="9" borderId="23" xfId="0" applyNumberFormat="1" applyFill="1" applyBorder="1"/>
    <xf numFmtId="3" fontId="0" fillId="9" borderId="31" xfId="0" applyNumberFormat="1" applyFill="1" applyBorder="1"/>
    <xf numFmtId="0" fontId="3" fillId="4" borderId="4" xfId="0" applyFont="1" applyFill="1" applyBorder="1" applyAlignment="1" applyProtection="1">
      <alignment horizontal="center"/>
    </xf>
    <xf numFmtId="0" fontId="3" fillId="4" borderId="1" xfId="0" applyFont="1" applyFill="1" applyBorder="1" applyAlignment="1" applyProtection="1">
      <alignment horizontal="center"/>
    </xf>
    <xf numFmtId="0" fontId="3" fillId="4" borderId="4" xfId="0" applyFont="1" applyFill="1" applyBorder="1" applyAlignment="1">
      <alignment horizontal="center"/>
    </xf>
    <xf numFmtId="165" fontId="3" fillId="4" borderId="15" xfId="0" quotePrefix="1" applyNumberFormat="1" applyFont="1" applyFill="1" applyBorder="1" applyAlignment="1">
      <alignment vertical="top"/>
    </xf>
    <xf numFmtId="3" fontId="1" fillId="0" borderId="0" xfId="3" applyNumberFormat="1"/>
    <xf numFmtId="3" fontId="0" fillId="0" borderId="0" xfId="0" applyNumberFormat="1"/>
    <xf numFmtId="0" fontId="2" fillId="3" borderId="0" xfId="0" applyFont="1" applyFill="1" applyBorder="1" applyAlignment="1" applyProtection="1">
      <alignment vertical="center"/>
    </xf>
    <xf numFmtId="0" fontId="50" fillId="3" borderId="0" xfId="0" applyFont="1" applyFill="1" applyBorder="1" applyAlignment="1" applyProtection="1">
      <alignment vertical="center"/>
    </xf>
    <xf numFmtId="0" fontId="2" fillId="3" borderId="4" xfId="0" applyFont="1" applyFill="1" applyBorder="1" applyAlignment="1" applyProtection="1">
      <alignment horizontal="left" vertical="center"/>
    </xf>
    <xf numFmtId="0" fontId="2" fillId="3" borderId="8" xfId="0" applyFont="1" applyFill="1" applyBorder="1" applyAlignment="1" applyProtection="1">
      <alignment horizontal="left"/>
    </xf>
    <xf numFmtId="0" fontId="9" fillId="3" borderId="3" xfId="0" applyFont="1" applyFill="1" applyBorder="1" applyAlignment="1" applyProtection="1"/>
    <xf numFmtId="0" fontId="12" fillId="3" borderId="3" xfId="0" applyFont="1" applyFill="1" applyBorder="1" applyAlignment="1" applyProtection="1"/>
    <xf numFmtId="0" fontId="0" fillId="3" borderId="5" xfId="0" applyFill="1" applyBorder="1" applyAlignment="1" applyProtection="1"/>
    <xf numFmtId="0" fontId="17" fillId="3" borderId="0" xfId="0" applyFont="1" applyFill="1" applyBorder="1" applyAlignment="1" applyProtection="1"/>
    <xf numFmtId="0" fontId="8" fillId="3" borderId="0" xfId="0" applyFont="1" applyFill="1" applyBorder="1" applyAlignment="1" applyProtection="1"/>
    <xf numFmtId="0" fontId="17" fillId="3" borderId="6" xfId="0" applyFont="1" applyFill="1" applyBorder="1" applyAlignment="1" applyProtection="1">
      <alignment horizontal="left"/>
    </xf>
    <xf numFmtId="0" fontId="8" fillId="3" borderId="7" xfId="0" applyFont="1" applyFill="1" applyBorder="1" applyAlignment="1" applyProtection="1"/>
    <xf numFmtId="0" fontId="8" fillId="3" borderId="9" xfId="0" applyFont="1" applyFill="1" applyBorder="1" applyAlignment="1" applyProtection="1"/>
    <xf numFmtId="0" fontId="8" fillId="0" borderId="0" xfId="0" applyFont="1" applyFill="1" applyBorder="1" applyAlignment="1">
      <alignment vertical="center"/>
    </xf>
    <xf numFmtId="0" fontId="49" fillId="0" borderId="0" xfId="0" applyFont="1" applyAlignment="1">
      <alignment vertical="center"/>
    </xf>
    <xf numFmtId="0" fontId="8" fillId="0" borderId="0" xfId="0" applyFont="1" applyAlignment="1">
      <alignment vertical="center"/>
    </xf>
    <xf numFmtId="0" fontId="17" fillId="3" borderId="1" xfId="0" applyFont="1" applyFill="1" applyBorder="1" applyAlignment="1" applyProtection="1"/>
    <xf numFmtId="0" fontId="8" fillId="3" borderId="4" xfId="0" applyFont="1" applyFill="1" applyBorder="1" applyAlignment="1" applyProtection="1"/>
    <xf numFmtId="0" fontId="49" fillId="0" borderId="0" xfId="0" applyFont="1" applyAlignment="1"/>
    <xf numFmtId="0" fontId="8" fillId="3" borderId="1" xfId="0" applyFont="1" applyFill="1" applyBorder="1" applyAlignment="1" applyProtection="1"/>
    <xf numFmtId="0" fontId="8" fillId="0" borderId="0" xfId="0" applyFont="1" applyFill="1" applyBorder="1" applyAlignment="1"/>
    <xf numFmtId="0" fontId="17" fillId="3" borderId="1" xfId="0" applyFont="1" applyFill="1" applyBorder="1" applyAlignment="1" applyProtection="1">
      <alignment horizontal="left" vertical="center" wrapText="1"/>
    </xf>
    <xf numFmtId="0" fontId="17" fillId="3" borderId="4" xfId="0" applyFont="1" applyFill="1" applyBorder="1" applyAlignment="1" applyProtection="1">
      <alignment horizontal="left" vertical="center" wrapText="1"/>
    </xf>
    <xf numFmtId="0" fontId="8" fillId="0" borderId="0" xfId="0" applyFont="1" applyAlignment="1"/>
    <xf numFmtId="0" fontId="17" fillId="3" borderId="1" xfId="0" applyFont="1" applyFill="1" applyBorder="1" applyAlignment="1" applyProtection="1">
      <alignment horizontal="left" vertical="top"/>
    </xf>
    <xf numFmtId="0" fontId="17" fillId="3" borderId="0" xfId="0" applyFont="1" applyFill="1" applyBorder="1" applyAlignment="1" applyProtection="1">
      <alignment horizontal="left" vertical="top"/>
    </xf>
    <xf numFmtId="0" fontId="17" fillId="3" borderId="1" xfId="0" applyFont="1" applyFill="1" applyBorder="1" applyAlignment="1" applyProtection="1">
      <alignment horizontal="centerContinuous" vertical="center"/>
    </xf>
    <xf numFmtId="0" fontId="8" fillId="3" borderId="0" xfId="0" applyFont="1" applyFill="1" applyBorder="1" applyAlignment="1" applyProtection="1">
      <alignment horizontal="centerContinuous"/>
    </xf>
    <xf numFmtId="2" fontId="17" fillId="3" borderId="0" xfId="0" applyNumberFormat="1" applyFont="1" applyFill="1" applyBorder="1" applyAlignment="1" applyProtection="1">
      <alignment horizontal="centerContinuous"/>
    </xf>
    <xf numFmtId="0" fontId="17" fillId="4" borderId="1" xfId="0" applyFont="1" applyFill="1" applyBorder="1" applyAlignment="1" applyProtection="1">
      <alignment horizontal="left"/>
    </xf>
    <xf numFmtId="0" fontId="17" fillId="4" borderId="0" xfId="0" applyFont="1" applyFill="1" applyBorder="1" applyAlignment="1" applyProtection="1"/>
    <xf numFmtId="0" fontId="8" fillId="4" borderId="0" xfId="0" applyFont="1" applyFill="1" applyBorder="1" applyAlignment="1" applyProtection="1"/>
    <xf numFmtId="0" fontId="17" fillId="4" borderId="0" xfId="0" applyFont="1" applyFill="1" applyBorder="1" applyAlignment="1" applyProtection="1">
      <alignment horizontal="left"/>
    </xf>
    <xf numFmtId="2" fontId="17" fillId="4" borderId="0" xfId="0" applyNumberFormat="1" applyFont="1" applyFill="1" applyBorder="1" applyAlignment="1" applyProtection="1"/>
    <xf numFmtId="0" fontId="49" fillId="0" borderId="0" xfId="0" applyFont="1" applyFill="1" applyBorder="1"/>
    <xf numFmtId="0" fontId="49" fillId="0" borderId="0" xfId="0" applyFont="1" applyBorder="1"/>
    <xf numFmtId="0" fontId="8" fillId="0" borderId="0" xfId="0" applyFont="1" applyBorder="1"/>
    <xf numFmtId="0" fontId="39" fillId="4" borderId="4" xfId="0" applyFont="1" applyFill="1" applyBorder="1" applyAlignment="1">
      <alignment horizontal="right" vertical="center" indent="1"/>
    </xf>
    <xf numFmtId="0" fontId="15" fillId="4" borderId="9" xfId="0" applyFont="1" applyFill="1" applyBorder="1" applyAlignment="1">
      <alignment horizontal="right" vertical="center"/>
    </xf>
    <xf numFmtId="2" fontId="2" fillId="3" borderId="0" xfId="0" applyNumberFormat="1" applyFont="1" applyFill="1" applyBorder="1" applyAlignment="1" applyProtection="1">
      <alignment horizontal="center" vertical="center"/>
    </xf>
    <xf numFmtId="0" fontId="1" fillId="0" borderId="0" xfId="0" applyFont="1"/>
    <xf numFmtId="0" fontId="0" fillId="10" borderId="0" xfId="0" applyFill="1" applyBorder="1"/>
    <xf numFmtId="0" fontId="47" fillId="10" borderId="0" xfId="0" applyFont="1" applyFill="1"/>
    <xf numFmtId="0" fontId="0" fillId="10" borderId="0" xfId="0" applyFill="1"/>
    <xf numFmtId="0" fontId="2" fillId="10" borderId="0" xfId="0" applyFont="1" applyFill="1" applyBorder="1" applyAlignment="1" applyProtection="1">
      <alignment horizontal="left" vertical="center"/>
    </xf>
    <xf numFmtId="0" fontId="47" fillId="10" borderId="0" xfId="0" applyFont="1" applyFill="1" applyAlignment="1">
      <alignment vertical="center"/>
    </xf>
    <xf numFmtId="0" fontId="17" fillId="3" borderId="0" xfId="0" applyFont="1" applyFill="1" applyBorder="1" applyAlignment="1" applyProtection="1">
      <alignment vertical="center"/>
    </xf>
    <xf numFmtId="166" fontId="17" fillId="3" borderId="0" xfId="0" applyNumberFormat="1" applyFont="1" applyFill="1" applyBorder="1" applyAlignment="1" applyProtection="1">
      <alignment horizontal="center" vertical="center"/>
    </xf>
    <xf numFmtId="2" fontId="17" fillId="3" borderId="0" xfId="0" quotePrefix="1" applyNumberFormat="1" applyFont="1" applyFill="1" applyBorder="1" applyAlignment="1" applyProtection="1">
      <alignment horizontal="center"/>
    </xf>
    <xf numFmtId="2" fontId="17" fillId="3" borderId="0" xfId="0" quotePrefix="1" applyNumberFormat="1" applyFont="1" applyFill="1" applyBorder="1" applyAlignment="1" applyProtection="1">
      <alignment horizontal="center" vertical="center"/>
    </xf>
    <xf numFmtId="165" fontId="17" fillId="3" borderId="0" xfId="0" quotePrefix="1" applyNumberFormat="1" applyFont="1" applyFill="1" applyBorder="1" applyAlignment="1" applyProtection="1">
      <alignment horizontal="center" vertical="center"/>
    </xf>
    <xf numFmtId="0" fontId="17" fillId="3" borderId="7" xfId="0" applyFont="1" applyFill="1" applyBorder="1" applyAlignment="1" applyProtection="1">
      <alignment vertical="center"/>
    </xf>
    <xf numFmtId="0" fontId="2" fillId="3" borderId="0" xfId="0" applyFont="1" applyFill="1" applyBorder="1" applyAlignment="1" applyProtection="1">
      <alignment horizontal="left" indent="2"/>
    </xf>
    <xf numFmtId="0" fontId="2" fillId="3" borderId="0" xfId="0" applyFont="1" applyFill="1" applyBorder="1" applyAlignment="1">
      <alignment horizontal="left"/>
    </xf>
    <xf numFmtId="0" fontId="17" fillId="3" borderId="9" xfId="0" applyFont="1" applyFill="1" applyBorder="1" applyAlignment="1" applyProtection="1">
      <alignment vertical="center"/>
    </xf>
    <xf numFmtId="0" fontId="0" fillId="0" borderId="0" xfId="0"/>
    <xf numFmtId="0" fontId="0" fillId="0" borderId="0" xfId="0" applyBorder="1"/>
    <xf numFmtId="0" fontId="1" fillId="0" borderId="0" xfId="0" applyFont="1"/>
    <xf numFmtId="0" fontId="0" fillId="0" borderId="0" xfId="0" applyFill="1" applyBorder="1"/>
    <xf numFmtId="0" fontId="1" fillId="3" borderId="1" xfId="0" applyFont="1" applyFill="1" applyBorder="1" applyAlignment="1"/>
    <xf numFmtId="0" fontId="0" fillId="3" borderId="8" xfId="0" applyFill="1" applyBorder="1" applyAlignment="1"/>
    <xf numFmtId="0" fontId="0" fillId="3" borderId="3" xfId="0" applyFill="1" applyBorder="1" applyAlignment="1"/>
    <xf numFmtId="3" fontId="9" fillId="2" borderId="0" xfId="0" applyNumberFormat="1" applyFont="1" applyFill="1" applyBorder="1" applyAlignment="1">
      <alignment horizontal="right"/>
    </xf>
    <xf numFmtId="0" fontId="1" fillId="3" borderId="0" xfId="0" applyFont="1" applyFill="1" applyBorder="1" applyAlignment="1"/>
    <xf numFmtId="0" fontId="47" fillId="0" borderId="0" xfId="0" applyFont="1" applyFill="1" applyBorder="1"/>
    <xf numFmtId="0" fontId="0" fillId="11" borderId="0" xfId="0" applyFill="1" applyBorder="1"/>
    <xf numFmtId="0" fontId="0" fillId="11" borderId="4" xfId="0" applyFill="1" applyBorder="1"/>
    <xf numFmtId="0" fontId="9" fillId="11" borderId="0" xfId="0" applyFont="1" applyFill="1" applyBorder="1" applyProtection="1">
      <protection locked="0"/>
    </xf>
    <xf numFmtId="0" fontId="0" fillId="11" borderId="0" xfId="0" applyFill="1" applyBorder="1" applyProtection="1">
      <protection locked="0"/>
    </xf>
    <xf numFmtId="0" fontId="0" fillId="11" borderId="1" xfId="0" applyFill="1" applyBorder="1" applyProtection="1">
      <protection locked="0"/>
    </xf>
    <xf numFmtId="0" fontId="9" fillId="10" borderId="0" xfId="0" applyFont="1" applyFill="1"/>
    <xf numFmtId="0" fontId="9" fillId="10" borderId="0" xfId="0" applyFont="1" applyFill="1" applyAlignment="1">
      <alignment horizontal="center"/>
    </xf>
    <xf numFmtId="0" fontId="9" fillId="0" borderId="0" xfId="0" applyFont="1" applyAlignment="1">
      <alignment horizontal="center"/>
    </xf>
    <xf numFmtId="0" fontId="9" fillId="10" borderId="0" xfId="0" applyFont="1" applyFill="1" applyBorder="1"/>
    <xf numFmtId="0" fontId="9" fillId="10" borderId="5" xfId="0" applyFont="1" applyFill="1" applyBorder="1"/>
    <xf numFmtId="0" fontId="9" fillId="10" borderId="3" xfId="0" applyFont="1" applyFill="1" applyBorder="1"/>
    <xf numFmtId="0" fontId="9" fillId="10" borderId="3" xfId="0" applyFont="1" applyFill="1" applyBorder="1" applyAlignment="1">
      <alignment horizontal="center"/>
    </xf>
    <xf numFmtId="0" fontId="9" fillId="10" borderId="8" xfId="0" applyFont="1" applyFill="1" applyBorder="1"/>
    <xf numFmtId="0" fontId="9" fillId="10" borderId="4" xfId="0" applyFont="1" applyFill="1" applyBorder="1"/>
    <xf numFmtId="0" fontId="9" fillId="0" borderId="1" xfId="0" applyFont="1" applyBorder="1"/>
    <xf numFmtId="0" fontId="9" fillId="10" borderId="0" xfId="0" applyFont="1" applyFill="1" applyBorder="1" applyAlignment="1">
      <alignment horizontal="center"/>
    </xf>
    <xf numFmtId="0" fontId="2" fillId="10" borderId="0" xfId="0" applyFont="1" applyFill="1" applyBorder="1"/>
    <xf numFmtId="0" fontId="9" fillId="10" borderId="1" xfId="0" applyFont="1" applyFill="1" applyBorder="1"/>
    <xf numFmtId="0" fontId="9" fillId="0" borderId="0" xfId="0" applyFont="1" applyBorder="1" applyAlignment="1">
      <alignment horizontal="center"/>
    </xf>
    <xf numFmtId="3" fontId="9" fillId="10" borderId="0" xfId="0" applyNumberFormat="1" applyFont="1" applyFill="1" applyBorder="1" applyAlignment="1">
      <alignment vertical="center"/>
    </xf>
    <xf numFmtId="0" fontId="9" fillId="15" borderId="18" xfId="0" applyFont="1" applyFill="1" applyBorder="1" applyAlignment="1">
      <alignment horizontal="left" vertical="top" wrapText="1"/>
    </xf>
    <xf numFmtId="0" fontId="9" fillId="10" borderId="21" xfId="0" applyFont="1" applyFill="1" applyBorder="1" applyAlignment="1">
      <alignment horizontal="center" vertical="top"/>
    </xf>
    <xf numFmtId="0" fontId="9" fillId="10" borderId="0" xfId="0" applyFont="1" applyFill="1" applyBorder="1" applyAlignment="1">
      <alignment horizontal="left" vertical="top" wrapText="1"/>
    </xf>
    <xf numFmtId="0" fontId="9" fillId="10" borderId="0" xfId="0" applyFont="1" applyFill="1" applyBorder="1" applyAlignment="1">
      <alignment horizontal="center" vertical="top"/>
    </xf>
    <xf numFmtId="0" fontId="2" fillId="10" borderId="0" xfId="0" applyFont="1" applyFill="1" applyBorder="1" applyAlignment="1">
      <alignment horizontal="center" vertical="top"/>
    </xf>
    <xf numFmtId="9" fontId="9" fillId="10" borderId="0" xfId="4" applyFont="1" applyFill="1" applyBorder="1" applyAlignment="1">
      <alignment horizontal="right" vertical="top"/>
    </xf>
    <xf numFmtId="3" fontId="9" fillId="10" borderId="0" xfId="0" applyNumberFormat="1" applyFont="1" applyFill="1" applyBorder="1" applyAlignment="1">
      <alignment horizontal="right" vertical="top"/>
    </xf>
    <xf numFmtId="0" fontId="9" fillId="10" borderId="0" xfId="0" applyFont="1" applyFill="1" applyBorder="1" applyAlignment="1">
      <alignment vertical="top"/>
    </xf>
    <xf numFmtId="3" fontId="9" fillId="10" borderId="0" xfId="0" applyNumberFormat="1" applyFont="1" applyFill="1" applyBorder="1" applyAlignment="1">
      <alignment vertical="top"/>
    </xf>
    <xf numFmtId="0" fontId="9" fillId="10" borderId="0" xfId="0" applyFont="1" applyFill="1" applyBorder="1" applyAlignment="1">
      <alignment horizontal="left" vertical="top"/>
    </xf>
    <xf numFmtId="9" fontId="9" fillId="10" borderId="0" xfId="4" applyFont="1" applyFill="1" applyBorder="1" applyAlignment="1">
      <alignment vertical="top"/>
    </xf>
    <xf numFmtId="0" fontId="9" fillId="10" borderId="4" xfId="0" applyFont="1" applyFill="1" applyBorder="1" applyAlignment="1">
      <alignment vertical="top"/>
    </xf>
    <xf numFmtId="0" fontId="9" fillId="10" borderId="38" xfId="0" applyFont="1" applyFill="1" applyBorder="1" applyAlignment="1">
      <alignment horizontal="center" vertical="top"/>
    </xf>
    <xf numFmtId="0" fontId="9" fillId="10" borderId="11" xfId="0" applyFont="1" applyFill="1" applyBorder="1" applyAlignment="1">
      <alignment horizontal="center" vertical="top"/>
    </xf>
    <xf numFmtId="0" fontId="9" fillId="15" borderId="18" xfId="0" applyFont="1" applyFill="1" applyBorder="1" applyAlignment="1">
      <alignment horizontal="center" vertical="top" wrapText="1"/>
    </xf>
    <xf numFmtId="0" fontId="51" fillId="10" borderId="0" xfId="0" applyFont="1" applyFill="1" applyBorder="1" applyAlignment="1">
      <alignment horizontal="left" vertical="top"/>
    </xf>
    <xf numFmtId="0" fontId="51" fillId="10" borderId="0" xfId="0" applyFont="1" applyFill="1" applyBorder="1" applyAlignment="1">
      <alignment horizontal="center" vertical="top"/>
    </xf>
    <xf numFmtId="0" fontId="9" fillId="10" borderId="0" xfId="0" applyFont="1" applyFill="1" applyBorder="1" applyAlignment="1">
      <alignment horizontal="right" vertical="top"/>
    </xf>
    <xf numFmtId="0" fontId="52" fillId="10" borderId="0" xfId="0" applyFont="1" applyFill="1" applyBorder="1"/>
    <xf numFmtId="3" fontId="0" fillId="10" borderId="0" xfId="0" applyNumberFormat="1" applyFill="1" applyBorder="1" applyAlignment="1">
      <alignment vertical="center"/>
    </xf>
    <xf numFmtId="0" fontId="2" fillId="10" borderId="0" xfId="0" applyFont="1" applyFill="1" applyBorder="1" applyAlignment="1">
      <alignment horizontal="right"/>
    </xf>
    <xf numFmtId="0" fontId="0" fillId="10" borderId="0" xfId="0" applyFill="1" applyBorder="1" applyAlignment="1">
      <alignment horizontal="center" vertical="center"/>
    </xf>
    <xf numFmtId="0" fontId="2" fillId="0" borderId="0" xfId="0" applyFont="1" applyBorder="1" applyAlignment="1">
      <alignment horizontal="center"/>
    </xf>
    <xf numFmtId="0" fontId="2" fillId="10" borderId="0" xfId="0" applyFont="1" applyFill="1" applyBorder="1" applyAlignment="1">
      <alignment horizontal="left"/>
    </xf>
    <xf numFmtId="0" fontId="9" fillId="10" borderId="0" xfId="0" applyFont="1" applyFill="1" applyBorder="1" applyAlignment="1">
      <alignment horizontal="left"/>
    </xf>
    <xf numFmtId="0" fontId="53" fillId="10" borderId="0" xfId="0" applyFont="1" applyFill="1" applyBorder="1" applyAlignment="1">
      <alignment horizontal="center" vertical="center"/>
    </xf>
    <xf numFmtId="0" fontId="3" fillId="10" borderId="0" xfId="0" quotePrefix="1" applyFont="1" applyFill="1" applyBorder="1" applyAlignment="1" applyProtection="1">
      <alignment horizontal="center" vertical="center" wrapText="1"/>
    </xf>
    <xf numFmtId="0" fontId="3" fillId="10" borderId="0" xfId="0" applyFont="1" applyFill="1" applyBorder="1" applyAlignment="1" applyProtection="1">
      <alignment horizontal="center" vertical="center" wrapText="1"/>
    </xf>
    <xf numFmtId="0" fontId="9" fillId="10" borderId="9" xfId="0" applyFont="1" applyFill="1" applyBorder="1"/>
    <xf numFmtId="0" fontId="9" fillId="10" borderId="7" xfId="0" applyFont="1" applyFill="1" applyBorder="1"/>
    <xf numFmtId="0" fontId="9" fillId="10" borderId="7" xfId="0" applyFont="1" applyFill="1" applyBorder="1" applyAlignment="1">
      <alignment horizontal="center"/>
    </xf>
    <xf numFmtId="0" fontId="9" fillId="10" borderId="6" xfId="0" applyFont="1" applyFill="1" applyBorder="1"/>
    <xf numFmtId="0" fontId="14" fillId="10" borderId="0" xfId="0" applyFont="1" applyFill="1" applyBorder="1" applyAlignment="1">
      <alignment horizontal="center"/>
    </xf>
    <xf numFmtId="0" fontId="14" fillId="16" borderId="9" xfId="0" applyFont="1" applyFill="1" applyBorder="1" applyAlignment="1">
      <alignment horizontal="center"/>
    </xf>
    <xf numFmtId="0" fontId="14" fillId="16" borderId="7" xfId="0" applyFont="1" applyFill="1" applyBorder="1" applyAlignment="1">
      <alignment horizontal="center"/>
    </xf>
    <xf numFmtId="0" fontId="14" fillId="16" borderId="6" xfId="0" applyFont="1" applyFill="1" applyBorder="1" applyAlignment="1">
      <alignment horizontal="center"/>
    </xf>
    <xf numFmtId="3" fontId="0" fillId="0" borderId="0" xfId="0" applyNumberFormat="1" applyBorder="1"/>
    <xf numFmtId="3" fontId="0" fillId="7" borderId="22" xfId="1" applyNumberFormat="1" applyFont="1" applyFill="1" applyBorder="1" applyAlignment="1" applyProtection="1">
      <alignment vertical="top"/>
    </xf>
    <xf numFmtId="3" fontId="0" fillId="7" borderId="41" xfId="1" applyNumberFormat="1" applyFont="1" applyFill="1" applyBorder="1" applyAlignment="1" applyProtection="1">
      <alignment vertical="top"/>
    </xf>
    <xf numFmtId="3" fontId="6" fillId="17" borderId="0" xfId="0" applyNumberFormat="1" applyFont="1" applyFill="1"/>
    <xf numFmtId="0" fontId="2" fillId="10" borderId="18" xfId="0" applyFont="1" applyFill="1" applyBorder="1" applyAlignment="1">
      <alignment horizontal="left"/>
    </xf>
    <xf numFmtId="0" fontId="2" fillId="3" borderId="0" xfId="0" applyFont="1" applyFill="1" applyBorder="1" applyAlignment="1" applyProtection="1">
      <alignment horizontal="left" vertical="center" indent="1"/>
    </xf>
    <xf numFmtId="49" fontId="0" fillId="12" borderId="0" xfId="0" applyNumberFormat="1" applyFill="1"/>
    <xf numFmtId="49" fontId="1" fillId="12" borderId="0" xfId="0" applyNumberFormat="1" applyFont="1" applyFill="1" applyBorder="1" applyAlignment="1">
      <alignment horizontal="left"/>
    </xf>
    <xf numFmtId="49" fontId="1" fillId="13" borderId="0" xfId="0" applyNumberFormat="1" applyFont="1" applyFill="1"/>
    <xf numFmtId="49" fontId="0" fillId="13" borderId="0" xfId="0" applyNumberFormat="1" applyFill="1"/>
    <xf numFmtId="49" fontId="0" fillId="0" borderId="0" xfId="0" applyNumberFormat="1"/>
    <xf numFmtId="0" fontId="0" fillId="0" borderId="0" xfId="0" applyBorder="1" applyAlignment="1">
      <alignment horizontal="left" vertical="top" wrapText="1" indent="2"/>
    </xf>
    <xf numFmtId="0" fontId="9" fillId="10" borderId="0" xfId="0" applyFont="1" applyFill="1" applyBorder="1" applyAlignment="1">
      <alignment horizontal="right"/>
    </xf>
    <xf numFmtId="0" fontId="0" fillId="3" borderId="0" xfId="0" applyFill="1" applyBorder="1" applyAlignment="1"/>
    <xf numFmtId="0" fontId="0" fillId="3" borderId="5" xfId="0" applyFill="1" applyBorder="1" applyAlignment="1"/>
    <xf numFmtId="0" fontId="4" fillId="2" borderId="0" xfId="0" applyFont="1" applyFill="1" applyBorder="1" applyAlignment="1"/>
    <xf numFmtId="2" fontId="24" fillId="2" borderId="34" xfId="0" applyNumberFormat="1" applyFont="1" applyFill="1" applyBorder="1" applyAlignment="1" applyProtection="1">
      <alignment horizontal="right" vertical="center" indent="1"/>
    </xf>
    <xf numFmtId="3" fontId="2" fillId="3" borderId="0" xfId="0" applyNumberFormat="1" applyFont="1" applyFill="1" applyBorder="1" applyAlignment="1" applyProtection="1">
      <alignment horizontal="right" vertical="center" indent="1"/>
      <protection locked="0"/>
    </xf>
    <xf numFmtId="166" fontId="2" fillId="3" borderId="0" xfId="0" applyNumberFormat="1" applyFont="1" applyFill="1" applyBorder="1" applyAlignment="1" applyProtection="1">
      <alignment horizontal="right" vertical="center" indent="1"/>
      <protection locked="0"/>
    </xf>
    <xf numFmtId="2" fontId="2" fillId="3" borderId="0" xfId="0" applyNumberFormat="1" applyFont="1" applyFill="1" applyBorder="1" applyAlignment="1" applyProtection="1">
      <alignment horizontal="right" vertical="center" indent="1"/>
      <protection locked="0"/>
    </xf>
    <xf numFmtId="0" fontId="12" fillId="3" borderId="0" xfId="0" applyFont="1" applyFill="1" applyBorder="1" applyAlignment="1" applyProtection="1">
      <alignment vertical="center"/>
      <protection locked="0"/>
    </xf>
    <xf numFmtId="3" fontId="12" fillId="3" borderId="0" xfId="0" applyNumberFormat="1" applyFont="1" applyFill="1" applyBorder="1" applyAlignment="1" applyProtection="1">
      <alignment horizontal="right" vertical="center" indent="1"/>
      <protection locked="0"/>
    </xf>
    <xf numFmtId="0" fontId="2" fillId="3" borderId="0" xfId="0" applyFont="1" applyFill="1" applyBorder="1" applyAlignment="1" applyProtection="1">
      <protection locked="0"/>
    </xf>
    <xf numFmtId="0" fontId="50" fillId="0" borderId="0" xfId="0" applyFont="1" applyFill="1" applyBorder="1" applyAlignment="1">
      <alignment horizontal="center" vertical="center"/>
    </xf>
    <xf numFmtId="3" fontId="5" fillId="10" borderId="0" xfId="0" applyNumberFormat="1" applyFont="1" applyFill="1" applyBorder="1" applyAlignment="1">
      <alignment horizontal="right" vertical="top"/>
    </xf>
    <xf numFmtId="0" fontId="3" fillId="4" borderId="1" xfId="0" applyFont="1" applyFill="1" applyBorder="1" applyAlignment="1">
      <alignment horizontal="center"/>
    </xf>
    <xf numFmtId="165" fontId="3" fillId="4" borderId="15" xfId="0" applyNumberFormat="1" applyFont="1" applyFill="1" applyBorder="1" applyAlignment="1">
      <alignment horizontal="center" vertical="top"/>
    </xf>
    <xf numFmtId="0" fontId="3" fillId="4" borderId="17" xfId="0" applyFont="1" applyFill="1" applyBorder="1" applyAlignment="1">
      <alignment horizontal="center" vertical="top"/>
    </xf>
    <xf numFmtId="169" fontId="6" fillId="7" borderId="29" xfId="1" applyNumberFormat="1" applyFont="1" applyFill="1" applyBorder="1" applyAlignment="1" applyProtection="1"/>
    <xf numFmtId="169" fontId="6" fillId="7" borderId="27" xfId="1" applyNumberFormat="1" applyFont="1" applyFill="1" applyBorder="1" applyAlignment="1" applyProtection="1"/>
    <xf numFmtId="169" fontId="6" fillId="7" borderId="30" xfId="1" applyNumberFormat="1" applyFont="1" applyFill="1" applyBorder="1" applyAlignment="1" applyProtection="1"/>
    <xf numFmtId="3" fontId="0" fillId="0" borderId="1" xfId="0" applyNumberFormat="1" applyBorder="1"/>
    <xf numFmtId="3" fontId="0" fillId="0" borderId="8" xfId="0" applyNumberFormat="1" applyBorder="1"/>
    <xf numFmtId="0" fontId="9" fillId="10" borderId="2" xfId="0" applyFont="1" applyFill="1" applyBorder="1" applyAlignment="1">
      <alignment horizontal="left" vertical="top" wrapText="1"/>
    </xf>
    <xf numFmtId="0" fontId="9" fillId="10" borderId="19" xfId="0" applyFont="1" applyFill="1" applyBorder="1" applyAlignment="1">
      <alignment horizontal="left" vertical="top" wrapText="1"/>
    </xf>
    <xf numFmtId="0" fontId="17" fillId="10" borderId="0" xfId="0" applyFont="1" applyFill="1" applyBorder="1" applyAlignment="1">
      <alignment horizontal="left" vertical="top"/>
    </xf>
    <xf numFmtId="166" fontId="17" fillId="10" borderId="0" xfId="0" applyNumberFormat="1" applyFont="1" applyFill="1" applyBorder="1" applyAlignment="1" applyProtection="1">
      <alignment horizontal="left" vertical="center"/>
    </xf>
    <xf numFmtId="3" fontId="8" fillId="10" borderId="2" xfId="0" applyNumberFormat="1" applyFont="1" applyFill="1" applyBorder="1" applyAlignment="1">
      <alignment vertical="center"/>
    </xf>
    <xf numFmtId="3" fontId="8" fillId="2" borderId="2" xfId="0" applyNumberFormat="1" applyFont="1" applyFill="1" applyBorder="1" applyAlignment="1">
      <alignment vertical="center"/>
    </xf>
    <xf numFmtId="9" fontId="8" fillId="10" borderId="2" xfId="4" applyFont="1" applyFill="1" applyBorder="1" applyAlignment="1">
      <alignment horizontal="right" vertical="center"/>
    </xf>
    <xf numFmtId="9" fontId="8" fillId="10" borderId="2" xfId="4" applyFont="1" applyFill="1" applyBorder="1" applyAlignment="1">
      <alignment vertical="center"/>
    </xf>
    <xf numFmtId="3" fontId="8" fillId="10" borderId="2" xfId="0" applyNumberFormat="1" applyFont="1" applyFill="1" applyBorder="1" applyAlignment="1">
      <alignment horizontal="right" vertical="center"/>
    </xf>
    <xf numFmtId="0" fontId="17" fillId="0" borderId="2" xfId="0" applyFont="1" applyFill="1" applyBorder="1" applyAlignment="1">
      <alignment horizontal="center" vertical="center"/>
    </xf>
    <xf numFmtId="3" fontId="8" fillId="2" borderId="0" xfId="0" applyNumberFormat="1" applyFont="1" applyFill="1" applyBorder="1" applyAlignment="1">
      <alignment vertical="center"/>
    </xf>
    <xf numFmtId="3" fontId="8" fillId="10" borderId="0" xfId="0" applyNumberFormat="1" applyFont="1" applyFill="1" applyBorder="1" applyAlignment="1">
      <alignment vertical="center"/>
    </xf>
    <xf numFmtId="9" fontId="8" fillId="10" borderId="0" xfId="4" applyFont="1" applyFill="1" applyBorder="1" applyAlignment="1">
      <alignment horizontal="right" vertical="center"/>
    </xf>
    <xf numFmtId="9" fontId="8" fillId="10" borderId="0" xfId="4" applyFont="1" applyFill="1" applyBorder="1" applyAlignment="1">
      <alignment vertical="center"/>
    </xf>
    <xf numFmtId="3" fontId="8" fillId="10" borderId="0" xfId="0" applyNumberFormat="1" applyFont="1" applyFill="1" applyBorder="1" applyAlignment="1">
      <alignment horizontal="right" vertical="center"/>
    </xf>
    <xf numFmtId="0" fontId="17" fillId="0" borderId="0" xfId="0" applyFont="1" applyFill="1" applyBorder="1" applyAlignment="1">
      <alignment horizontal="center" vertical="center"/>
    </xf>
    <xf numFmtId="168" fontId="8" fillId="10" borderId="0" xfId="0" applyNumberFormat="1" applyFont="1" applyFill="1" applyBorder="1" applyAlignment="1">
      <alignment horizontal="right" vertical="center"/>
    </xf>
    <xf numFmtId="9" fontId="8" fillId="10" borderId="0" xfId="4" applyNumberFormat="1" applyFont="1" applyFill="1" applyBorder="1" applyAlignment="1">
      <alignment horizontal="right" vertical="center"/>
    </xf>
    <xf numFmtId="3" fontId="8" fillId="2" borderId="19" xfId="0" applyNumberFormat="1" applyFont="1" applyFill="1" applyBorder="1" applyAlignment="1">
      <alignment vertical="center"/>
    </xf>
    <xf numFmtId="3" fontId="8" fillId="10" borderId="19" xfId="0" applyNumberFormat="1" applyFont="1" applyFill="1" applyBorder="1" applyAlignment="1">
      <alignment vertical="center"/>
    </xf>
    <xf numFmtId="9" fontId="8" fillId="10" borderId="19" xfId="4" applyNumberFormat="1" applyFont="1" applyFill="1" applyBorder="1" applyAlignment="1">
      <alignment horizontal="right" vertical="center"/>
    </xf>
    <xf numFmtId="9" fontId="8" fillId="10" borderId="19" xfId="4" applyFont="1" applyFill="1" applyBorder="1" applyAlignment="1">
      <alignment vertical="center"/>
    </xf>
    <xf numFmtId="3" fontId="8" fillId="10" borderId="19" xfId="0" applyNumberFormat="1" applyFont="1" applyFill="1" applyBorder="1" applyAlignment="1">
      <alignment horizontal="right" vertical="center"/>
    </xf>
    <xf numFmtId="9" fontId="8" fillId="10" borderId="19" xfId="4" applyFont="1" applyFill="1" applyBorder="1" applyAlignment="1">
      <alignment horizontal="right" vertical="center"/>
    </xf>
    <xf numFmtId="0" fontId="17" fillId="0" borderId="19" xfId="0" applyFont="1" applyFill="1" applyBorder="1" applyAlignment="1">
      <alignment horizontal="center" vertical="center"/>
    </xf>
    <xf numFmtId="168" fontId="8" fillId="10" borderId="19" xfId="0" applyNumberFormat="1" applyFont="1" applyFill="1" applyBorder="1" applyAlignment="1">
      <alignment vertical="center"/>
    </xf>
    <xf numFmtId="168" fontId="8" fillId="10" borderId="19" xfId="0" applyNumberFormat="1" applyFont="1" applyFill="1" applyBorder="1" applyAlignment="1">
      <alignment horizontal="right" vertical="center"/>
    </xf>
    <xf numFmtId="0" fontId="8" fillId="10" borderId="1" xfId="0" applyFont="1" applyFill="1" applyBorder="1"/>
    <xf numFmtId="0" fontId="8" fillId="10" borderId="32" xfId="0" applyFont="1" applyFill="1" applyBorder="1" applyAlignment="1">
      <alignment horizontal="center" vertical="top"/>
    </xf>
    <xf numFmtId="0" fontId="8" fillId="10" borderId="20" xfId="0" applyFont="1" applyFill="1" applyBorder="1" applyAlignment="1">
      <alignment horizontal="center" vertical="top"/>
    </xf>
    <xf numFmtId="0" fontId="8" fillId="10" borderId="39" xfId="0" applyFont="1" applyFill="1" applyBorder="1" applyAlignment="1">
      <alignment horizontal="center" vertical="top"/>
    </xf>
    <xf numFmtId="0" fontId="8" fillId="10" borderId="32" xfId="0" applyFont="1" applyFill="1" applyBorder="1" applyAlignment="1">
      <alignment horizontal="center" vertical="top" wrapText="1"/>
    </xf>
    <xf numFmtId="0" fontId="8" fillId="10" borderId="20" xfId="0" applyFont="1" applyFill="1" applyBorder="1" applyAlignment="1">
      <alignment horizontal="center" vertical="top" wrapText="1"/>
    </xf>
    <xf numFmtId="0" fontId="8" fillId="10" borderId="39" xfId="0" applyFont="1" applyFill="1" applyBorder="1" applyAlignment="1">
      <alignment horizontal="center" vertical="top" wrapText="1"/>
    </xf>
    <xf numFmtId="0" fontId="17" fillId="10" borderId="0" xfId="0" applyFont="1" applyFill="1" applyBorder="1" applyAlignment="1">
      <alignment horizontal="left"/>
    </xf>
    <xf numFmtId="0" fontId="8" fillId="10" borderId="0" xfId="0" applyFont="1" applyFill="1" applyBorder="1"/>
    <xf numFmtId="170" fontId="8" fillId="10" borderId="0" xfId="4" applyNumberFormat="1" applyFont="1" applyFill="1" applyBorder="1" applyAlignment="1">
      <alignment vertical="center"/>
    </xf>
    <xf numFmtId="9" fontId="8" fillId="10" borderId="0" xfId="4" applyNumberFormat="1" applyFont="1" applyFill="1" applyBorder="1" applyAlignment="1">
      <alignment vertical="center"/>
    </xf>
    <xf numFmtId="3" fontId="12" fillId="0" borderId="0" xfId="0" applyNumberFormat="1" applyFont="1" applyAlignment="1"/>
    <xf numFmtId="170" fontId="8" fillId="2" borderId="0" xfId="4" applyNumberFormat="1" applyFont="1" applyFill="1" applyBorder="1" applyAlignment="1">
      <alignment vertical="center"/>
    </xf>
    <xf numFmtId="168" fontId="8" fillId="10" borderId="0" xfId="0" applyNumberFormat="1" applyFont="1" applyFill="1" applyBorder="1" applyAlignment="1">
      <alignment vertical="center"/>
    </xf>
    <xf numFmtId="0" fontId="6" fillId="7" borderId="8" xfId="0" applyFont="1" applyFill="1" applyBorder="1" applyAlignment="1">
      <alignment horizontal="center"/>
    </xf>
    <xf numFmtId="0" fontId="6" fillId="7" borderId="42" xfId="0" applyFont="1" applyFill="1" applyBorder="1"/>
    <xf numFmtId="0" fontId="6" fillId="7" borderId="3" xfId="0" applyFont="1" applyFill="1" applyBorder="1" applyAlignment="1">
      <alignment horizontal="center"/>
    </xf>
    <xf numFmtId="3" fontId="0" fillId="0" borderId="3" xfId="0" applyNumberFormat="1" applyBorder="1"/>
    <xf numFmtId="0" fontId="0" fillId="10" borderId="4" xfId="0" applyFill="1" applyBorder="1"/>
    <xf numFmtId="0" fontId="0" fillId="10" borderId="5" xfId="0" applyFill="1" applyBorder="1"/>
    <xf numFmtId="170" fontId="8" fillId="10" borderId="19" xfId="4" applyNumberFormat="1" applyFont="1" applyFill="1" applyBorder="1" applyAlignment="1">
      <alignment vertical="center"/>
    </xf>
    <xf numFmtId="3" fontId="0" fillId="0" borderId="4" xfId="0" applyNumberFormat="1" applyBorder="1"/>
    <xf numFmtId="0" fontId="0" fillId="0" borderId="4" xfId="0" applyBorder="1"/>
    <xf numFmtId="3" fontId="0" fillId="0" borderId="5" xfId="0" applyNumberFormat="1" applyBorder="1"/>
    <xf numFmtId="0" fontId="6" fillId="7" borderId="7" xfId="0" applyFont="1" applyFill="1" applyBorder="1"/>
    <xf numFmtId="0" fontId="6" fillId="7" borderId="43" xfId="0" applyFont="1" applyFill="1" applyBorder="1" applyAlignment="1" applyProtection="1"/>
    <xf numFmtId="0" fontId="6" fillId="7" borderId="7" xfId="0" applyFont="1" applyFill="1" applyBorder="1" applyAlignment="1" applyProtection="1"/>
    <xf numFmtId="167" fontId="6" fillId="7" borderId="7" xfId="0" applyNumberFormat="1" applyFont="1" applyFill="1" applyBorder="1" applyAlignment="1" applyProtection="1"/>
    <xf numFmtId="3" fontId="0" fillId="0" borderId="6" xfId="0" applyNumberFormat="1" applyBorder="1"/>
    <xf numFmtId="3" fontId="0" fillId="0" borderId="7" xfId="0" applyNumberFormat="1" applyBorder="1"/>
    <xf numFmtId="3" fontId="0" fillId="0" borderId="9" xfId="0" applyNumberFormat="1" applyBorder="1"/>
    <xf numFmtId="15" fontId="3" fillId="4" borderId="4" xfId="0" applyNumberFormat="1" applyFont="1" applyFill="1" applyBorder="1" applyAlignment="1">
      <alignment horizontal="center"/>
    </xf>
    <xf numFmtId="3" fontId="1" fillId="10" borderId="4" xfId="0" applyNumberFormat="1" applyFont="1" applyFill="1" applyBorder="1"/>
    <xf numFmtId="0" fontId="6" fillId="7" borderId="17" xfId="0" applyFont="1" applyFill="1" applyBorder="1" applyAlignment="1" applyProtection="1"/>
    <xf numFmtId="0" fontId="6" fillId="7" borderId="13" xfId="0" applyFont="1" applyFill="1" applyBorder="1" applyAlignment="1" applyProtection="1"/>
    <xf numFmtId="168" fontId="0" fillId="10" borderId="0" xfId="0" applyNumberFormat="1" applyFill="1"/>
    <xf numFmtId="3" fontId="6" fillId="10" borderId="0" xfId="0" applyNumberFormat="1" applyFont="1" applyFill="1" applyBorder="1" applyAlignment="1"/>
    <xf numFmtId="3" fontId="6" fillId="10" borderId="0" xfId="0" applyNumberFormat="1" applyFont="1" applyFill="1" applyBorder="1"/>
    <xf numFmtId="3" fontId="3" fillId="10" borderId="0" xfId="0" applyNumberFormat="1" applyFont="1" applyFill="1" applyBorder="1" applyAlignment="1">
      <alignment horizontal="right"/>
    </xf>
    <xf numFmtId="3" fontId="6" fillId="10" borderId="0" xfId="0" applyNumberFormat="1" applyFont="1" applyFill="1"/>
    <xf numFmtId="0" fontId="3" fillId="4" borderId="6" xfId="0" applyFont="1" applyFill="1" applyBorder="1" applyAlignment="1" applyProtection="1">
      <alignment horizontal="center"/>
    </xf>
    <xf numFmtId="0" fontId="3" fillId="4" borderId="7" xfId="0" applyFont="1" applyFill="1" applyBorder="1" applyAlignment="1" applyProtection="1">
      <alignment horizontal="center"/>
    </xf>
    <xf numFmtId="0" fontId="3" fillId="4" borderId="9" xfId="0" applyFont="1" applyFill="1" applyBorder="1" applyAlignment="1" applyProtection="1">
      <alignment horizontal="center"/>
    </xf>
    <xf numFmtId="165" fontId="3" fillId="4" borderId="8" xfId="0" quotePrefix="1" applyNumberFormat="1" applyFont="1" applyFill="1" applyBorder="1" applyAlignment="1">
      <alignment horizontal="center"/>
    </xf>
    <xf numFmtId="165" fontId="3" fillId="4" borderId="3" xfId="0" quotePrefix="1" applyNumberFormat="1" applyFont="1" applyFill="1" applyBorder="1" applyAlignment="1">
      <alignment horizontal="center"/>
    </xf>
    <xf numFmtId="165" fontId="3" fillId="4" borderId="5" xfId="0" quotePrefix="1" applyNumberFormat="1" applyFont="1" applyFill="1" applyBorder="1" applyAlignment="1">
      <alignment horizontal="center"/>
    </xf>
    <xf numFmtId="0" fontId="3" fillId="4" borderId="7" xfId="0" applyFont="1" applyFill="1" applyBorder="1" applyAlignment="1">
      <alignment horizontal="center"/>
    </xf>
    <xf numFmtId="0" fontId="17" fillId="3" borderId="4" xfId="0" applyFont="1" applyFill="1" applyBorder="1" applyAlignment="1" applyProtection="1">
      <alignment vertical="center"/>
    </xf>
    <xf numFmtId="0" fontId="9" fillId="10" borderId="37" xfId="0" applyFont="1" applyFill="1" applyBorder="1" applyAlignment="1">
      <alignment horizontal="center"/>
    </xf>
    <xf numFmtId="3" fontId="9" fillId="10" borderId="35" xfId="0" applyNumberFormat="1" applyFont="1" applyFill="1" applyBorder="1" applyAlignment="1"/>
    <xf numFmtId="3" fontId="9" fillId="10" borderId="36" xfId="0" applyNumberFormat="1" applyFont="1" applyFill="1" applyBorder="1" applyAlignment="1"/>
    <xf numFmtId="3" fontId="9" fillId="10" borderId="37" xfId="0" applyNumberFormat="1" applyFont="1" applyFill="1" applyBorder="1" applyAlignment="1"/>
    <xf numFmtId="4" fontId="1" fillId="0" borderId="0" xfId="0" applyNumberFormat="1" applyFont="1" applyFill="1"/>
    <xf numFmtId="171" fontId="6" fillId="0" borderId="0" xfId="0" applyNumberFormat="1" applyFont="1" applyFill="1" applyAlignment="1"/>
    <xf numFmtId="164" fontId="45" fillId="7" borderId="13" xfId="1" applyNumberFormat="1" applyFont="1" applyFill="1" applyBorder="1" applyAlignment="1" applyProtection="1">
      <alignment vertical="top"/>
    </xf>
    <xf numFmtId="2" fontId="0" fillId="0" borderId="7" xfId="0" applyNumberFormat="1" applyBorder="1"/>
    <xf numFmtId="2" fontId="0" fillId="0" borderId="0" xfId="0" applyNumberFormat="1" applyBorder="1"/>
    <xf numFmtId="2" fontId="0" fillId="0" borderId="3" xfId="0" applyNumberFormat="1" applyBorder="1"/>
    <xf numFmtId="2" fontId="45" fillId="7" borderId="13" xfId="1" applyNumberFormat="1" applyFont="1" applyFill="1" applyBorder="1" applyAlignment="1" applyProtection="1">
      <alignment vertical="top"/>
    </xf>
    <xf numFmtId="0" fontId="26" fillId="4" borderId="1" xfId="0" applyFont="1" applyFill="1" applyBorder="1" applyAlignment="1">
      <alignment horizontal="center" vertical="center"/>
    </xf>
    <xf numFmtId="0" fontId="26" fillId="4" borderId="4" xfId="0" applyFont="1" applyFill="1" applyBorder="1" applyAlignment="1">
      <alignment horizontal="center" vertical="center"/>
    </xf>
    <xf numFmtId="0" fontId="0" fillId="0" borderId="0" xfId="0" applyBorder="1" applyAlignment="1">
      <alignment horizontal="center" vertical="center"/>
    </xf>
    <xf numFmtId="0" fontId="26" fillId="4" borderId="1" xfId="0" applyFont="1" applyFill="1" applyBorder="1" applyAlignment="1">
      <alignment vertical="center"/>
    </xf>
    <xf numFmtId="0" fontId="26" fillId="4" borderId="4" xfId="0" applyFont="1" applyFill="1" applyBorder="1" applyAlignment="1">
      <alignment vertical="center"/>
    </xf>
    <xf numFmtId="4" fontId="9" fillId="2" borderId="0" xfId="0" applyNumberFormat="1" applyFont="1" applyFill="1" applyBorder="1" applyAlignment="1">
      <alignment horizontal="right"/>
    </xf>
    <xf numFmtId="0" fontId="32" fillId="4" borderId="1" xfId="0" applyFont="1" applyFill="1" applyBorder="1" applyAlignment="1">
      <alignment horizontal="center"/>
    </xf>
    <xf numFmtId="0" fontId="32" fillId="4" borderId="0" xfId="0" applyFont="1" applyFill="1" applyBorder="1" applyAlignment="1">
      <alignment horizontal="center"/>
    </xf>
    <xf numFmtId="0" fontId="12" fillId="4" borderId="0" xfId="0" applyFont="1" applyFill="1" applyBorder="1" applyAlignment="1"/>
    <xf numFmtId="0" fontId="12" fillId="4" borderId="4" xfId="0" applyFont="1" applyFill="1" applyBorder="1" applyAlignment="1"/>
    <xf numFmtId="0" fontId="2" fillId="6" borderId="0" xfId="0" applyFont="1" applyFill="1" applyBorder="1" applyAlignment="1">
      <alignment horizontal="center" wrapText="1"/>
    </xf>
    <xf numFmtId="0" fontId="0" fillId="6" borderId="0" xfId="0" applyFill="1" applyBorder="1"/>
    <xf numFmtId="0" fontId="29" fillId="4" borderId="1" xfId="0" applyFont="1" applyFill="1" applyBorder="1" applyAlignment="1">
      <alignment horizontal="center" wrapText="1"/>
    </xf>
    <xf numFmtId="0" fontId="29" fillId="4" borderId="0" xfId="0" applyFont="1" applyFill="1" applyBorder="1" applyAlignment="1">
      <alignment horizontal="center" wrapText="1"/>
    </xf>
    <xf numFmtId="0" fontId="29" fillId="4" borderId="4" xfId="0" applyFont="1" applyFill="1" applyBorder="1" applyAlignment="1">
      <alignment horizontal="center" wrapText="1"/>
    </xf>
    <xf numFmtId="0" fontId="17" fillId="4" borderId="1" xfId="0" applyFont="1" applyFill="1" applyBorder="1" applyAlignment="1">
      <alignment horizontal="center"/>
    </xf>
    <xf numFmtId="0" fontId="30" fillId="4" borderId="0" xfId="0" applyFont="1" applyFill="1" applyBorder="1" applyAlignment="1">
      <alignment horizontal="center"/>
    </xf>
    <xf numFmtId="0" fontId="30" fillId="4" borderId="0" xfId="0" applyFont="1" applyFill="1" applyBorder="1" applyAlignment="1"/>
    <xf numFmtId="0" fontId="30" fillId="4" borderId="4" xfId="0" applyFont="1" applyFill="1" applyBorder="1" applyAlignment="1"/>
    <xf numFmtId="0" fontId="2" fillId="4" borderId="0" xfId="0" applyFont="1" applyFill="1" applyBorder="1" applyAlignment="1">
      <alignment horizontal="center"/>
    </xf>
    <xf numFmtId="0" fontId="23" fillId="4" borderId="0" xfId="0" applyFont="1" applyFill="1" applyBorder="1" applyAlignment="1"/>
    <xf numFmtId="0" fontId="4" fillId="2" borderId="0" xfId="0" applyFont="1" applyFill="1" applyBorder="1" applyAlignment="1">
      <alignment vertical="top" wrapText="1"/>
    </xf>
    <xf numFmtId="0" fontId="0" fillId="0" borderId="0" xfId="0" applyBorder="1" applyAlignment="1">
      <alignment vertical="top" wrapText="1"/>
    </xf>
    <xf numFmtId="0" fontId="5" fillId="2" borderId="0" xfId="0" applyFont="1" applyFill="1" applyBorder="1" applyAlignment="1">
      <alignment horizontal="left" vertical="top" wrapText="1" indent="2"/>
    </xf>
    <xf numFmtId="0" fontId="0" fillId="0" borderId="0" xfId="0" applyBorder="1" applyAlignment="1">
      <alignment horizontal="left" vertical="top" wrapText="1" indent="2"/>
    </xf>
    <xf numFmtId="0" fontId="2" fillId="6" borderId="3" xfId="0" applyFont="1" applyFill="1" applyBorder="1" applyAlignment="1">
      <alignment horizontal="center"/>
    </xf>
    <xf numFmtId="0" fontId="0" fillId="6" borderId="5" xfId="0" applyFill="1" applyBorder="1" applyAlignment="1"/>
    <xf numFmtId="0" fontId="4" fillId="2" borderId="0" xfId="0" applyFont="1" applyFill="1" applyBorder="1" applyAlignment="1">
      <alignment wrapText="1"/>
    </xf>
    <xf numFmtId="0" fontId="35" fillId="2" borderId="0" xfId="0" applyFont="1" applyFill="1" applyBorder="1" applyAlignment="1">
      <alignment horizontal="left" vertical="top" wrapText="1" indent="1"/>
    </xf>
    <xf numFmtId="2" fontId="2" fillId="3" borderId="0" xfId="0" quotePrefix="1" applyNumberFormat="1" applyFont="1" applyFill="1" applyBorder="1" applyAlignment="1" applyProtection="1">
      <alignment horizontal="center" vertical="top" wrapText="1"/>
    </xf>
    <xf numFmtId="0" fontId="4" fillId="2" borderId="35" xfId="0" applyNumberFormat="1" applyFont="1" applyFill="1" applyBorder="1" applyAlignment="1" applyProtection="1">
      <alignment horizontal="left" vertical="top"/>
      <protection locked="0"/>
    </xf>
    <xf numFmtId="0" fontId="4" fillId="2" borderId="36" xfId="0" applyNumberFormat="1" applyFont="1" applyFill="1" applyBorder="1" applyAlignment="1" applyProtection="1">
      <alignment horizontal="left" vertical="top"/>
      <protection locked="0"/>
    </xf>
    <xf numFmtId="0" fontId="4" fillId="2" borderId="37" xfId="0" applyNumberFormat="1" applyFont="1" applyFill="1" applyBorder="1" applyAlignment="1" applyProtection="1">
      <alignment horizontal="left" vertical="top"/>
      <protection locked="0"/>
    </xf>
    <xf numFmtId="0" fontId="26" fillId="4" borderId="8" xfId="0" applyFont="1" applyFill="1" applyBorder="1" applyAlignment="1">
      <alignment horizontal="center" vertical="center"/>
    </xf>
    <xf numFmtId="0" fontId="26" fillId="4" borderId="3" xfId="0" applyFont="1" applyFill="1" applyBorder="1" applyAlignment="1">
      <alignment horizontal="center" vertical="center"/>
    </xf>
    <xf numFmtId="0" fontId="26" fillId="4" borderId="5" xfId="0" applyFont="1" applyFill="1" applyBorder="1" applyAlignment="1">
      <alignment horizontal="center" vertical="center"/>
    </xf>
    <xf numFmtId="0" fontId="40" fillId="4" borderId="1" xfId="0" applyFont="1" applyFill="1" applyBorder="1" applyAlignment="1">
      <alignment horizontal="center"/>
    </xf>
    <xf numFmtId="0" fontId="40" fillId="4" borderId="0" xfId="0" applyFont="1" applyFill="1" applyBorder="1" applyAlignment="1">
      <alignment horizontal="center"/>
    </xf>
    <xf numFmtId="0" fontId="40" fillId="4" borderId="4" xfId="0" applyFont="1" applyFill="1" applyBorder="1" applyAlignment="1">
      <alignment horizontal="center"/>
    </xf>
    <xf numFmtId="0" fontId="44" fillId="4" borderId="1" xfId="2" applyFont="1" applyFill="1" applyBorder="1" applyAlignment="1" applyProtection="1">
      <alignment horizontal="center" vertical="center"/>
    </xf>
    <xf numFmtId="0" fontId="44" fillId="4" borderId="0" xfId="2" applyFont="1" applyFill="1" applyBorder="1" applyAlignment="1" applyProtection="1">
      <alignment horizontal="center" vertical="center"/>
    </xf>
    <xf numFmtId="0" fontId="44" fillId="4" borderId="4" xfId="2" applyFont="1" applyFill="1" applyBorder="1" applyAlignment="1" applyProtection="1">
      <alignment horizontal="center" vertical="center"/>
    </xf>
    <xf numFmtId="0" fontId="25" fillId="4" borderId="7" xfId="0" applyFont="1" applyFill="1" applyBorder="1" applyAlignment="1">
      <alignment horizontal="center" vertical="center"/>
    </xf>
    <xf numFmtId="0" fontId="3" fillId="4" borderId="7" xfId="0" applyFont="1" applyFill="1" applyBorder="1" applyAlignment="1">
      <alignment horizontal="center" vertical="center"/>
    </xf>
    <xf numFmtId="0" fontId="39" fillId="4" borderId="1" xfId="0" applyFont="1" applyFill="1" applyBorder="1" applyAlignment="1">
      <alignment horizontal="center" vertical="center"/>
    </xf>
    <xf numFmtId="0" fontId="0" fillId="0" borderId="0" xfId="0" applyBorder="1" applyAlignment="1">
      <alignment horizontal="center" vertical="center"/>
    </xf>
    <xf numFmtId="0" fontId="0" fillId="0" borderId="4" xfId="0" applyBorder="1" applyAlignment="1">
      <alignment horizontal="center" vertical="center"/>
    </xf>
    <xf numFmtId="0" fontId="26" fillId="4" borderId="0" xfId="0" applyFont="1" applyFill="1" applyBorder="1" applyAlignment="1">
      <alignment horizontal="center" vertical="center" wrapText="1"/>
    </xf>
    <xf numFmtId="0" fontId="2" fillId="3" borderId="8" xfId="0" applyFont="1" applyFill="1" applyBorder="1" applyAlignment="1" applyProtection="1">
      <alignment horizontal="center" vertical="center"/>
    </xf>
    <xf numFmtId="0" fontId="2" fillId="3" borderId="3" xfId="0" applyFont="1" applyFill="1" applyBorder="1" applyAlignment="1" applyProtection="1">
      <alignment horizontal="center" vertical="center"/>
    </xf>
    <xf numFmtId="0" fontId="2" fillId="3" borderId="5" xfId="0" applyFont="1" applyFill="1" applyBorder="1" applyAlignment="1" applyProtection="1">
      <alignment horizontal="center" vertical="center"/>
    </xf>
    <xf numFmtId="0" fontId="2" fillId="2" borderId="6" xfId="0" applyFont="1" applyFill="1" applyBorder="1" applyAlignment="1" applyProtection="1">
      <alignment horizontal="center" vertical="top" wrapText="1"/>
      <protection locked="0"/>
    </xf>
    <xf numFmtId="0" fontId="2" fillId="2" borderId="7" xfId="0" applyFont="1" applyFill="1" applyBorder="1" applyAlignment="1" applyProtection="1">
      <alignment horizontal="center" vertical="top" wrapText="1"/>
      <protection locked="0"/>
    </xf>
    <xf numFmtId="0" fontId="2" fillId="2" borderId="9" xfId="0" applyFont="1" applyFill="1" applyBorder="1" applyAlignment="1" applyProtection="1">
      <alignment horizontal="center" vertical="top" wrapText="1"/>
      <protection locked="0"/>
    </xf>
    <xf numFmtId="0" fontId="2" fillId="2" borderId="1" xfId="0" applyFont="1" applyFill="1" applyBorder="1" applyAlignment="1" applyProtection="1">
      <alignment horizontal="center" vertical="top" wrapText="1"/>
      <protection locked="0"/>
    </xf>
    <xf numFmtId="0" fontId="2" fillId="2" borderId="0" xfId="0" applyFont="1" applyFill="1" applyBorder="1" applyAlignment="1" applyProtection="1">
      <alignment horizontal="center" vertical="top" wrapText="1"/>
      <protection locked="0"/>
    </xf>
    <xf numFmtId="0" fontId="2" fillId="2" borderId="4" xfId="0" applyFont="1" applyFill="1" applyBorder="1" applyAlignment="1" applyProtection="1">
      <alignment horizontal="center" vertical="top" wrapText="1"/>
      <protection locked="0"/>
    </xf>
    <xf numFmtId="0" fontId="2" fillId="2" borderId="8" xfId="0" applyFont="1" applyFill="1" applyBorder="1" applyAlignment="1" applyProtection="1">
      <alignment horizontal="center" vertical="top" wrapText="1"/>
      <protection locked="0"/>
    </xf>
    <xf numFmtId="0" fontId="2" fillId="2" borderId="3" xfId="0" applyFont="1" applyFill="1" applyBorder="1" applyAlignment="1" applyProtection="1">
      <alignment horizontal="center" vertical="top" wrapText="1"/>
      <protection locked="0"/>
    </xf>
    <xf numFmtId="0" fontId="2" fillId="2" borderId="5" xfId="0" applyFont="1" applyFill="1" applyBorder="1" applyAlignment="1" applyProtection="1">
      <alignment horizontal="center" vertical="top" wrapText="1"/>
      <protection locked="0"/>
    </xf>
    <xf numFmtId="0" fontId="17" fillId="3" borderId="8" xfId="0" applyFont="1" applyFill="1" applyBorder="1" applyAlignment="1" applyProtection="1">
      <alignment horizontal="center" vertical="center"/>
    </xf>
    <xf numFmtId="0" fontId="17" fillId="3" borderId="3" xfId="0" applyFont="1" applyFill="1" applyBorder="1" applyAlignment="1" applyProtection="1">
      <alignment horizontal="center" vertical="center"/>
    </xf>
    <xf numFmtId="0" fontId="17" fillId="3" borderId="5" xfId="0" applyFont="1" applyFill="1" applyBorder="1" applyAlignment="1" applyProtection="1">
      <alignment horizontal="center" vertical="center"/>
    </xf>
    <xf numFmtId="0" fontId="41" fillId="4" borderId="1" xfId="0" applyFont="1" applyFill="1" applyBorder="1" applyAlignment="1">
      <alignment horizontal="center"/>
    </xf>
    <xf numFmtId="0" fontId="41" fillId="4" borderId="0" xfId="0" applyFont="1" applyFill="1" applyBorder="1" applyAlignment="1">
      <alignment horizontal="center"/>
    </xf>
    <xf numFmtId="0" fontId="41" fillId="4" borderId="4" xfId="0" applyFont="1" applyFill="1" applyBorder="1" applyAlignment="1">
      <alignment horizontal="center"/>
    </xf>
    <xf numFmtId="0" fontId="2" fillId="3" borderId="0" xfId="0" applyFont="1" applyFill="1" applyBorder="1" applyAlignment="1" applyProtection="1">
      <alignment horizontal="left" vertical="top" wrapText="1"/>
    </xf>
    <xf numFmtId="0" fontId="2" fillId="2" borderId="6" xfId="0" applyFont="1" applyFill="1" applyBorder="1" applyAlignment="1" applyProtection="1">
      <alignment horizontal="center" vertical="top"/>
      <protection locked="0"/>
    </xf>
    <xf numFmtId="0" fontId="2" fillId="2" borderId="7" xfId="0" applyFont="1" applyFill="1" applyBorder="1" applyAlignment="1" applyProtection="1">
      <alignment horizontal="center" vertical="top"/>
      <protection locked="0"/>
    </xf>
    <xf numFmtId="0" fontId="2" fillId="2" borderId="9" xfId="0" applyFont="1" applyFill="1" applyBorder="1" applyAlignment="1" applyProtection="1">
      <alignment horizontal="center" vertical="top"/>
      <protection locked="0"/>
    </xf>
    <xf numFmtId="0" fontId="2" fillId="2" borderId="1" xfId="0" applyFont="1" applyFill="1" applyBorder="1" applyAlignment="1" applyProtection="1">
      <alignment horizontal="center" vertical="top"/>
      <protection locked="0"/>
    </xf>
    <xf numFmtId="0" fontId="2" fillId="2" borderId="0" xfId="0" applyFont="1" applyFill="1" applyBorder="1" applyAlignment="1" applyProtection="1">
      <alignment horizontal="center" vertical="top"/>
      <protection locked="0"/>
    </xf>
    <xf numFmtId="0" fontId="2" fillId="2" borderId="4" xfId="0" applyFont="1" applyFill="1" applyBorder="1" applyAlignment="1" applyProtection="1">
      <alignment horizontal="center" vertical="top"/>
      <protection locked="0"/>
    </xf>
    <xf numFmtId="0" fontId="2" fillId="2" borderId="8" xfId="0" applyFont="1" applyFill="1" applyBorder="1" applyAlignment="1" applyProtection="1">
      <alignment horizontal="center" vertical="top"/>
      <protection locked="0"/>
    </xf>
    <xf numFmtId="0" fontId="2" fillId="2" borderId="3" xfId="0" applyFont="1" applyFill="1" applyBorder="1" applyAlignment="1" applyProtection="1">
      <alignment horizontal="center" vertical="top"/>
      <protection locked="0"/>
    </xf>
    <xf numFmtId="0" fontId="2" fillId="2" borderId="5" xfId="0" applyFont="1" applyFill="1" applyBorder="1" applyAlignment="1" applyProtection="1">
      <alignment horizontal="center" vertical="top"/>
      <protection locked="0"/>
    </xf>
    <xf numFmtId="0" fontId="17" fillId="3" borderId="0" xfId="0" applyFont="1" applyFill="1" applyBorder="1" applyAlignment="1" applyProtection="1">
      <alignment horizontal="left" vertical="top" wrapText="1"/>
    </xf>
    <xf numFmtId="0" fontId="50" fillId="3" borderId="0" xfId="0" applyFont="1" applyFill="1" applyBorder="1" applyAlignment="1" applyProtection="1">
      <alignment horizontal="right" vertical="center"/>
    </xf>
    <xf numFmtId="0" fontId="50" fillId="3" borderId="0" xfId="0" applyFont="1" applyFill="1" applyBorder="1" applyAlignment="1" applyProtection="1">
      <alignment horizontal="center"/>
    </xf>
    <xf numFmtId="0" fontId="9" fillId="14" borderId="15" xfId="5" applyFont="1" applyFill="1" applyBorder="1" applyAlignment="1">
      <alignment horizontal="center" vertical="center" wrapText="1"/>
    </xf>
    <xf numFmtId="0" fontId="9" fillId="14" borderId="16" xfId="5" applyFont="1" applyFill="1" applyBorder="1" applyAlignment="1">
      <alignment horizontal="center" vertical="center" wrapText="1"/>
    </xf>
    <xf numFmtId="0" fontId="9" fillId="14" borderId="17" xfId="5" applyFont="1" applyFill="1" applyBorder="1" applyAlignment="1">
      <alignment horizontal="center" vertical="center" wrapText="1"/>
    </xf>
    <xf numFmtId="0" fontId="55" fillId="16" borderId="1" xfId="0" applyFont="1" applyFill="1" applyBorder="1" applyAlignment="1">
      <alignment horizontal="center"/>
    </xf>
    <xf numFmtId="0" fontId="55" fillId="16" borderId="0" xfId="0" applyFont="1" applyFill="1" applyBorder="1" applyAlignment="1">
      <alignment horizontal="center"/>
    </xf>
    <xf numFmtId="0" fontId="55" fillId="16" borderId="4" xfId="0" applyFont="1" applyFill="1" applyBorder="1" applyAlignment="1">
      <alignment horizontal="center"/>
    </xf>
    <xf numFmtId="0" fontId="54" fillId="16" borderId="8" xfId="0" applyFont="1" applyFill="1" applyBorder="1" applyAlignment="1">
      <alignment horizontal="right"/>
    </xf>
    <xf numFmtId="0" fontId="54" fillId="16" borderId="3" xfId="0" applyFont="1" applyFill="1" applyBorder="1" applyAlignment="1">
      <alignment horizontal="right"/>
    </xf>
    <xf numFmtId="0" fontId="54" fillId="16" borderId="5" xfId="0" applyFont="1" applyFill="1" applyBorder="1" applyAlignment="1">
      <alignment horizontal="right"/>
    </xf>
    <xf numFmtId="0" fontId="17" fillId="16" borderId="1" xfId="0" applyFont="1" applyFill="1" applyBorder="1" applyAlignment="1">
      <alignment horizontal="center"/>
    </xf>
    <xf numFmtId="0" fontId="17" fillId="16" borderId="0" xfId="0" applyFont="1" applyFill="1" applyBorder="1" applyAlignment="1">
      <alignment horizontal="center"/>
    </xf>
    <xf numFmtId="0" fontId="17" fillId="16" borderId="4" xfId="0" applyFont="1" applyFill="1" applyBorder="1" applyAlignment="1">
      <alignment horizontal="center"/>
    </xf>
    <xf numFmtId="0" fontId="2" fillId="0" borderId="35" xfId="0" applyFont="1" applyBorder="1" applyAlignment="1">
      <alignment horizontal="center"/>
    </xf>
    <xf numFmtId="0" fontId="2" fillId="0" borderId="37" xfId="0" applyFont="1" applyBorder="1" applyAlignment="1">
      <alignment horizontal="center"/>
    </xf>
    <xf numFmtId="0" fontId="0" fillId="0" borderId="0" xfId="0" applyFill="1" applyBorder="1" applyAlignment="1">
      <alignment horizontal="center" wrapText="1"/>
    </xf>
    <xf numFmtId="0" fontId="3" fillId="4" borderId="15" xfId="0" applyFont="1" applyFill="1" applyBorder="1" applyAlignment="1" applyProtection="1">
      <alignment horizontal="center"/>
    </xf>
    <xf numFmtId="0" fontId="3" fillId="4" borderId="16" xfId="0" applyFont="1" applyFill="1" applyBorder="1" applyAlignment="1" applyProtection="1">
      <alignment horizontal="center"/>
    </xf>
    <xf numFmtId="0" fontId="3" fillId="4" borderId="17" xfId="0" applyFont="1" applyFill="1" applyBorder="1" applyAlignment="1" applyProtection="1">
      <alignment horizontal="center"/>
    </xf>
    <xf numFmtId="0" fontId="17" fillId="8" borderId="1" xfId="0" applyFont="1" applyFill="1" applyBorder="1" applyAlignment="1">
      <alignment horizontal="center"/>
    </xf>
    <xf numFmtId="0" fontId="17" fillId="8" borderId="0" xfId="0" applyFont="1" applyFill="1" applyBorder="1" applyAlignment="1">
      <alignment horizontal="center"/>
    </xf>
    <xf numFmtId="0" fontId="17" fillId="8" borderId="4" xfId="0" applyFont="1" applyFill="1" applyBorder="1" applyAlignment="1">
      <alignment horizontal="center"/>
    </xf>
    <xf numFmtId="0" fontId="3" fillId="19" borderId="15" xfId="0" applyFont="1" applyFill="1" applyBorder="1" applyAlignment="1">
      <alignment horizontal="center"/>
    </xf>
    <xf numFmtId="0" fontId="3" fillId="19" borderId="16" xfId="0" applyFont="1" applyFill="1" applyBorder="1" applyAlignment="1">
      <alignment horizontal="center"/>
    </xf>
    <xf numFmtId="0" fontId="3" fillId="19" borderId="17" xfId="0" applyFont="1" applyFill="1" applyBorder="1" applyAlignment="1">
      <alignment horizontal="center"/>
    </xf>
    <xf numFmtId="0" fontId="3" fillId="18" borderId="15" xfId="0" applyFont="1" applyFill="1" applyBorder="1" applyAlignment="1">
      <alignment horizontal="center"/>
    </xf>
    <xf numFmtId="0" fontId="3" fillId="18" borderId="16" xfId="0" applyFont="1" applyFill="1" applyBorder="1" applyAlignment="1">
      <alignment horizontal="center"/>
    </xf>
    <xf numFmtId="0" fontId="3" fillId="18" borderId="17" xfId="0" applyFont="1" applyFill="1" applyBorder="1" applyAlignment="1">
      <alignment horizontal="center"/>
    </xf>
    <xf numFmtId="0" fontId="3" fillId="4" borderId="4" xfId="0" applyFont="1" applyFill="1" applyBorder="1" applyAlignment="1">
      <alignment horizontal="center" vertical="top" wrapText="1"/>
    </xf>
    <xf numFmtId="0" fontId="3" fillId="4" borderId="5" xfId="0" applyFont="1" applyFill="1" applyBorder="1" applyAlignment="1">
      <alignment horizontal="center" vertical="top" wrapText="1"/>
    </xf>
    <xf numFmtId="0" fontId="6" fillId="4" borderId="6" xfId="0" applyFont="1" applyFill="1" applyBorder="1" applyAlignment="1">
      <alignment horizontal="center"/>
    </xf>
    <xf numFmtId="0" fontId="6" fillId="4" borderId="7" xfId="0" applyFont="1" applyFill="1" applyBorder="1" applyAlignment="1">
      <alignment horizontal="center"/>
    </xf>
    <xf numFmtId="0" fontId="6" fillId="4" borderId="9" xfId="0" applyFont="1" applyFill="1" applyBorder="1" applyAlignment="1">
      <alignment horizontal="center"/>
    </xf>
    <xf numFmtId="0" fontId="6" fillId="4" borderId="8" xfId="0" applyFont="1" applyFill="1" applyBorder="1" applyAlignment="1">
      <alignment horizontal="center"/>
    </xf>
    <xf numFmtId="0" fontId="6" fillId="4" borderId="3" xfId="0" applyFont="1" applyFill="1" applyBorder="1" applyAlignment="1">
      <alignment horizontal="center"/>
    </xf>
    <xf numFmtId="0" fontId="6" fillId="4" borderId="5" xfId="0" applyFont="1" applyFill="1" applyBorder="1" applyAlignment="1">
      <alignment horizontal="center"/>
    </xf>
  </cellXfs>
  <cellStyles count="11">
    <cellStyle name="CellBAValue" xfId="6"/>
    <cellStyle name="CellBAValue 2" xfId="7"/>
    <cellStyle name="CellNationValue" xfId="8"/>
    <cellStyle name="CellUAValue" xfId="9"/>
    <cellStyle name="CellUAValue 2" xfId="10"/>
    <cellStyle name="Comma" xfId="1" builtinId="3"/>
    <cellStyle name="Hyperlink" xfId="2" builtinId="8"/>
    <cellStyle name="Normal" xfId="0" builtinId="0"/>
    <cellStyle name="Normal 2" xfId="5"/>
    <cellStyle name="Normal_DATA" xfId="3"/>
    <cellStyle name="Percent" xfId="4" builtinId="5"/>
  </cellStyles>
  <dxfs count="43">
    <dxf>
      <font>
        <b/>
        <i val="0"/>
        <strike val="0"/>
        <color theme="0"/>
      </font>
      <fill>
        <patternFill>
          <bgColor rgb="FFFF0000"/>
        </patternFill>
      </fill>
    </dxf>
    <dxf>
      <font>
        <b/>
        <i val="0"/>
        <condense val="0"/>
        <extend val="0"/>
      </font>
      <fill>
        <patternFill>
          <bgColor indexed="17"/>
        </patternFill>
      </fill>
    </dxf>
    <dxf>
      <font>
        <b/>
        <i val="0"/>
        <condense val="0"/>
        <extend val="0"/>
        <color auto="1"/>
      </font>
      <fill>
        <patternFill>
          <bgColor indexed="10"/>
        </patternFill>
      </fill>
    </dxf>
    <dxf>
      <fill>
        <patternFill>
          <bgColor theme="8" tint="0.59996337778862885"/>
        </patternFill>
      </fill>
    </dxf>
    <dxf>
      <fill>
        <patternFill patternType="none">
          <bgColor indexed="65"/>
        </patternFill>
      </fill>
    </dxf>
    <dxf>
      <font>
        <b/>
        <i val="0"/>
        <condense val="0"/>
        <extend val="0"/>
      </font>
      <fill>
        <patternFill>
          <bgColor indexed="17"/>
        </patternFill>
      </fill>
    </dxf>
    <dxf>
      <font>
        <b/>
        <i val="0"/>
        <condense val="0"/>
        <extend val="0"/>
        <color auto="1"/>
      </font>
      <fill>
        <patternFill>
          <bgColor indexed="10"/>
        </patternFill>
      </fill>
    </dxf>
    <dxf>
      <fill>
        <patternFill>
          <bgColor theme="8" tint="0.59996337778862885"/>
        </patternFill>
      </fill>
    </dxf>
    <dxf>
      <fill>
        <patternFill patternType="none">
          <bgColor indexed="65"/>
        </patternFill>
      </fill>
    </dxf>
    <dxf>
      <font>
        <b/>
        <i val="0"/>
        <condense val="0"/>
        <extend val="0"/>
      </font>
      <fill>
        <patternFill>
          <bgColor indexed="17"/>
        </patternFill>
      </fill>
    </dxf>
    <dxf>
      <font>
        <b/>
        <i val="0"/>
        <condense val="0"/>
        <extend val="0"/>
        <color auto="1"/>
      </font>
      <fill>
        <patternFill>
          <bgColor indexed="10"/>
        </patternFill>
      </fill>
    </dxf>
    <dxf>
      <fill>
        <patternFill>
          <bgColor theme="8" tint="0.59996337778862885"/>
        </patternFill>
      </fill>
    </dxf>
    <dxf>
      <font>
        <b/>
        <i val="0"/>
        <condense val="0"/>
        <extend val="0"/>
      </font>
      <fill>
        <patternFill>
          <bgColor indexed="17"/>
        </patternFill>
      </fill>
    </dxf>
    <dxf>
      <font>
        <b/>
        <i val="0"/>
        <condense val="0"/>
        <extend val="0"/>
        <color auto="1"/>
      </font>
      <fill>
        <patternFill>
          <bgColor indexed="10"/>
        </patternFill>
      </fill>
    </dxf>
    <dxf>
      <fill>
        <patternFill>
          <bgColor theme="8" tint="0.59996337778862885"/>
        </patternFill>
      </fill>
    </dxf>
    <dxf>
      <fill>
        <patternFill patternType="none">
          <bgColor indexed="65"/>
        </patternFill>
      </fill>
    </dxf>
    <dxf>
      <font>
        <b/>
        <i val="0"/>
        <condense val="0"/>
        <extend val="0"/>
      </font>
      <fill>
        <patternFill>
          <bgColor indexed="17"/>
        </patternFill>
      </fill>
    </dxf>
    <dxf>
      <font>
        <b/>
        <i val="0"/>
        <condense val="0"/>
        <extend val="0"/>
        <color auto="1"/>
      </font>
      <fill>
        <patternFill>
          <bgColor indexed="10"/>
        </patternFill>
      </fill>
    </dxf>
    <dxf>
      <fill>
        <patternFill>
          <bgColor theme="8" tint="0.59996337778862885"/>
        </patternFill>
      </fill>
    </dxf>
    <dxf>
      <fill>
        <patternFill patternType="none">
          <bgColor indexed="65"/>
        </patternFill>
      </fill>
    </dxf>
    <dxf>
      <font>
        <b/>
        <i val="0"/>
        <condense val="0"/>
        <extend val="0"/>
      </font>
      <fill>
        <patternFill>
          <bgColor indexed="17"/>
        </patternFill>
      </fill>
    </dxf>
    <dxf>
      <font>
        <b/>
        <i val="0"/>
        <condense val="0"/>
        <extend val="0"/>
        <color auto="1"/>
      </font>
      <fill>
        <patternFill>
          <bgColor indexed="10"/>
        </patternFill>
      </fill>
    </dxf>
    <dxf>
      <fill>
        <patternFill>
          <bgColor theme="8" tint="0.59996337778862885"/>
        </patternFill>
      </fill>
    </dxf>
    <dxf>
      <fill>
        <patternFill patternType="none">
          <bgColor indexed="65"/>
        </patternFill>
      </fill>
    </dxf>
    <dxf>
      <font>
        <b/>
        <i val="0"/>
        <condense val="0"/>
        <extend val="0"/>
      </font>
      <fill>
        <patternFill>
          <bgColor indexed="17"/>
        </patternFill>
      </fill>
    </dxf>
    <dxf>
      <font>
        <b/>
        <i val="0"/>
        <condense val="0"/>
        <extend val="0"/>
        <color auto="1"/>
      </font>
      <fill>
        <patternFill>
          <bgColor indexed="10"/>
        </patternFill>
      </fill>
    </dxf>
    <dxf>
      <fill>
        <patternFill>
          <bgColor theme="8" tint="0.59996337778862885"/>
        </patternFill>
      </fill>
    </dxf>
    <dxf>
      <font>
        <b/>
        <i val="0"/>
        <condense val="0"/>
        <extend val="0"/>
      </font>
      <fill>
        <patternFill>
          <bgColor indexed="17"/>
        </patternFill>
      </fill>
    </dxf>
    <dxf>
      <font>
        <b/>
        <i val="0"/>
        <condense val="0"/>
        <extend val="0"/>
        <color auto="1"/>
      </font>
      <fill>
        <patternFill>
          <bgColor indexed="10"/>
        </patternFill>
      </fill>
    </dxf>
    <dxf>
      <fill>
        <patternFill>
          <bgColor theme="8" tint="0.59996337778862885"/>
        </patternFill>
      </fill>
    </dxf>
    <dxf>
      <fill>
        <patternFill patternType="none">
          <bgColor indexed="65"/>
        </patternFill>
      </fill>
    </dxf>
    <dxf>
      <font>
        <b/>
        <i val="0"/>
        <strike val="0"/>
        <color theme="0"/>
      </font>
      <fill>
        <patternFill>
          <bgColor rgb="FFFF0000"/>
        </patternFill>
      </fill>
    </dxf>
    <dxf>
      <font>
        <b/>
        <i val="0"/>
        <condense val="0"/>
        <extend val="0"/>
      </font>
      <fill>
        <patternFill>
          <bgColor indexed="17"/>
        </patternFill>
      </fill>
    </dxf>
    <dxf>
      <font>
        <b/>
        <i val="0"/>
        <condense val="0"/>
        <extend val="0"/>
        <color auto="1"/>
      </font>
      <fill>
        <patternFill>
          <bgColor indexed="10"/>
        </patternFill>
      </fill>
    </dxf>
    <dxf>
      <font>
        <b/>
        <i val="0"/>
        <condense val="0"/>
        <extend val="0"/>
      </font>
      <fill>
        <patternFill>
          <bgColor indexed="17"/>
        </patternFill>
      </fill>
    </dxf>
    <dxf>
      <font>
        <b/>
        <i val="0"/>
        <condense val="0"/>
        <extend val="0"/>
        <color auto="1"/>
      </font>
      <fill>
        <patternFill>
          <bgColor indexed="10"/>
        </patternFill>
      </fill>
    </dxf>
    <dxf>
      <font>
        <b/>
        <i val="0"/>
        <condense val="0"/>
        <extend val="0"/>
        <u/>
        <color indexed="10"/>
      </font>
    </dxf>
    <dxf>
      <fill>
        <patternFill>
          <bgColor indexed="10"/>
        </patternFill>
      </fill>
    </dxf>
    <dxf>
      <fill>
        <patternFill>
          <bgColor indexed="10"/>
        </patternFill>
      </fill>
    </dxf>
    <dxf>
      <fill>
        <patternFill>
          <bgColor indexed="10"/>
        </patternFill>
      </fill>
    </dxf>
    <dxf>
      <fill>
        <patternFill>
          <bgColor indexed="10"/>
        </patternFill>
      </fill>
    </dxf>
    <dxf>
      <fill>
        <patternFill>
          <bgColor indexed="10"/>
        </patternFill>
      </fill>
    </dxf>
    <dxf>
      <font>
        <b/>
        <i val="0"/>
        <condense val="0"/>
        <extend val="0"/>
        <u/>
        <color indexed="10"/>
      </font>
    </dxf>
  </dxfs>
  <tableStyles count="0" defaultTableStyle="TableStyleMedium2" defaultPivotStyle="PivotStyleLight16"/>
  <colors>
    <mruColors>
      <color rgb="FFC5D9F1"/>
      <color rgb="FFFFFF99"/>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2.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5.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externalLink" Target="externalLinks/externalLink4.xml"/><Relationship Id="rId4" Type="http://schemas.openxmlformats.org/officeDocument/2006/relationships/worksheet" Target="worksheets/sheet4.xml"/><Relationship Id="rId9" Type="http://schemas.openxmlformats.org/officeDocument/2006/relationships/externalLink" Target="externalLinks/externalLink3.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List" dx="16" fmlaLink="I1" fmlaRange="LAlist" noThreeD="1" sel="124" val="118"/>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76200</xdr:colOff>
      <xdr:row>0</xdr:row>
      <xdr:rowOff>114300</xdr:rowOff>
    </xdr:from>
    <xdr:to>
      <xdr:col>2</xdr:col>
      <xdr:colOff>752475</xdr:colOff>
      <xdr:row>5</xdr:row>
      <xdr:rowOff>104775</xdr:rowOff>
    </xdr:to>
    <xdr:pic>
      <xdr:nvPicPr>
        <xdr:cNvPr id="1025" name="Picture 92" descr="DCLG logo"/>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200" y="114300"/>
          <a:ext cx="1638300" cy="942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3</xdr:col>
      <xdr:colOff>1181100</xdr:colOff>
      <xdr:row>13</xdr:row>
      <xdr:rowOff>133350</xdr:rowOff>
    </xdr:from>
    <xdr:to>
      <xdr:col>4</xdr:col>
      <xdr:colOff>57150</xdr:colOff>
      <xdr:row>13</xdr:row>
      <xdr:rowOff>133350</xdr:rowOff>
    </xdr:to>
    <xdr:sp macro="" textlink="">
      <xdr:nvSpPr>
        <xdr:cNvPr id="4099" name="Line 1"/>
        <xdr:cNvSpPr>
          <a:spLocks noChangeShapeType="1"/>
        </xdr:cNvSpPr>
      </xdr:nvSpPr>
      <xdr:spPr bwMode="auto">
        <a:xfrm>
          <a:off x="5172075" y="3267075"/>
          <a:ext cx="5905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mc:AlternateContent xmlns:mc="http://schemas.openxmlformats.org/markup-compatibility/2006">
    <mc:Choice xmlns:a14="http://schemas.microsoft.com/office/drawing/2010/main" Requires="a14">
      <xdr:twoCellAnchor editAs="oneCell">
        <xdr:from>
          <xdr:col>5</xdr:col>
          <xdr:colOff>28575</xdr:colOff>
          <xdr:row>11</xdr:row>
          <xdr:rowOff>28575</xdr:rowOff>
        </xdr:from>
        <xdr:to>
          <xdr:col>8</xdr:col>
          <xdr:colOff>857250</xdr:colOff>
          <xdr:row>16</xdr:row>
          <xdr:rowOff>9525</xdr:rowOff>
        </xdr:to>
        <xdr:sp macro="" textlink="">
          <xdr:nvSpPr>
            <xdr:cNvPr id="4098" name="List Box 2" hidden="1">
              <a:extLst>
                <a:ext uri="{63B3BB69-23CF-44E3-9099-C40C66FF867C}">
                  <a14:compatExt spid="_x0000_s4098"/>
                </a:ext>
              </a:extLst>
            </xdr:cNvPr>
            <xdr:cNvSpPr/>
          </xdr:nvSpPr>
          <xdr:spPr>
            <a:xfrm>
              <a:off x="0" y="0"/>
              <a:ext cx="0" cy="0"/>
            </a:xfrm>
            <a:prstGeom prst="rect">
              <a:avLst/>
            </a:prstGeom>
          </xdr:spPr>
        </xdr:sp>
        <xdr:clientData fLocksWithSheet="0"/>
      </xdr:twoCellAnchor>
    </mc:Choice>
    <mc:Fallback/>
  </mc:AlternateContent>
  <xdr:twoCellAnchor editAs="oneCell">
    <xdr:from>
      <xdr:col>0</xdr:col>
      <xdr:colOff>139700</xdr:colOff>
      <xdr:row>0</xdr:row>
      <xdr:rowOff>165100</xdr:rowOff>
    </xdr:from>
    <xdr:to>
      <xdr:col>1</xdr:col>
      <xdr:colOff>1797050</xdr:colOff>
      <xdr:row>5</xdr:row>
      <xdr:rowOff>3175</xdr:rowOff>
    </xdr:to>
    <xdr:pic>
      <xdr:nvPicPr>
        <xdr:cNvPr id="4100" name="Picture 64" descr="DCLG logo"/>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700" y="165100"/>
          <a:ext cx="1898650" cy="1082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E:\LGF3Data\NNDR%201%20-%203\NNDR1\2013-14\Docs%20to%20LAS\NNDR1%20Form%202013-14%20V14.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temp\CER%2013-14_Version%202.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LGF3Data\QRC4\2015-16\Draft\150113%20Draft%20QRC4%20form%202014-15.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LGF3Data\NNDR%201%20-%203\NNDR1\2015-16\Docs%20to%20LAS\NNDR1%20Form%202015-16%20v1.1a.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LGF3Data\NNDR%201%20-%203\NNDR3\2014-15\Draft\150421%20NNDR3%202014-15.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itle"/>
      <sheetName val="NNDR1 Form"/>
      <sheetName val="Validation"/>
      <sheetName val="Supplementary Information"/>
      <sheetName val="Supplementary Validation"/>
      <sheetName val="Parameters"/>
      <sheetName val="DATA"/>
      <sheetName val="TierSplit"/>
    </sheetNames>
    <sheetDataSet>
      <sheetData sheetId="0"/>
      <sheetData sheetId="1"/>
      <sheetData sheetId="2"/>
      <sheetData sheetId="3"/>
      <sheetData sheetId="4"/>
      <sheetData sheetId="5"/>
      <sheetData sheetId="6"/>
      <sheetData sheetId="7"/>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Section A"/>
      <sheetName val="Memorandum, Sects B &amp; C"/>
      <sheetName val="Section D"/>
      <sheetName val="Section E"/>
      <sheetName val="PWLB CR"/>
      <sheetName val="Validation"/>
      <sheetName val="Data"/>
    </sheetNames>
    <sheetDataSet>
      <sheetData sheetId="0" refreshError="1"/>
      <sheetData sheetId="1"/>
      <sheetData sheetId="2"/>
      <sheetData sheetId="3"/>
      <sheetData sheetId="4"/>
      <sheetData sheetId="5" refreshError="1"/>
      <sheetData sheetId="6" refreshError="1"/>
      <sheetData sheetId="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ons"/>
      <sheetName val="QRC4 Form"/>
      <sheetName val="Validation"/>
      <sheetName val="Parameters"/>
      <sheetName val="Data"/>
      <sheetName val="Sheet1"/>
      <sheetName val="Sheet2"/>
    </sheetNames>
    <sheetDataSet>
      <sheetData sheetId="0"/>
      <sheetData sheetId="1">
        <row r="19">
          <cell r="E19" t="str">
            <v>E2701</v>
          </cell>
        </row>
      </sheetData>
      <sheetData sheetId="2"/>
      <sheetData sheetId="3"/>
      <sheetData sheetId="4">
        <row r="12">
          <cell r="A12">
            <v>1</v>
          </cell>
          <cell r="B12" t="str">
            <v>Adur</v>
          </cell>
          <cell r="C12" t="str">
            <v>E3831</v>
          </cell>
          <cell r="D12">
            <v>9150</v>
          </cell>
          <cell r="E12">
            <v>9020</v>
          </cell>
          <cell r="F12">
            <v>9085</v>
          </cell>
          <cell r="G12">
            <v>27255</v>
          </cell>
          <cell r="H12">
            <v>4877</v>
          </cell>
          <cell r="I12">
            <v>5008</v>
          </cell>
          <cell r="J12">
            <v>4306</v>
          </cell>
          <cell r="K12">
            <v>14191</v>
          </cell>
          <cell r="L12">
            <v>0</v>
          </cell>
          <cell r="M12">
            <v>0</v>
          </cell>
          <cell r="N12">
            <v>0</v>
          </cell>
          <cell r="O12">
            <v>0</v>
          </cell>
          <cell r="P12">
            <v>31041</v>
          </cell>
          <cell r="Q12">
            <v>585</v>
          </cell>
          <cell r="R12">
            <v>29747</v>
          </cell>
          <cell r="S12">
            <v>30332</v>
          </cell>
          <cell r="T12">
            <v>97.72</v>
          </cell>
          <cell r="U12">
            <v>521</v>
          </cell>
          <cell r="V12">
            <v>566</v>
          </cell>
          <cell r="W12">
            <v>30834</v>
          </cell>
          <cell r="X12">
            <v>4104</v>
          </cell>
          <cell r="Y12">
            <v>0</v>
          </cell>
          <cell r="Z12">
            <v>15305</v>
          </cell>
          <cell r="AA12">
            <v>179</v>
          </cell>
          <cell r="AB12">
            <v>14619</v>
          </cell>
          <cell r="AC12">
            <v>14798</v>
          </cell>
          <cell r="AD12">
            <v>96.69</v>
          </cell>
          <cell r="AE12">
            <v>-39</v>
          </cell>
          <cell r="AF12">
            <v>733</v>
          </cell>
          <cell r="AG12">
            <v>15313</v>
          </cell>
          <cell r="AH12">
            <v>1721</v>
          </cell>
          <cell r="AI12">
            <v>15798990.84</v>
          </cell>
          <cell r="AJ12">
            <v>20082.349999999999</v>
          </cell>
          <cell r="AK12">
            <v>0</v>
          </cell>
          <cell r="AL12">
            <v>1593.01</v>
          </cell>
          <cell r="AM12">
            <v>31991.384373499997</v>
          </cell>
        </row>
        <row r="13">
          <cell r="A13">
            <v>2</v>
          </cell>
          <cell r="B13" t="str">
            <v>Allerdale</v>
          </cell>
          <cell r="C13" t="str">
            <v>E0931</v>
          </cell>
          <cell r="D13">
            <v>13178</v>
          </cell>
          <cell r="E13">
            <v>13010</v>
          </cell>
          <cell r="F13">
            <v>12860</v>
          </cell>
          <cell r="G13">
            <v>39048</v>
          </cell>
          <cell r="H13">
            <v>8743</v>
          </cell>
          <cell r="I13">
            <v>7858</v>
          </cell>
          <cell r="J13">
            <v>7437</v>
          </cell>
          <cell r="K13">
            <v>24038</v>
          </cell>
          <cell r="L13">
            <v>0</v>
          </cell>
          <cell r="M13">
            <v>0</v>
          </cell>
          <cell r="N13">
            <v>0</v>
          </cell>
          <cell r="O13">
            <v>0</v>
          </cell>
          <cell r="P13">
            <v>43442</v>
          </cell>
          <cell r="Q13">
            <v>358</v>
          </cell>
          <cell r="R13">
            <v>42063</v>
          </cell>
          <cell r="S13">
            <v>42421</v>
          </cell>
          <cell r="T13">
            <v>97.65</v>
          </cell>
          <cell r="U13">
            <v>754</v>
          </cell>
          <cell r="V13">
            <v>635</v>
          </cell>
          <cell r="W13">
            <v>43452</v>
          </cell>
          <cell r="X13">
            <v>6274</v>
          </cell>
          <cell r="Y13">
            <v>0</v>
          </cell>
          <cell r="Z13">
            <v>26258</v>
          </cell>
          <cell r="AA13">
            <v>109</v>
          </cell>
          <cell r="AB13">
            <v>25518</v>
          </cell>
          <cell r="AC13">
            <v>25627</v>
          </cell>
          <cell r="AD13">
            <v>97.6</v>
          </cell>
          <cell r="AE13">
            <v>-350</v>
          </cell>
          <cell r="AF13">
            <v>95</v>
          </cell>
          <cell r="AG13">
            <v>25263</v>
          </cell>
          <cell r="AH13">
            <v>2554</v>
          </cell>
          <cell r="AI13">
            <v>27254631.779999997</v>
          </cell>
          <cell r="AJ13">
            <v>29084.68</v>
          </cell>
          <cell r="AK13">
            <v>0</v>
          </cell>
          <cell r="AL13">
            <v>1569.31</v>
          </cell>
          <cell r="AM13">
            <v>45642.879170799999</v>
          </cell>
        </row>
        <row r="14">
          <cell r="A14">
            <v>3</v>
          </cell>
          <cell r="B14" t="str">
            <v>Amber Valley</v>
          </cell>
          <cell r="C14" t="str">
            <v>E1031</v>
          </cell>
          <cell r="D14">
            <v>16470</v>
          </cell>
          <cell r="E14">
            <v>16000</v>
          </cell>
          <cell r="F14">
            <v>16122</v>
          </cell>
          <cell r="G14">
            <v>48592</v>
          </cell>
          <cell r="H14">
            <v>8679</v>
          </cell>
          <cell r="I14">
            <v>10280</v>
          </cell>
          <cell r="J14">
            <v>8496</v>
          </cell>
          <cell r="K14">
            <v>27455</v>
          </cell>
          <cell r="L14">
            <v>0</v>
          </cell>
          <cell r="M14">
            <v>0</v>
          </cell>
          <cell r="N14">
            <v>0</v>
          </cell>
          <cell r="O14">
            <v>0</v>
          </cell>
          <cell r="P14">
            <v>53850</v>
          </cell>
          <cell r="Q14">
            <v>932</v>
          </cell>
          <cell r="R14">
            <v>52299</v>
          </cell>
          <cell r="S14">
            <v>53231</v>
          </cell>
          <cell r="T14">
            <v>98.85</v>
          </cell>
          <cell r="U14">
            <v>470</v>
          </cell>
          <cell r="V14">
            <v>926</v>
          </cell>
          <cell r="W14">
            <v>53695</v>
          </cell>
          <cell r="X14">
            <v>6699</v>
          </cell>
          <cell r="Y14">
            <v>0</v>
          </cell>
          <cell r="Z14">
            <v>30029</v>
          </cell>
          <cell r="AA14">
            <v>205</v>
          </cell>
          <cell r="AB14">
            <v>29523</v>
          </cell>
          <cell r="AC14">
            <v>29728</v>
          </cell>
          <cell r="AD14">
            <v>99</v>
          </cell>
          <cell r="AE14">
            <v>-700</v>
          </cell>
          <cell r="AF14">
            <v>200</v>
          </cell>
          <cell r="AG14">
            <v>29023</v>
          </cell>
          <cell r="AH14">
            <v>2548</v>
          </cell>
          <cell r="AI14">
            <v>30662929.41</v>
          </cell>
          <cell r="AJ14">
            <v>36598.769999999997</v>
          </cell>
          <cell r="AK14">
            <v>1.2</v>
          </cell>
          <cell r="AL14">
            <v>1504.58</v>
          </cell>
          <cell r="AM14">
            <v>55067.582862599993</v>
          </cell>
        </row>
        <row r="15">
          <cell r="A15">
            <v>4</v>
          </cell>
          <cell r="B15" t="str">
            <v>Arun</v>
          </cell>
          <cell r="C15" t="str">
            <v>E3832</v>
          </cell>
          <cell r="D15">
            <v>24993</v>
          </cell>
          <cell r="E15">
            <v>24094</v>
          </cell>
          <cell r="F15">
            <v>24487</v>
          </cell>
          <cell r="G15">
            <v>73574</v>
          </cell>
          <cell r="H15">
            <v>9378</v>
          </cell>
          <cell r="I15">
            <v>10269</v>
          </cell>
          <cell r="J15">
            <v>8960</v>
          </cell>
          <cell r="K15">
            <v>28607</v>
          </cell>
          <cell r="L15">
            <v>0</v>
          </cell>
          <cell r="M15">
            <v>0</v>
          </cell>
          <cell r="N15">
            <v>0</v>
          </cell>
          <cell r="O15">
            <v>0</v>
          </cell>
          <cell r="P15">
            <v>83235</v>
          </cell>
          <cell r="Q15">
            <v>541</v>
          </cell>
          <cell r="R15">
            <v>81151</v>
          </cell>
          <cell r="S15">
            <v>81692</v>
          </cell>
          <cell r="T15">
            <v>98.15</v>
          </cell>
          <cell r="U15">
            <v>1005</v>
          </cell>
          <cell r="V15">
            <v>427</v>
          </cell>
          <cell r="W15">
            <v>82583</v>
          </cell>
          <cell r="X15">
            <v>10066</v>
          </cell>
          <cell r="Y15">
            <v>0</v>
          </cell>
          <cell r="Z15">
            <v>30759</v>
          </cell>
          <cell r="AA15">
            <v>85</v>
          </cell>
          <cell r="AB15">
            <v>30295</v>
          </cell>
          <cell r="AC15">
            <v>30380</v>
          </cell>
          <cell r="AD15">
            <v>98.77</v>
          </cell>
          <cell r="AE15">
            <v>-704</v>
          </cell>
          <cell r="AF15">
            <v>161</v>
          </cell>
          <cell r="AG15">
            <v>29752</v>
          </cell>
          <cell r="AH15">
            <v>4421</v>
          </cell>
          <cell r="AI15">
            <v>31114922.239999998</v>
          </cell>
          <cell r="AJ15">
            <v>55466.8</v>
          </cell>
          <cell r="AK15">
            <v>0</v>
          </cell>
          <cell r="AL15">
            <v>1522.01</v>
          </cell>
          <cell r="AM15">
            <v>84421.024268000008</v>
          </cell>
        </row>
        <row r="16">
          <cell r="A16">
            <v>5</v>
          </cell>
          <cell r="B16" t="str">
            <v>Ashfield</v>
          </cell>
          <cell r="C16" t="str">
            <v>E3031</v>
          </cell>
          <cell r="D16">
            <v>14064</v>
          </cell>
          <cell r="E16">
            <v>13681</v>
          </cell>
          <cell r="F16">
            <v>13584</v>
          </cell>
          <cell r="G16">
            <v>41329</v>
          </cell>
          <cell r="H16">
            <v>9175</v>
          </cell>
          <cell r="I16">
            <v>9170</v>
          </cell>
          <cell r="J16">
            <v>9843</v>
          </cell>
          <cell r="K16">
            <v>28188</v>
          </cell>
          <cell r="L16">
            <v>0</v>
          </cell>
          <cell r="M16">
            <v>0</v>
          </cell>
          <cell r="N16">
            <v>0</v>
          </cell>
          <cell r="O16">
            <v>0</v>
          </cell>
          <cell r="P16">
            <v>46913</v>
          </cell>
          <cell r="Q16">
            <v>704</v>
          </cell>
          <cell r="R16">
            <v>44965</v>
          </cell>
          <cell r="S16">
            <v>45669</v>
          </cell>
          <cell r="T16">
            <v>97.35</v>
          </cell>
          <cell r="U16">
            <v>1046</v>
          </cell>
          <cell r="V16">
            <v>595</v>
          </cell>
          <cell r="W16">
            <v>46606</v>
          </cell>
          <cell r="X16">
            <v>6784</v>
          </cell>
          <cell r="Y16">
            <v>0</v>
          </cell>
          <cell r="Z16">
            <v>32043</v>
          </cell>
          <cell r="AA16">
            <v>95</v>
          </cell>
          <cell r="AB16">
            <v>31277</v>
          </cell>
          <cell r="AC16">
            <v>31372</v>
          </cell>
          <cell r="AD16">
            <v>97.91</v>
          </cell>
          <cell r="AE16">
            <v>-77</v>
          </cell>
          <cell r="AF16">
            <v>201</v>
          </cell>
          <cell r="AG16">
            <v>31401</v>
          </cell>
          <cell r="AH16">
            <v>3968</v>
          </cell>
          <cell r="AI16">
            <v>33103426.370000001</v>
          </cell>
          <cell r="AJ16">
            <v>30331.3</v>
          </cell>
          <cell r="AK16">
            <v>0</v>
          </cell>
          <cell r="AL16">
            <v>1605.77</v>
          </cell>
          <cell r="AM16">
            <v>48705.091600999993</v>
          </cell>
        </row>
        <row r="17">
          <cell r="A17">
            <v>6</v>
          </cell>
          <cell r="B17" t="str">
            <v>Ashford</v>
          </cell>
          <cell r="C17" t="str">
            <v>E2231</v>
          </cell>
          <cell r="D17">
            <v>22828</v>
          </cell>
          <cell r="E17">
            <v>17239</v>
          </cell>
          <cell r="F17">
            <v>17193</v>
          </cell>
          <cell r="G17">
            <v>57260</v>
          </cell>
          <cell r="H17">
            <v>17093</v>
          </cell>
          <cell r="I17">
            <v>12717</v>
          </cell>
          <cell r="J17">
            <v>12747</v>
          </cell>
          <cell r="K17">
            <v>42557</v>
          </cell>
          <cell r="L17">
            <v>0</v>
          </cell>
          <cell r="M17">
            <v>0</v>
          </cell>
          <cell r="N17">
            <v>0</v>
          </cell>
          <cell r="O17">
            <v>0</v>
          </cell>
          <cell r="P17">
            <v>58208</v>
          </cell>
          <cell r="Q17">
            <v>817</v>
          </cell>
          <cell r="R17">
            <v>56263</v>
          </cell>
          <cell r="S17">
            <v>57080</v>
          </cell>
          <cell r="T17">
            <v>98.06</v>
          </cell>
          <cell r="U17">
            <v>598</v>
          </cell>
          <cell r="V17">
            <v>795</v>
          </cell>
          <cell r="W17">
            <v>57656</v>
          </cell>
          <cell r="X17">
            <v>2008</v>
          </cell>
          <cell r="Y17">
            <v>0</v>
          </cell>
          <cell r="Z17">
            <v>44600</v>
          </cell>
          <cell r="AA17">
            <v>484</v>
          </cell>
          <cell r="AB17">
            <v>43708</v>
          </cell>
          <cell r="AC17">
            <v>44192</v>
          </cell>
          <cell r="AD17">
            <v>99.09</v>
          </cell>
          <cell r="AE17">
            <v>-7</v>
          </cell>
          <cell r="AF17">
            <v>248</v>
          </cell>
          <cell r="AG17">
            <v>43949</v>
          </cell>
          <cell r="AH17">
            <v>2872</v>
          </cell>
          <cell r="AI17">
            <v>45531906.920000002</v>
          </cell>
          <cell r="AJ17">
            <v>42235.9</v>
          </cell>
          <cell r="AK17">
            <v>0</v>
          </cell>
          <cell r="AL17">
            <v>1427.32</v>
          </cell>
          <cell r="AM17">
            <v>60284.144788000005</v>
          </cell>
        </row>
        <row r="18">
          <cell r="A18">
            <v>7</v>
          </cell>
          <cell r="B18" t="str">
            <v>Aylesbury Vale</v>
          </cell>
          <cell r="C18" t="str">
            <v>E0431</v>
          </cell>
          <cell r="D18">
            <v>29532</v>
          </cell>
          <cell r="E18">
            <v>28163</v>
          </cell>
          <cell r="F18">
            <v>27848</v>
          </cell>
          <cell r="G18">
            <v>85543</v>
          </cell>
          <cell r="H18">
            <v>17024</v>
          </cell>
          <cell r="I18">
            <v>12236</v>
          </cell>
          <cell r="J18">
            <v>13406</v>
          </cell>
          <cell r="K18">
            <v>42666</v>
          </cell>
          <cell r="L18">
            <v>0</v>
          </cell>
          <cell r="M18">
            <v>0</v>
          </cell>
          <cell r="N18">
            <v>0</v>
          </cell>
          <cell r="O18">
            <v>0</v>
          </cell>
          <cell r="P18">
            <v>94562</v>
          </cell>
          <cell r="Q18">
            <v>1037</v>
          </cell>
          <cell r="R18">
            <v>92260</v>
          </cell>
          <cell r="S18">
            <v>93297</v>
          </cell>
          <cell r="T18">
            <v>98.66</v>
          </cell>
          <cell r="U18">
            <v>863</v>
          </cell>
          <cell r="V18">
            <v>874</v>
          </cell>
          <cell r="W18">
            <v>93997</v>
          </cell>
          <cell r="X18">
            <v>10731</v>
          </cell>
          <cell r="Y18">
            <v>0</v>
          </cell>
          <cell r="Z18">
            <v>46107</v>
          </cell>
          <cell r="AA18">
            <v>1094</v>
          </cell>
          <cell r="AB18">
            <v>44736</v>
          </cell>
          <cell r="AC18">
            <v>45830</v>
          </cell>
          <cell r="AD18">
            <v>99.4</v>
          </cell>
          <cell r="AE18">
            <v>217</v>
          </cell>
          <cell r="AF18">
            <v>837</v>
          </cell>
          <cell r="AG18">
            <v>45790</v>
          </cell>
          <cell r="AH18">
            <v>4139</v>
          </cell>
          <cell r="AI18">
            <v>50146812.759999998</v>
          </cell>
          <cell r="AJ18">
            <v>63079.6</v>
          </cell>
          <cell r="AK18">
            <v>432.9</v>
          </cell>
          <cell r="AL18">
            <v>1501.49</v>
          </cell>
          <cell r="AM18">
            <v>95363.383625000002</v>
          </cell>
        </row>
        <row r="19">
          <cell r="A19">
            <v>8</v>
          </cell>
          <cell r="B19" t="str">
            <v>Babergh</v>
          </cell>
          <cell r="C19" t="str">
            <v>E3531</v>
          </cell>
          <cell r="D19">
            <v>16626</v>
          </cell>
          <cell r="E19">
            <v>13399</v>
          </cell>
          <cell r="F19">
            <v>12944</v>
          </cell>
          <cell r="G19">
            <v>42969</v>
          </cell>
          <cell r="H19">
            <v>7914</v>
          </cell>
          <cell r="I19">
            <v>7460</v>
          </cell>
          <cell r="J19">
            <v>6438</v>
          </cell>
          <cell r="K19">
            <v>21812</v>
          </cell>
          <cell r="L19">
            <v>0</v>
          </cell>
          <cell r="M19">
            <v>0</v>
          </cell>
          <cell r="N19">
            <v>0</v>
          </cell>
          <cell r="O19">
            <v>0</v>
          </cell>
          <cell r="P19">
            <v>44890</v>
          </cell>
          <cell r="Q19">
            <v>505</v>
          </cell>
          <cell r="R19">
            <v>43630</v>
          </cell>
          <cell r="S19">
            <v>44135</v>
          </cell>
          <cell r="T19">
            <v>98.32</v>
          </cell>
          <cell r="U19">
            <v>301</v>
          </cell>
          <cell r="V19">
            <v>361</v>
          </cell>
          <cell r="W19">
            <v>44292</v>
          </cell>
          <cell r="X19">
            <v>3154</v>
          </cell>
          <cell r="Y19">
            <v>0</v>
          </cell>
          <cell r="Z19">
            <v>21886</v>
          </cell>
          <cell r="AA19">
            <v>34</v>
          </cell>
          <cell r="AB19">
            <v>21397</v>
          </cell>
          <cell r="AC19">
            <v>21431</v>
          </cell>
          <cell r="AD19">
            <v>97.92</v>
          </cell>
          <cell r="AE19">
            <v>42</v>
          </cell>
          <cell r="AF19">
            <v>22</v>
          </cell>
          <cell r="AG19">
            <v>21461</v>
          </cell>
          <cell r="AH19">
            <v>1212</v>
          </cell>
          <cell r="AI19">
            <v>22667022.48</v>
          </cell>
          <cell r="AJ19">
            <v>30308.7</v>
          </cell>
          <cell r="AK19">
            <v>222.9</v>
          </cell>
          <cell r="AL19">
            <v>1510.96</v>
          </cell>
          <cell r="AM19">
            <v>46132.026336000003</v>
          </cell>
        </row>
        <row r="20">
          <cell r="A20">
            <v>9</v>
          </cell>
          <cell r="B20" t="str">
            <v>Barking and Dagenham</v>
          </cell>
          <cell r="C20" t="str">
            <v>E5030</v>
          </cell>
          <cell r="D20">
            <v>15811</v>
          </cell>
          <cell r="E20">
            <v>15254</v>
          </cell>
          <cell r="F20">
            <v>15002</v>
          </cell>
          <cell r="G20">
            <v>46067</v>
          </cell>
          <cell r="H20">
            <v>20068</v>
          </cell>
          <cell r="I20">
            <v>14275</v>
          </cell>
          <cell r="J20">
            <v>14037</v>
          </cell>
          <cell r="K20">
            <v>48380</v>
          </cell>
          <cell r="L20">
            <v>0</v>
          </cell>
          <cell r="M20">
            <v>0</v>
          </cell>
          <cell r="N20">
            <v>0</v>
          </cell>
          <cell r="O20">
            <v>0</v>
          </cell>
          <cell r="P20">
            <v>52266</v>
          </cell>
          <cell r="Q20">
            <v>1088</v>
          </cell>
          <cell r="R20">
            <v>48333</v>
          </cell>
          <cell r="S20">
            <v>49421</v>
          </cell>
          <cell r="T20">
            <v>94.56</v>
          </cell>
          <cell r="U20">
            <v>1398</v>
          </cell>
          <cell r="V20">
            <v>1478</v>
          </cell>
          <cell r="W20">
            <v>51209</v>
          </cell>
          <cell r="X20">
            <v>7736</v>
          </cell>
          <cell r="Y20">
            <v>0</v>
          </cell>
          <cell r="Z20">
            <v>56048</v>
          </cell>
          <cell r="AA20">
            <v>574</v>
          </cell>
          <cell r="AB20">
            <v>52723</v>
          </cell>
          <cell r="AC20">
            <v>53297</v>
          </cell>
          <cell r="AD20">
            <v>95.09</v>
          </cell>
          <cell r="AE20">
            <v>1828</v>
          </cell>
          <cell r="AF20">
            <v>429</v>
          </cell>
          <cell r="AG20">
            <v>54980</v>
          </cell>
          <cell r="AH20">
            <v>7841</v>
          </cell>
          <cell r="AI20">
            <v>62658571.590000004</v>
          </cell>
          <cell r="AJ20">
            <v>41995.8</v>
          </cell>
          <cell r="AK20">
            <v>0</v>
          </cell>
          <cell r="AL20">
            <v>1319.4</v>
          </cell>
          <cell r="AM20">
            <v>55409.25852000001</v>
          </cell>
        </row>
        <row r="21">
          <cell r="A21">
            <v>10</v>
          </cell>
          <cell r="B21" t="str">
            <v>Barnet</v>
          </cell>
          <cell r="C21" t="str">
            <v>E5031</v>
          </cell>
          <cell r="D21">
            <v>52994</v>
          </cell>
          <cell r="E21">
            <v>50262</v>
          </cell>
          <cell r="F21">
            <v>50754</v>
          </cell>
          <cell r="G21">
            <v>154010</v>
          </cell>
          <cell r="H21">
            <v>37270</v>
          </cell>
          <cell r="I21">
            <v>29618</v>
          </cell>
          <cell r="J21">
            <v>31512</v>
          </cell>
          <cell r="K21">
            <v>98400</v>
          </cell>
          <cell r="L21">
            <v>0</v>
          </cell>
          <cell r="M21">
            <v>0</v>
          </cell>
          <cell r="N21">
            <v>0</v>
          </cell>
          <cell r="O21">
            <v>0</v>
          </cell>
          <cell r="P21">
            <v>175718</v>
          </cell>
          <cell r="Q21">
            <v>3187</v>
          </cell>
          <cell r="R21">
            <v>166741</v>
          </cell>
          <cell r="S21">
            <v>169928</v>
          </cell>
          <cell r="T21">
            <v>96.7</v>
          </cell>
          <cell r="U21">
            <v>3438</v>
          </cell>
          <cell r="V21">
            <v>2670</v>
          </cell>
          <cell r="W21">
            <v>172849</v>
          </cell>
          <cell r="X21">
            <v>27067</v>
          </cell>
          <cell r="Y21">
            <v>0</v>
          </cell>
          <cell r="Z21">
            <v>111464</v>
          </cell>
          <cell r="AA21">
            <v>573</v>
          </cell>
          <cell r="AB21">
            <v>106019</v>
          </cell>
          <cell r="AC21">
            <v>106592</v>
          </cell>
          <cell r="AD21">
            <v>95.63</v>
          </cell>
          <cell r="AE21">
            <v>-909</v>
          </cell>
          <cell r="AF21">
            <v>279</v>
          </cell>
          <cell r="AG21">
            <v>105389</v>
          </cell>
          <cell r="AH21">
            <v>9656</v>
          </cell>
          <cell r="AI21">
            <v>117629423.26000001</v>
          </cell>
          <cell r="AJ21">
            <v>127567</v>
          </cell>
          <cell r="AK21">
            <v>84</v>
          </cell>
          <cell r="AL21">
            <v>1416.2</v>
          </cell>
          <cell r="AM21">
            <v>180779.34620000003</v>
          </cell>
        </row>
        <row r="22">
          <cell r="A22">
            <v>11</v>
          </cell>
          <cell r="B22" t="str">
            <v>Barnsley</v>
          </cell>
          <cell r="C22" t="str">
            <v>E4401</v>
          </cell>
          <cell r="D22">
            <v>23104</v>
          </cell>
          <cell r="E22">
            <v>22697</v>
          </cell>
          <cell r="F22">
            <v>22615</v>
          </cell>
          <cell r="G22">
            <v>68416</v>
          </cell>
          <cell r="H22">
            <v>15708</v>
          </cell>
          <cell r="I22">
            <v>14453</v>
          </cell>
          <cell r="J22">
            <v>12784</v>
          </cell>
          <cell r="K22">
            <v>42945</v>
          </cell>
          <cell r="L22">
            <v>0</v>
          </cell>
          <cell r="M22">
            <v>0</v>
          </cell>
          <cell r="N22">
            <v>0</v>
          </cell>
          <cell r="O22">
            <v>0</v>
          </cell>
          <cell r="P22">
            <v>81297</v>
          </cell>
          <cell r="Q22">
            <v>991</v>
          </cell>
          <cell r="R22">
            <v>77325</v>
          </cell>
          <cell r="S22">
            <v>78316</v>
          </cell>
          <cell r="T22">
            <v>96.33</v>
          </cell>
          <cell r="U22">
            <v>1620</v>
          </cell>
          <cell r="V22">
            <v>658</v>
          </cell>
          <cell r="W22">
            <v>79603</v>
          </cell>
          <cell r="X22">
            <v>15886</v>
          </cell>
          <cell r="Y22">
            <v>0</v>
          </cell>
          <cell r="Z22">
            <v>52857</v>
          </cell>
          <cell r="AA22">
            <v>319</v>
          </cell>
          <cell r="AB22">
            <v>51124</v>
          </cell>
          <cell r="AC22">
            <v>51443</v>
          </cell>
          <cell r="AD22">
            <v>97.32</v>
          </cell>
          <cell r="AE22">
            <v>2440</v>
          </cell>
          <cell r="AF22">
            <v>287</v>
          </cell>
          <cell r="AG22">
            <v>53851</v>
          </cell>
          <cell r="AH22">
            <v>12215</v>
          </cell>
          <cell r="AI22">
            <v>53471706.32</v>
          </cell>
          <cell r="AJ22">
            <v>61387.01</v>
          </cell>
          <cell r="AK22">
            <v>0</v>
          </cell>
          <cell r="AL22">
            <v>1415.27</v>
          </cell>
          <cell r="AM22">
            <v>86879.193642700004</v>
          </cell>
        </row>
        <row r="23">
          <cell r="A23">
            <v>12</v>
          </cell>
          <cell r="B23" t="str">
            <v>Barrow-in-Furness</v>
          </cell>
          <cell r="C23" t="str">
            <v>E0932</v>
          </cell>
          <cell r="D23">
            <v>8212</v>
          </cell>
          <cell r="E23">
            <v>7810</v>
          </cell>
          <cell r="F23">
            <v>8077</v>
          </cell>
          <cell r="G23">
            <v>24099</v>
          </cell>
          <cell r="H23">
            <v>7430</v>
          </cell>
          <cell r="I23">
            <v>6539</v>
          </cell>
          <cell r="J23">
            <v>6548</v>
          </cell>
          <cell r="K23">
            <v>20517</v>
          </cell>
          <cell r="L23">
            <v>0</v>
          </cell>
          <cell r="M23">
            <v>0</v>
          </cell>
          <cell r="N23">
            <v>0</v>
          </cell>
          <cell r="O23">
            <v>0</v>
          </cell>
          <cell r="P23">
            <v>27937</v>
          </cell>
          <cell r="Q23">
            <v>511</v>
          </cell>
          <cell r="R23">
            <v>26525</v>
          </cell>
          <cell r="S23">
            <v>27036</v>
          </cell>
          <cell r="T23">
            <v>96.77</v>
          </cell>
          <cell r="U23">
            <v>653</v>
          </cell>
          <cell r="V23">
            <v>426</v>
          </cell>
          <cell r="W23">
            <v>27604</v>
          </cell>
          <cell r="X23">
            <v>4226</v>
          </cell>
          <cell r="Y23">
            <v>0</v>
          </cell>
          <cell r="Z23">
            <v>22713</v>
          </cell>
          <cell r="AA23">
            <v>647</v>
          </cell>
          <cell r="AB23">
            <v>21615</v>
          </cell>
          <cell r="AC23">
            <v>22262</v>
          </cell>
          <cell r="AD23">
            <v>98.01</v>
          </cell>
          <cell r="AE23">
            <v>66</v>
          </cell>
          <cell r="AF23">
            <v>704</v>
          </cell>
          <cell r="AG23">
            <v>22385</v>
          </cell>
          <cell r="AH23">
            <v>3019</v>
          </cell>
          <cell r="AI23">
            <v>24400486.93</v>
          </cell>
          <cell r="AJ23">
            <v>18076.7</v>
          </cell>
          <cell r="AK23">
            <v>0</v>
          </cell>
          <cell r="AL23">
            <v>1584.23</v>
          </cell>
          <cell r="AM23">
            <v>28637.650440999998</v>
          </cell>
        </row>
        <row r="24">
          <cell r="A24">
            <v>13</v>
          </cell>
          <cell r="B24" t="str">
            <v>Basildon</v>
          </cell>
          <cell r="C24" t="str">
            <v>E1531</v>
          </cell>
          <cell r="D24">
            <v>24489</v>
          </cell>
          <cell r="E24">
            <v>23534</v>
          </cell>
          <cell r="F24">
            <v>23606</v>
          </cell>
          <cell r="G24">
            <v>71629</v>
          </cell>
          <cell r="H24">
            <v>24574</v>
          </cell>
          <cell r="I24">
            <v>22753</v>
          </cell>
          <cell r="J24">
            <v>23191</v>
          </cell>
          <cell r="K24">
            <v>70518</v>
          </cell>
          <cell r="L24">
            <v>0</v>
          </cell>
          <cell r="M24">
            <v>0</v>
          </cell>
          <cell r="N24">
            <v>0</v>
          </cell>
          <cell r="O24">
            <v>0</v>
          </cell>
          <cell r="P24">
            <v>83069</v>
          </cell>
          <cell r="Q24">
            <v>766</v>
          </cell>
          <cell r="R24">
            <v>80497</v>
          </cell>
          <cell r="S24">
            <v>81263</v>
          </cell>
          <cell r="T24">
            <v>97.83</v>
          </cell>
          <cell r="U24">
            <v>835</v>
          </cell>
          <cell r="V24">
            <v>746</v>
          </cell>
          <cell r="W24">
            <v>82078</v>
          </cell>
          <cell r="X24">
            <v>12796</v>
          </cell>
          <cell r="Y24">
            <v>0</v>
          </cell>
          <cell r="Z24">
            <v>78523</v>
          </cell>
          <cell r="AA24">
            <v>542</v>
          </cell>
          <cell r="AB24">
            <v>76779</v>
          </cell>
          <cell r="AC24">
            <v>77321</v>
          </cell>
          <cell r="AD24">
            <v>98.47</v>
          </cell>
          <cell r="AE24">
            <v>-911</v>
          </cell>
          <cell r="AF24">
            <v>259</v>
          </cell>
          <cell r="AG24">
            <v>76127</v>
          </cell>
          <cell r="AH24">
            <v>6593</v>
          </cell>
          <cell r="AI24">
            <v>82744568.439999998</v>
          </cell>
          <cell r="AJ24">
            <v>55611.5</v>
          </cell>
          <cell r="AK24">
            <v>0</v>
          </cell>
          <cell r="AL24">
            <v>1554.27</v>
          </cell>
          <cell r="AM24">
            <v>86435.286105000007</v>
          </cell>
        </row>
        <row r="25">
          <cell r="A25">
            <v>14</v>
          </cell>
          <cell r="B25" t="str">
            <v>Basingstoke &amp; Deane</v>
          </cell>
          <cell r="C25" t="str">
            <v>E1731</v>
          </cell>
          <cell r="D25">
            <v>24162</v>
          </cell>
          <cell r="E25">
            <v>23705</v>
          </cell>
          <cell r="F25">
            <v>22774</v>
          </cell>
          <cell r="G25">
            <v>70641</v>
          </cell>
          <cell r="H25">
            <v>22302</v>
          </cell>
          <cell r="I25">
            <v>21136</v>
          </cell>
          <cell r="J25">
            <v>18897</v>
          </cell>
          <cell r="K25">
            <v>62335</v>
          </cell>
          <cell r="L25">
            <v>0</v>
          </cell>
          <cell r="M25">
            <v>0</v>
          </cell>
          <cell r="N25">
            <v>0</v>
          </cell>
          <cell r="O25">
            <v>0</v>
          </cell>
          <cell r="P25">
            <v>82983</v>
          </cell>
          <cell r="Q25">
            <v>845</v>
          </cell>
          <cell r="R25">
            <v>80911</v>
          </cell>
          <cell r="S25">
            <v>81756</v>
          </cell>
          <cell r="T25">
            <v>98.52</v>
          </cell>
          <cell r="U25">
            <v>842</v>
          </cell>
          <cell r="V25">
            <v>795</v>
          </cell>
          <cell r="W25">
            <v>82548</v>
          </cell>
          <cell r="X25">
            <v>12883</v>
          </cell>
          <cell r="Y25">
            <v>0</v>
          </cell>
          <cell r="Z25">
            <v>70991</v>
          </cell>
          <cell r="AA25">
            <v>621</v>
          </cell>
          <cell r="AB25">
            <v>69517</v>
          </cell>
          <cell r="AC25">
            <v>70138</v>
          </cell>
          <cell r="AD25">
            <v>98.8</v>
          </cell>
          <cell r="AE25">
            <v>-807</v>
          </cell>
          <cell r="AF25">
            <v>522</v>
          </cell>
          <cell r="AG25">
            <v>69232</v>
          </cell>
          <cell r="AH25">
            <v>9550</v>
          </cell>
          <cell r="AI25">
            <v>76169154.460000008</v>
          </cell>
          <cell r="AJ25">
            <v>61482.3</v>
          </cell>
          <cell r="AK25">
            <v>0</v>
          </cell>
          <cell r="AL25">
            <v>1372.67</v>
          </cell>
          <cell r="AM25">
            <v>84394.908741000007</v>
          </cell>
        </row>
        <row r="26">
          <cell r="A26">
            <v>15</v>
          </cell>
          <cell r="B26" t="str">
            <v>Bassetlaw</v>
          </cell>
          <cell r="C26" t="str">
            <v>E3032</v>
          </cell>
          <cell r="D26">
            <v>12919</v>
          </cell>
          <cell r="E26">
            <v>13929</v>
          </cell>
          <cell r="F26">
            <v>13932</v>
          </cell>
          <cell r="G26">
            <v>40780</v>
          </cell>
          <cell r="H26">
            <v>12876</v>
          </cell>
          <cell r="I26">
            <v>11939</v>
          </cell>
          <cell r="J26">
            <v>11597</v>
          </cell>
          <cell r="K26">
            <v>36412</v>
          </cell>
          <cell r="L26">
            <v>0</v>
          </cell>
          <cell r="M26">
            <v>0</v>
          </cell>
          <cell r="N26">
            <v>0</v>
          </cell>
          <cell r="O26">
            <v>0</v>
          </cell>
          <cell r="P26">
            <v>50184</v>
          </cell>
          <cell r="Q26">
            <v>465</v>
          </cell>
          <cell r="R26">
            <v>48350</v>
          </cell>
          <cell r="S26">
            <v>48815</v>
          </cell>
          <cell r="T26">
            <v>97.27</v>
          </cell>
          <cell r="U26">
            <v>830</v>
          </cell>
          <cell r="V26">
            <v>430</v>
          </cell>
          <cell r="W26">
            <v>49610</v>
          </cell>
          <cell r="X26">
            <v>10191</v>
          </cell>
          <cell r="Y26">
            <v>0</v>
          </cell>
          <cell r="Z26">
            <v>39229</v>
          </cell>
          <cell r="AA26">
            <v>535</v>
          </cell>
          <cell r="AB26">
            <v>38179</v>
          </cell>
          <cell r="AC26">
            <v>38714</v>
          </cell>
          <cell r="AD26">
            <v>98.69</v>
          </cell>
          <cell r="AE26">
            <v>-1173</v>
          </cell>
          <cell r="AF26">
            <v>196</v>
          </cell>
          <cell r="AG26">
            <v>37202</v>
          </cell>
          <cell r="AH26">
            <v>3396</v>
          </cell>
          <cell r="AI26">
            <v>46411734.909999996</v>
          </cell>
          <cell r="AJ26">
            <v>31887.9</v>
          </cell>
          <cell r="AK26">
            <v>0</v>
          </cell>
          <cell r="AL26">
            <v>1610.73</v>
          </cell>
          <cell r="AM26">
            <v>51362.797167000004</v>
          </cell>
        </row>
        <row r="27">
          <cell r="A27">
            <v>16</v>
          </cell>
          <cell r="B27" t="str">
            <v>Bath &amp; North East Somerset</v>
          </cell>
          <cell r="C27" t="str">
            <v>E0101</v>
          </cell>
          <cell r="D27">
            <v>25712</v>
          </cell>
          <cell r="E27">
            <v>25544</v>
          </cell>
          <cell r="F27">
            <v>25462</v>
          </cell>
          <cell r="G27">
            <v>76718</v>
          </cell>
          <cell r="H27">
            <v>20307</v>
          </cell>
          <cell r="I27">
            <v>18104</v>
          </cell>
          <cell r="J27">
            <v>17608</v>
          </cell>
          <cell r="K27">
            <v>56019</v>
          </cell>
          <cell r="L27">
            <v>0</v>
          </cell>
          <cell r="M27">
            <v>0</v>
          </cell>
          <cell r="N27">
            <v>0</v>
          </cell>
          <cell r="O27">
            <v>0</v>
          </cell>
          <cell r="P27">
            <v>85353</v>
          </cell>
          <cell r="Q27">
            <v>953</v>
          </cell>
          <cell r="R27">
            <v>83459</v>
          </cell>
          <cell r="S27">
            <v>84412</v>
          </cell>
          <cell r="T27">
            <v>98.9</v>
          </cell>
          <cell r="U27">
            <v>862</v>
          </cell>
          <cell r="V27">
            <v>888</v>
          </cell>
          <cell r="W27">
            <v>85209</v>
          </cell>
          <cell r="X27">
            <v>10930</v>
          </cell>
          <cell r="Y27">
            <v>0</v>
          </cell>
          <cell r="Z27">
            <v>62275</v>
          </cell>
          <cell r="AA27">
            <v>963</v>
          </cell>
          <cell r="AB27">
            <v>60019</v>
          </cell>
          <cell r="AC27">
            <v>60982</v>
          </cell>
          <cell r="AD27">
            <v>97.92</v>
          </cell>
          <cell r="AE27">
            <v>-962</v>
          </cell>
          <cell r="AF27">
            <v>685</v>
          </cell>
          <cell r="AG27">
            <v>59742</v>
          </cell>
          <cell r="AH27">
            <v>6195</v>
          </cell>
          <cell r="AI27">
            <v>65381292.580000006</v>
          </cell>
          <cell r="AJ27">
            <v>60399.360000000001</v>
          </cell>
          <cell r="AK27">
            <v>15.4</v>
          </cell>
          <cell r="AL27">
            <v>1468.35</v>
          </cell>
          <cell r="AM27">
            <v>88710.012845999998</v>
          </cell>
        </row>
        <row r="28">
          <cell r="A28">
            <v>17</v>
          </cell>
          <cell r="B28" t="str">
            <v>Bedford</v>
          </cell>
          <cell r="C28" t="str">
            <v>E0202</v>
          </cell>
          <cell r="D28">
            <v>21712</v>
          </cell>
          <cell r="E28">
            <v>21001</v>
          </cell>
          <cell r="F28">
            <v>21671</v>
          </cell>
          <cell r="G28">
            <v>64384</v>
          </cell>
          <cell r="H28">
            <v>20162</v>
          </cell>
          <cell r="I28">
            <v>16179</v>
          </cell>
          <cell r="J28">
            <v>16159</v>
          </cell>
          <cell r="K28">
            <v>52500</v>
          </cell>
          <cell r="L28">
            <v>0</v>
          </cell>
          <cell r="M28">
            <v>0</v>
          </cell>
          <cell r="N28">
            <v>0</v>
          </cell>
          <cell r="O28">
            <v>0</v>
          </cell>
          <cell r="P28">
            <v>78459</v>
          </cell>
          <cell r="Q28">
            <v>568</v>
          </cell>
          <cell r="R28">
            <v>76056</v>
          </cell>
          <cell r="S28">
            <v>76624</v>
          </cell>
          <cell r="T28">
            <v>97.66</v>
          </cell>
          <cell r="U28">
            <v>1400</v>
          </cell>
          <cell r="V28">
            <v>494</v>
          </cell>
          <cell r="W28">
            <v>77950</v>
          </cell>
          <cell r="X28">
            <v>16670</v>
          </cell>
          <cell r="Y28">
            <v>0</v>
          </cell>
          <cell r="Z28">
            <v>60871</v>
          </cell>
          <cell r="AA28">
            <v>326</v>
          </cell>
          <cell r="AB28">
            <v>59436</v>
          </cell>
          <cell r="AC28">
            <v>59762</v>
          </cell>
          <cell r="AD28">
            <v>98.18</v>
          </cell>
          <cell r="AE28">
            <v>394</v>
          </cell>
          <cell r="AF28">
            <v>111</v>
          </cell>
          <cell r="AG28">
            <v>59941</v>
          </cell>
          <cell r="AH28">
            <v>10108</v>
          </cell>
          <cell r="AI28">
            <v>64914698.030000001</v>
          </cell>
          <cell r="AJ28">
            <v>51556.99</v>
          </cell>
          <cell r="AK28">
            <v>0</v>
          </cell>
          <cell r="AL28">
            <v>1570.56</v>
          </cell>
          <cell r="AM28">
            <v>80973.346214399993</v>
          </cell>
        </row>
        <row r="29">
          <cell r="A29">
            <v>18</v>
          </cell>
          <cell r="B29" t="str">
            <v>Bexley</v>
          </cell>
          <cell r="C29" t="str">
            <v>E5032</v>
          </cell>
          <cell r="D29">
            <v>31929</v>
          </cell>
          <cell r="E29">
            <v>30610</v>
          </cell>
          <cell r="F29">
            <v>31110</v>
          </cell>
          <cell r="G29">
            <v>93649</v>
          </cell>
          <cell r="H29">
            <v>22524</v>
          </cell>
          <cell r="I29">
            <v>18477</v>
          </cell>
          <cell r="J29">
            <v>18376</v>
          </cell>
          <cell r="K29">
            <v>59377</v>
          </cell>
          <cell r="L29">
            <v>0</v>
          </cell>
          <cell r="M29">
            <v>0</v>
          </cell>
          <cell r="N29">
            <v>0</v>
          </cell>
          <cell r="O29">
            <v>0</v>
          </cell>
          <cell r="P29">
            <v>106703</v>
          </cell>
          <cell r="Q29">
            <v>1895</v>
          </cell>
          <cell r="R29">
            <v>100678</v>
          </cell>
          <cell r="S29">
            <v>102573</v>
          </cell>
          <cell r="T29">
            <v>96.13</v>
          </cell>
          <cell r="U29">
            <v>1800</v>
          </cell>
          <cell r="V29">
            <v>-24</v>
          </cell>
          <cell r="W29">
            <v>102454</v>
          </cell>
          <cell r="X29">
            <v>11689</v>
          </cell>
          <cell r="Y29">
            <v>0</v>
          </cell>
          <cell r="Z29">
            <v>67439</v>
          </cell>
          <cell r="AA29">
            <v>461</v>
          </cell>
          <cell r="AB29">
            <v>65835</v>
          </cell>
          <cell r="AC29">
            <v>66296</v>
          </cell>
          <cell r="AD29">
            <v>98.31</v>
          </cell>
          <cell r="AE29">
            <v>-2107</v>
          </cell>
          <cell r="AF29">
            <v>700</v>
          </cell>
          <cell r="AG29">
            <v>64428</v>
          </cell>
          <cell r="AH29">
            <v>6890</v>
          </cell>
          <cell r="AI29">
            <v>71902805.5</v>
          </cell>
          <cell r="AJ29">
            <v>74715.600000000006</v>
          </cell>
          <cell r="AK29">
            <v>0</v>
          </cell>
          <cell r="AL29">
            <v>1431.59</v>
          </cell>
          <cell r="AM29">
            <v>106962.10580400001</v>
          </cell>
        </row>
        <row r="30">
          <cell r="A30">
            <v>19</v>
          </cell>
          <cell r="B30" t="str">
            <v>Birmingham</v>
          </cell>
          <cell r="C30" t="str">
            <v>E4601</v>
          </cell>
          <cell r="D30">
            <v>81197.67</v>
          </cell>
          <cell r="E30">
            <v>82825.11</v>
          </cell>
          <cell r="F30">
            <v>85832.51</v>
          </cell>
          <cell r="G30">
            <v>249855.28999999998</v>
          </cell>
          <cell r="H30">
            <v>135197.76000000001</v>
          </cell>
          <cell r="I30">
            <v>108648.47</v>
          </cell>
          <cell r="J30">
            <v>112171.26</v>
          </cell>
          <cell r="K30">
            <v>356017.49</v>
          </cell>
          <cell r="L30">
            <v>0</v>
          </cell>
          <cell r="M30">
            <v>0</v>
          </cell>
          <cell r="N30">
            <v>0</v>
          </cell>
          <cell r="O30">
            <v>0</v>
          </cell>
          <cell r="P30">
            <v>279455</v>
          </cell>
          <cell r="Q30">
            <v>2055.87</v>
          </cell>
          <cell r="R30">
            <v>264432.05</v>
          </cell>
          <cell r="S30">
            <v>266487.92</v>
          </cell>
          <cell r="T30">
            <v>95.36</v>
          </cell>
          <cell r="U30">
            <v>9126.43</v>
          </cell>
          <cell r="V30">
            <v>2575.2600000000002</v>
          </cell>
          <cell r="W30">
            <v>276133.74</v>
          </cell>
          <cell r="X30">
            <v>38365.17</v>
          </cell>
          <cell r="Y30">
            <v>0.04</v>
          </cell>
          <cell r="Z30">
            <v>409972.54</v>
          </cell>
          <cell r="AA30">
            <v>2306.37</v>
          </cell>
          <cell r="AB30">
            <v>389454.95</v>
          </cell>
          <cell r="AC30">
            <v>391761.31</v>
          </cell>
          <cell r="AD30">
            <v>95.56</v>
          </cell>
          <cell r="AE30">
            <v>-2193.7199999999998</v>
          </cell>
          <cell r="AF30">
            <v>2401.69</v>
          </cell>
          <cell r="AG30">
            <v>389662.92</v>
          </cell>
          <cell r="AH30">
            <v>39393.339999999997</v>
          </cell>
          <cell r="AI30">
            <v>427232236.56</v>
          </cell>
          <cell r="AJ30">
            <v>235889.1</v>
          </cell>
          <cell r="AK30">
            <v>0</v>
          </cell>
          <cell r="AL30">
            <v>1269.1199999999999</v>
          </cell>
          <cell r="AM30">
            <v>299371.57459199999</v>
          </cell>
        </row>
        <row r="31">
          <cell r="A31">
            <v>20</v>
          </cell>
          <cell r="B31" t="str">
            <v>Blaby</v>
          </cell>
          <cell r="C31" t="str">
            <v>E2431</v>
          </cell>
          <cell r="D31">
            <v>13739</v>
          </cell>
          <cell r="E31">
            <v>12722</v>
          </cell>
          <cell r="F31">
            <v>13137</v>
          </cell>
          <cell r="G31">
            <v>39598</v>
          </cell>
          <cell r="H31">
            <v>13728</v>
          </cell>
          <cell r="I31">
            <v>11635</v>
          </cell>
          <cell r="J31">
            <v>11783</v>
          </cell>
          <cell r="K31">
            <v>37146</v>
          </cell>
          <cell r="L31">
            <v>0</v>
          </cell>
          <cell r="M31">
            <v>0</v>
          </cell>
          <cell r="N31">
            <v>0</v>
          </cell>
          <cell r="O31">
            <v>0</v>
          </cell>
          <cell r="P31">
            <v>44155</v>
          </cell>
          <cell r="Q31">
            <v>0</v>
          </cell>
          <cell r="R31">
            <v>42853</v>
          </cell>
          <cell r="S31">
            <v>42853</v>
          </cell>
          <cell r="T31">
            <v>97.05</v>
          </cell>
          <cell r="U31">
            <v>729</v>
          </cell>
          <cell r="V31">
            <v>0</v>
          </cell>
          <cell r="W31">
            <v>43582</v>
          </cell>
          <cell r="X31">
            <v>1162</v>
          </cell>
          <cell r="Y31">
            <v>0</v>
          </cell>
          <cell r="Z31">
            <v>40965</v>
          </cell>
          <cell r="AA31">
            <v>0</v>
          </cell>
          <cell r="AB31">
            <v>39646</v>
          </cell>
          <cell r="AC31">
            <v>39646</v>
          </cell>
          <cell r="AD31">
            <v>96.78</v>
          </cell>
          <cell r="AE31">
            <v>127</v>
          </cell>
          <cell r="AF31">
            <v>0</v>
          </cell>
          <cell r="AG31">
            <v>39773</v>
          </cell>
          <cell r="AH31">
            <v>765</v>
          </cell>
          <cell r="AI31">
            <v>41900382.759999998</v>
          </cell>
          <cell r="AJ31">
            <v>29657.75</v>
          </cell>
          <cell r="AK31">
            <v>0</v>
          </cell>
          <cell r="AL31">
            <v>1508.15</v>
          </cell>
          <cell r="AM31">
            <v>44728.335662500001</v>
          </cell>
        </row>
        <row r="32">
          <cell r="A32">
            <v>21</v>
          </cell>
          <cell r="B32" t="str">
            <v>Blackburn with Darwen</v>
          </cell>
          <cell r="C32" t="str">
            <v>E2301</v>
          </cell>
          <cell r="D32">
            <v>13171</v>
          </cell>
          <cell r="E32">
            <v>12949</v>
          </cell>
          <cell r="F32">
            <v>12909</v>
          </cell>
          <cell r="G32">
            <v>39029</v>
          </cell>
          <cell r="H32">
            <v>12409</v>
          </cell>
          <cell r="I32">
            <v>15422</v>
          </cell>
          <cell r="J32">
            <v>11590</v>
          </cell>
          <cell r="K32">
            <v>39421</v>
          </cell>
          <cell r="L32">
            <v>0</v>
          </cell>
          <cell r="M32">
            <v>0</v>
          </cell>
          <cell r="N32">
            <v>0</v>
          </cell>
          <cell r="O32">
            <v>0</v>
          </cell>
          <cell r="P32">
            <v>44984</v>
          </cell>
          <cell r="Q32">
            <v>450</v>
          </cell>
          <cell r="R32">
            <v>43084</v>
          </cell>
          <cell r="S32">
            <v>43534</v>
          </cell>
          <cell r="T32">
            <v>96.78</v>
          </cell>
          <cell r="U32">
            <v>290</v>
          </cell>
          <cell r="V32">
            <v>475</v>
          </cell>
          <cell r="W32">
            <v>43849</v>
          </cell>
          <cell r="X32">
            <v>7109</v>
          </cell>
          <cell r="Y32">
            <v>0</v>
          </cell>
          <cell r="Z32">
            <v>47075</v>
          </cell>
          <cell r="AA32">
            <v>106</v>
          </cell>
          <cell r="AB32">
            <v>45695</v>
          </cell>
          <cell r="AC32">
            <v>45801</v>
          </cell>
          <cell r="AD32">
            <v>97.29</v>
          </cell>
          <cell r="AE32">
            <v>-902</v>
          </cell>
          <cell r="AF32">
            <v>148</v>
          </cell>
          <cell r="AG32">
            <v>44941</v>
          </cell>
          <cell r="AH32">
            <v>285</v>
          </cell>
          <cell r="AI32">
            <v>50427820.100000001</v>
          </cell>
          <cell r="AJ32">
            <v>31668.44</v>
          </cell>
          <cell r="AK32">
            <v>0</v>
          </cell>
          <cell r="AL32">
            <v>1488.45</v>
          </cell>
          <cell r="AM32">
            <v>47136.889517999996</v>
          </cell>
        </row>
        <row r="33">
          <cell r="A33">
            <v>22</v>
          </cell>
          <cell r="B33" t="str">
            <v>Blackpool</v>
          </cell>
          <cell r="C33" t="str">
            <v>E2302</v>
          </cell>
          <cell r="D33">
            <v>15649</v>
          </cell>
          <cell r="E33">
            <v>15488</v>
          </cell>
          <cell r="F33">
            <v>14824</v>
          </cell>
          <cell r="G33">
            <v>45961</v>
          </cell>
          <cell r="H33">
            <v>17347</v>
          </cell>
          <cell r="I33">
            <v>13469</v>
          </cell>
          <cell r="J33">
            <v>13136</v>
          </cell>
          <cell r="K33">
            <v>43952</v>
          </cell>
          <cell r="L33">
            <v>0</v>
          </cell>
          <cell r="M33">
            <v>0</v>
          </cell>
          <cell r="N33">
            <v>0</v>
          </cell>
          <cell r="O33">
            <v>0</v>
          </cell>
          <cell r="P33">
            <v>50684</v>
          </cell>
          <cell r="Q33">
            <v>495</v>
          </cell>
          <cell r="R33">
            <v>47888</v>
          </cell>
          <cell r="S33">
            <v>48383</v>
          </cell>
          <cell r="T33">
            <v>95.46</v>
          </cell>
          <cell r="U33">
            <v>1795</v>
          </cell>
          <cell r="V33">
            <v>595</v>
          </cell>
          <cell r="W33">
            <v>50278</v>
          </cell>
          <cell r="X33">
            <v>6729</v>
          </cell>
          <cell r="Y33">
            <v>0</v>
          </cell>
          <cell r="Z33">
            <v>49653</v>
          </cell>
          <cell r="AA33">
            <v>294</v>
          </cell>
          <cell r="AB33">
            <v>46504</v>
          </cell>
          <cell r="AC33">
            <v>46798</v>
          </cell>
          <cell r="AD33">
            <v>94.25</v>
          </cell>
          <cell r="AE33">
            <v>-795</v>
          </cell>
          <cell r="AF33">
            <v>215</v>
          </cell>
          <cell r="AG33">
            <v>45924</v>
          </cell>
          <cell r="AH33">
            <v>5737</v>
          </cell>
          <cell r="AI33">
            <v>52745018.730000004</v>
          </cell>
          <cell r="AJ33">
            <v>35147</v>
          </cell>
          <cell r="AK33">
            <v>0</v>
          </cell>
          <cell r="AL33">
            <v>1522.57</v>
          </cell>
          <cell r="AM33">
            <v>53513.767789999998</v>
          </cell>
        </row>
        <row r="34">
          <cell r="A34">
            <v>23</v>
          </cell>
          <cell r="B34" t="str">
            <v>Bolsover</v>
          </cell>
          <cell r="C34" t="str">
            <v>E1032</v>
          </cell>
          <cell r="D34">
            <v>9108</v>
          </cell>
          <cell r="E34">
            <v>9019</v>
          </cell>
          <cell r="F34">
            <v>8607</v>
          </cell>
          <cell r="G34">
            <v>26734</v>
          </cell>
          <cell r="H34">
            <v>6793</v>
          </cell>
          <cell r="I34">
            <v>6837</v>
          </cell>
          <cell r="J34">
            <v>5466</v>
          </cell>
          <cell r="K34">
            <v>19096</v>
          </cell>
          <cell r="L34">
            <v>0</v>
          </cell>
          <cell r="M34">
            <v>0</v>
          </cell>
          <cell r="N34">
            <v>0</v>
          </cell>
          <cell r="O34">
            <v>0</v>
          </cell>
          <cell r="P34">
            <v>29685</v>
          </cell>
          <cell r="Q34">
            <v>575</v>
          </cell>
          <cell r="R34">
            <v>28459</v>
          </cell>
          <cell r="S34">
            <v>29034</v>
          </cell>
          <cell r="T34">
            <v>97.81</v>
          </cell>
          <cell r="U34">
            <v>410</v>
          </cell>
          <cell r="V34">
            <v>622</v>
          </cell>
          <cell r="W34">
            <v>29491</v>
          </cell>
          <cell r="X34">
            <v>3895</v>
          </cell>
          <cell r="Y34">
            <v>0</v>
          </cell>
          <cell r="Z34">
            <v>20494</v>
          </cell>
          <cell r="AA34">
            <v>124</v>
          </cell>
          <cell r="AB34">
            <v>20187</v>
          </cell>
          <cell r="AC34">
            <v>20311</v>
          </cell>
          <cell r="AD34">
            <v>99.11</v>
          </cell>
          <cell r="AE34">
            <v>-169</v>
          </cell>
          <cell r="AF34">
            <v>214</v>
          </cell>
          <cell r="AG34">
            <v>20232</v>
          </cell>
          <cell r="AH34">
            <v>2131</v>
          </cell>
          <cell r="AI34">
            <v>21286815.93</v>
          </cell>
          <cell r="AJ34">
            <v>19734.79</v>
          </cell>
          <cell r="AK34">
            <v>0</v>
          </cell>
          <cell r="AL34">
            <v>1580.15</v>
          </cell>
          <cell r="AM34">
            <v>31183.928418500003</v>
          </cell>
        </row>
        <row r="35">
          <cell r="A35">
            <v>24</v>
          </cell>
          <cell r="B35" t="str">
            <v>Bolton</v>
          </cell>
          <cell r="C35" t="str">
            <v>E4201</v>
          </cell>
          <cell r="D35">
            <v>29008</v>
          </cell>
          <cell r="E35">
            <v>28869</v>
          </cell>
          <cell r="F35">
            <v>28523</v>
          </cell>
          <cell r="G35">
            <v>86400</v>
          </cell>
          <cell r="H35">
            <v>27008</v>
          </cell>
          <cell r="I35">
            <v>23662</v>
          </cell>
          <cell r="J35">
            <v>23182</v>
          </cell>
          <cell r="K35">
            <v>73852</v>
          </cell>
          <cell r="L35">
            <v>0</v>
          </cell>
          <cell r="M35">
            <v>0</v>
          </cell>
          <cell r="N35">
            <v>0</v>
          </cell>
          <cell r="O35">
            <v>0</v>
          </cell>
          <cell r="P35">
            <v>96162.5</v>
          </cell>
          <cell r="Q35">
            <v>1344.36</v>
          </cell>
          <cell r="R35">
            <v>91364.23</v>
          </cell>
          <cell r="S35">
            <v>92708.58</v>
          </cell>
          <cell r="T35">
            <v>96.41</v>
          </cell>
          <cell r="U35">
            <v>2334.08</v>
          </cell>
          <cell r="V35">
            <v>1372.99</v>
          </cell>
          <cell r="W35">
            <v>95071.3</v>
          </cell>
          <cell r="X35">
            <v>12988.7</v>
          </cell>
          <cell r="Y35">
            <v>0</v>
          </cell>
          <cell r="Z35">
            <v>87806.33</v>
          </cell>
          <cell r="AA35">
            <v>1548.13</v>
          </cell>
          <cell r="AB35">
            <v>82866.259999999995</v>
          </cell>
          <cell r="AC35">
            <v>84414.39</v>
          </cell>
          <cell r="AD35">
            <v>96.14</v>
          </cell>
          <cell r="AE35">
            <v>-1226.99</v>
          </cell>
          <cell r="AF35">
            <v>1446.73</v>
          </cell>
          <cell r="AG35">
            <v>83086</v>
          </cell>
          <cell r="AH35">
            <v>9663.52</v>
          </cell>
          <cell r="AI35">
            <v>92599830.520000011</v>
          </cell>
          <cell r="AJ35">
            <v>70462</v>
          </cell>
          <cell r="AK35">
            <v>0</v>
          </cell>
          <cell r="AL35">
            <v>1464.49</v>
          </cell>
          <cell r="AM35">
            <v>103190.89438</v>
          </cell>
        </row>
        <row r="36">
          <cell r="A36">
            <v>25</v>
          </cell>
          <cell r="B36" t="str">
            <v>Boston</v>
          </cell>
          <cell r="C36" t="str">
            <v>E2531</v>
          </cell>
          <cell r="D36">
            <v>7020</v>
          </cell>
          <cell r="E36">
            <v>6975</v>
          </cell>
          <cell r="F36">
            <v>7020</v>
          </cell>
          <cell r="G36">
            <v>21015</v>
          </cell>
          <cell r="H36">
            <v>6261</v>
          </cell>
          <cell r="I36">
            <v>4983</v>
          </cell>
          <cell r="J36">
            <v>5360</v>
          </cell>
          <cell r="K36">
            <v>16604</v>
          </cell>
          <cell r="L36">
            <v>0</v>
          </cell>
          <cell r="M36">
            <v>0</v>
          </cell>
          <cell r="N36">
            <v>0</v>
          </cell>
          <cell r="O36">
            <v>0</v>
          </cell>
          <cell r="P36">
            <v>23879</v>
          </cell>
          <cell r="Q36">
            <v>375</v>
          </cell>
          <cell r="R36">
            <v>22560</v>
          </cell>
          <cell r="S36">
            <v>22935</v>
          </cell>
          <cell r="T36">
            <v>96.05</v>
          </cell>
          <cell r="U36">
            <v>587</v>
          </cell>
          <cell r="V36">
            <v>403</v>
          </cell>
          <cell r="W36">
            <v>23550</v>
          </cell>
          <cell r="X36">
            <v>3589</v>
          </cell>
          <cell r="Y36">
            <v>0</v>
          </cell>
          <cell r="Z36">
            <v>18797</v>
          </cell>
          <cell r="AA36">
            <v>94</v>
          </cell>
          <cell r="AB36">
            <v>18210</v>
          </cell>
          <cell r="AC36">
            <v>18304</v>
          </cell>
          <cell r="AD36">
            <v>97.38</v>
          </cell>
          <cell r="AE36">
            <v>-282</v>
          </cell>
          <cell r="AF36">
            <v>85</v>
          </cell>
          <cell r="AG36">
            <v>18013</v>
          </cell>
          <cell r="AH36">
            <v>2340</v>
          </cell>
          <cell r="AI36">
            <v>19892153.890000001</v>
          </cell>
          <cell r="AJ36">
            <v>17488.240000000002</v>
          </cell>
          <cell r="AK36">
            <v>0</v>
          </cell>
          <cell r="AL36">
            <v>1441.74</v>
          </cell>
          <cell r="AM36">
            <v>25213.495137600003</v>
          </cell>
        </row>
        <row r="37">
          <cell r="A37">
            <v>26</v>
          </cell>
          <cell r="B37" t="str">
            <v>Bournemouth</v>
          </cell>
          <cell r="C37" t="str">
            <v>E1202</v>
          </cell>
          <cell r="D37">
            <v>24424</v>
          </cell>
          <cell r="E37">
            <v>23581</v>
          </cell>
          <cell r="F37">
            <v>23959</v>
          </cell>
          <cell r="G37">
            <v>71964</v>
          </cell>
          <cell r="H37">
            <v>21294</v>
          </cell>
          <cell r="I37">
            <v>18090</v>
          </cell>
          <cell r="J37">
            <v>17856</v>
          </cell>
          <cell r="K37">
            <v>57240</v>
          </cell>
          <cell r="L37">
            <v>0</v>
          </cell>
          <cell r="M37">
            <v>0</v>
          </cell>
          <cell r="N37">
            <v>0</v>
          </cell>
          <cell r="O37">
            <v>0</v>
          </cell>
          <cell r="P37">
            <v>84455</v>
          </cell>
          <cell r="Q37">
            <v>1503</v>
          </cell>
          <cell r="R37">
            <v>80407</v>
          </cell>
          <cell r="S37">
            <v>81910</v>
          </cell>
          <cell r="T37">
            <v>96.99</v>
          </cell>
          <cell r="U37">
            <v>1907</v>
          </cell>
          <cell r="V37">
            <v>1097</v>
          </cell>
          <cell r="W37">
            <v>83411</v>
          </cell>
          <cell r="X37">
            <v>13552</v>
          </cell>
          <cell r="Y37">
            <v>0</v>
          </cell>
          <cell r="Z37">
            <v>65519</v>
          </cell>
          <cell r="AA37">
            <v>1807</v>
          </cell>
          <cell r="AB37">
            <v>62836</v>
          </cell>
          <cell r="AC37">
            <v>64643</v>
          </cell>
          <cell r="AD37">
            <v>98.66</v>
          </cell>
          <cell r="AE37">
            <v>-1538</v>
          </cell>
          <cell r="AF37">
            <v>211</v>
          </cell>
          <cell r="AG37">
            <v>61509</v>
          </cell>
          <cell r="AH37">
            <v>5577</v>
          </cell>
          <cell r="AI37">
            <v>69140109.540000007</v>
          </cell>
          <cell r="AJ37">
            <v>58126.5</v>
          </cell>
          <cell r="AK37">
            <v>0</v>
          </cell>
          <cell r="AL37">
            <v>1498.68</v>
          </cell>
          <cell r="AM37">
            <v>87113.023020000008</v>
          </cell>
        </row>
        <row r="38">
          <cell r="A38">
            <v>27</v>
          </cell>
          <cell r="B38" t="str">
            <v>Bracknell Forest</v>
          </cell>
          <cell r="C38" t="str">
            <v>E0301</v>
          </cell>
          <cell r="D38">
            <v>16574</v>
          </cell>
          <cell r="E38">
            <v>16462</v>
          </cell>
          <cell r="F38">
            <v>16360</v>
          </cell>
          <cell r="G38">
            <v>49396</v>
          </cell>
          <cell r="H38">
            <v>20180</v>
          </cell>
          <cell r="I38">
            <v>15266</v>
          </cell>
          <cell r="J38">
            <v>26299</v>
          </cell>
          <cell r="K38">
            <v>61745</v>
          </cell>
          <cell r="L38">
            <v>0</v>
          </cell>
          <cell r="M38">
            <v>0</v>
          </cell>
          <cell r="N38">
            <v>0</v>
          </cell>
          <cell r="O38">
            <v>0</v>
          </cell>
          <cell r="P38">
            <v>55625</v>
          </cell>
          <cell r="Q38">
            <v>432</v>
          </cell>
          <cell r="R38">
            <v>53858</v>
          </cell>
          <cell r="S38">
            <v>54290</v>
          </cell>
          <cell r="T38">
            <v>97.6</v>
          </cell>
          <cell r="U38">
            <v>1257</v>
          </cell>
          <cell r="V38">
            <v>491</v>
          </cell>
          <cell r="W38">
            <v>55606</v>
          </cell>
          <cell r="X38">
            <v>7712</v>
          </cell>
          <cell r="Y38">
            <v>0</v>
          </cell>
          <cell r="Z38">
            <v>55529</v>
          </cell>
          <cell r="AA38">
            <v>641</v>
          </cell>
          <cell r="AB38">
            <v>53356</v>
          </cell>
          <cell r="AC38">
            <v>53997</v>
          </cell>
          <cell r="AD38">
            <v>97.24</v>
          </cell>
          <cell r="AE38">
            <v>-2265</v>
          </cell>
          <cell r="AF38">
            <v>1001</v>
          </cell>
          <cell r="AG38">
            <v>52092</v>
          </cell>
          <cell r="AH38">
            <v>3475</v>
          </cell>
          <cell r="AI38">
            <v>57785779.199999996</v>
          </cell>
          <cell r="AJ38">
            <v>41211.699999999997</v>
          </cell>
          <cell r="AK38">
            <v>251.3</v>
          </cell>
          <cell r="AL38">
            <v>1376.24</v>
          </cell>
          <cell r="AM38">
            <v>57063.039119999994</v>
          </cell>
        </row>
        <row r="39">
          <cell r="A39">
            <v>28</v>
          </cell>
          <cell r="B39" t="str">
            <v>Bradford</v>
          </cell>
          <cell r="C39" t="str">
            <v>E4701</v>
          </cell>
          <cell r="D39">
            <v>44394</v>
          </cell>
          <cell r="E39">
            <v>44798</v>
          </cell>
          <cell r="F39">
            <v>44369</v>
          </cell>
          <cell r="G39">
            <v>133561</v>
          </cell>
          <cell r="H39">
            <v>46975</v>
          </cell>
          <cell r="I39">
            <v>34027</v>
          </cell>
          <cell r="J39">
            <v>35684</v>
          </cell>
          <cell r="K39">
            <v>116686</v>
          </cell>
          <cell r="L39">
            <v>0</v>
          </cell>
          <cell r="M39">
            <v>0</v>
          </cell>
          <cell r="N39">
            <v>0</v>
          </cell>
          <cell r="O39">
            <v>0</v>
          </cell>
          <cell r="P39">
            <v>153765</v>
          </cell>
          <cell r="Q39">
            <v>1044</v>
          </cell>
          <cell r="R39">
            <v>145754</v>
          </cell>
          <cell r="S39">
            <v>146798</v>
          </cell>
          <cell r="T39">
            <v>95.47</v>
          </cell>
          <cell r="U39">
            <v>5921</v>
          </cell>
          <cell r="V39">
            <v>1181</v>
          </cell>
          <cell r="W39">
            <v>152856</v>
          </cell>
          <cell r="X39">
            <v>30526</v>
          </cell>
          <cell r="Y39">
            <v>0</v>
          </cell>
          <cell r="Z39">
            <v>140297</v>
          </cell>
          <cell r="AA39">
            <v>283</v>
          </cell>
          <cell r="AB39">
            <v>135516</v>
          </cell>
          <cell r="AC39">
            <v>135799</v>
          </cell>
          <cell r="AD39">
            <v>96.79</v>
          </cell>
          <cell r="AE39">
            <v>500</v>
          </cell>
          <cell r="AF39">
            <v>442</v>
          </cell>
          <cell r="AG39">
            <v>136458</v>
          </cell>
          <cell r="AH39">
            <v>23226</v>
          </cell>
          <cell r="AI39">
            <v>144229006.15000001</v>
          </cell>
          <cell r="AJ39">
            <v>125992</v>
          </cell>
          <cell r="AK39">
            <v>0</v>
          </cell>
          <cell r="AL39">
            <v>1317.52</v>
          </cell>
          <cell r="AM39">
            <v>165996.97984000001</v>
          </cell>
        </row>
        <row r="40">
          <cell r="A40">
            <v>29</v>
          </cell>
          <cell r="B40" t="str">
            <v>Braintree</v>
          </cell>
          <cell r="C40" t="str">
            <v>E1532</v>
          </cell>
          <cell r="D40">
            <v>21971</v>
          </cell>
          <cell r="E40">
            <v>21379</v>
          </cell>
          <cell r="F40">
            <v>20992</v>
          </cell>
          <cell r="G40">
            <v>64342</v>
          </cell>
          <cell r="H40">
            <v>13382</v>
          </cell>
          <cell r="I40">
            <v>11368</v>
          </cell>
          <cell r="J40">
            <v>11339</v>
          </cell>
          <cell r="K40">
            <v>36089</v>
          </cell>
          <cell r="L40">
            <v>0</v>
          </cell>
          <cell r="M40">
            <v>0</v>
          </cell>
          <cell r="N40">
            <v>0</v>
          </cell>
          <cell r="O40">
            <v>0</v>
          </cell>
          <cell r="P40">
            <v>70630</v>
          </cell>
          <cell r="Q40">
            <v>1004</v>
          </cell>
          <cell r="R40">
            <v>68660</v>
          </cell>
          <cell r="S40">
            <v>69664</v>
          </cell>
          <cell r="T40">
            <v>98.63</v>
          </cell>
          <cell r="U40">
            <v>1001</v>
          </cell>
          <cell r="V40">
            <v>880</v>
          </cell>
          <cell r="W40">
            <v>70541</v>
          </cell>
          <cell r="X40">
            <v>8153</v>
          </cell>
          <cell r="Y40">
            <v>0</v>
          </cell>
          <cell r="Z40">
            <v>38729</v>
          </cell>
          <cell r="AA40">
            <v>293</v>
          </cell>
          <cell r="AB40">
            <v>37931</v>
          </cell>
          <cell r="AC40">
            <v>38224</v>
          </cell>
          <cell r="AD40">
            <v>98.7</v>
          </cell>
          <cell r="AE40">
            <v>-554</v>
          </cell>
          <cell r="AF40">
            <v>160</v>
          </cell>
          <cell r="AG40">
            <v>37537</v>
          </cell>
          <cell r="AH40">
            <v>3216</v>
          </cell>
          <cell r="AI40">
            <v>41903684.890000001</v>
          </cell>
          <cell r="AJ40">
            <v>49316.75</v>
          </cell>
          <cell r="AK40">
            <v>0</v>
          </cell>
          <cell r="AL40">
            <v>1489.27</v>
          </cell>
          <cell r="AM40">
            <v>73445.9562725</v>
          </cell>
        </row>
        <row r="41">
          <cell r="A41">
            <v>30</v>
          </cell>
          <cell r="B41" t="str">
            <v>Breckland</v>
          </cell>
          <cell r="C41" t="str">
            <v>E2631</v>
          </cell>
          <cell r="D41">
            <v>16307</v>
          </cell>
          <cell r="E41">
            <v>15913</v>
          </cell>
          <cell r="F41">
            <v>16230</v>
          </cell>
          <cell r="G41">
            <v>48450</v>
          </cell>
          <cell r="H41">
            <v>9007</v>
          </cell>
          <cell r="I41">
            <v>9190</v>
          </cell>
          <cell r="J41">
            <v>7972</v>
          </cell>
          <cell r="K41">
            <v>26169</v>
          </cell>
          <cell r="L41">
            <v>0</v>
          </cell>
          <cell r="M41">
            <v>0</v>
          </cell>
          <cell r="N41">
            <v>0</v>
          </cell>
          <cell r="O41">
            <v>0</v>
          </cell>
          <cell r="P41">
            <v>55397</v>
          </cell>
          <cell r="Q41">
            <v>779</v>
          </cell>
          <cell r="R41">
            <v>53616</v>
          </cell>
          <cell r="S41">
            <v>54395</v>
          </cell>
          <cell r="T41">
            <v>98.19</v>
          </cell>
          <cell r="U41">
            <v>555</v>
          </cell>
          <cell r="V41">
            <v>674</v>
          </cell>
          <cell r="W41">
            <v>54845</v>
          </cell>
          <cell r="X41">
            <v>7968</v>
          </cell>
          <cell r="Y41">
            <v>0</v>
          </cell>
          <cell r="Z41">
            <v>28501</v>
          </cell>
          <cell r="AA41">
            <v>281</v>
          </cell>
          <cell r="AB41">
            <v>27791</v>
          </cell>
          <cell r="AC41">
            <v>28072</v>
          </cell>
          <cell r="AD41">
            <v>98.49</v>
          </cell>
          <cell r="AE41">
            <v>275</v>
          </cell>
          <cell r="AF41">
            <v>42</v>
          </cell>
          <cell r="AG41">
            <v>28108</v>
          </cell>
          <cell r="AH41">
            <v>2800</v>
          </cell>
          <cell r="AI41">
            <v>29844702.029999997</v>
          </cell>
          <cell r="AJ41">
            <v>38756.07</v>
          </cell>
          <cell r="AK41">
            <v>241.3</v>
          </cell>
          <cell r="AL41">
            <v>1484.8</v>
          </cell>
          <cell r="AM41">
            <v>57903.294976000005</v>
          </cell>
        </row>
        <row r="42">
          <cell r="A42">
            <v>31</v>
          </cell>
          <cell r="B42" t="str">
            <v>Brent</v>
          </cell>
          <cell r="C42" t="str">
            <v>E5033</v>
          </cell>
          <cell r="D42">
            <v>32028</v>
          </cell>
          <cell r="E42">
            <v>30671</v>
          </cell>
          <cell r="F42">
            <v>29826</v>
          </cell>
          <cell r="G42">
            <v>92525</v>
          </cell>
          <cell r="H42">
            <v>32938</v>
          </cell>
          <cell r="I42">
            <v>33375</v>
          </cell>
          <cell r="J42">
            <v>34752</v>
          </cell>
          <cell r="K42">
            <v>101065</v>
          </cell>
          <cell r="L42">
            <v>0</v>
          </cell>
          <cell r="M42">
            <v>0</v>
          </cell>
          <cell r="N42">
            <v>0</v>
          </cell>
          <cell r="O42">
            <v>0</v>
          </cell>
          <cell r="P42">
            <v>103850</v>
          </cell>
          <cell r="Q42">
            <v>3414</v>
          </cell>
          <cell r="R42">
            <v>96151</v>
          </cell>
          <cell r="S42">
            <v>99565</v>
          </cell>
          <cell r="T42">
            <v>95.87</v>
          </cell>
          <cell r="U42">
            <v>3168</v>
          </cell>
          <cell r="V42">
            <v>2978</v>
          </cell>
          <cell r="W42">
            <v>102297</v>
          </cell>
          <cell r="X42">
            <v>14866</v>
          </cell>
          <cell r="Y42">
            <v>0</v>
          </cell>
          <cell r="Z42">
            <v>107004</v>
          </cell>
          <cell r="AA42">
            <v>420</v>
          </cell>
          <cell r="AB42">
            <v>103596</v>
          </cell>
          <cell r="AC42">
            <v>104016</v>
          </cell>
          <cell r="AD42">
            <v>97.21</v>
          </cell>
          <cell r="AE42">
            <v>-1691</v>
          </cell>
          <cell r="AF42">
            <v>315</v>
          </cell>
          <cell r="AG42">
            <v>102220</v>
          </cell>
          <cell r="AH42">
            <v>11743</v>
          </cell>
          <cell r="AI42">
            <v>110669076.01000001</v>
          </cell>
          <cell r="AJ42">
            <v>80407.3</v>
          </cell>
          <cell r="AK42">
            <v>0</v>
          </cell>
          <cell r="AL42">
            <v>1361.94</v>
          </cell>
          <cell r="AM42">
            <v>109509.91816200002</v>
          </cell>
        </row>
        <row r="43">
          <cell r="A43">
            <v>32</v>
          </cell>
          <cell r="B43" t="str">
            <v>Brentwood</v>
          </cell>
          <cell r="C43" t="str">
            <v>E1533</v>
          </cell>
          <cell r="D43">
            <v>13829</v>
          </cell>
          <cell r="E43">
            <v>13551</v>
          </cell>
          <cell r="F43">
            <v>13211</v>
          </cell>
          <cell r="G43">
            <v>40591</v>
          </cell>
          <cell r="H43">
            <v>9387</v>
          </cell>
          <cell r="I43">
            <v>8455</v>
          </cell>
          <cell r="J43">
            <v>8457</v>
          </cell>
          <cell r="K43">
            <v>26299</v>
          </cell>
          <cell r="L43">
            <v>0</v>
          </cell>
          <cell r="M43">
            <v>0</v>
          </cell>
          <cell r="N43">
            <v>0</v>
          </cell>
          <cell r="O43">
            <v>0</v>
          </cell>
          <cell r="P43">
            <v>45036</v>
          </cell>
          <cell r="Q43">
            <v>395</v>
          </cell>
          <cell r="R43">
            <v>43774</v>
          </cell>
          <cell r="S43">
            <v>44169</v>
          </cell>
          <cell r="T43">
            <v>98.07</v>
          </cell>
          <cell r="U43">
            <v>1385</v>
          </cell>
          <cell r="V43">
            <v>357</v>
          </cell>
          <cell r="W43">
            <v>45516</v>
          </cell>
          <cell r="X43">
            <v>5890</v>
          </cell>
          <cell r="Y43">
            <v>0</v>
          </cell>
          <cell r="Z43">
            <v>29832</v>
          </cell>
          <cell r="AA43">
            <v>321</v>
          </cell>
          <cell r="AB43">
            <v>28118</v>
          </cell>
          <cell r="AC43">
            <v>28439</v>
          </cell>
          <cell r="AD43">
            <v>95.33</v>
          </cell>
          <cell r="AE43">
            <v>1533</v>
          </cell>
          <cell r="AF43">
            <v>40</v>
          </cell>
          <cell r="AG43">
            <v>29691</v>
          </cell>
          <cell r="AH43">
            <v>4486</v>
          </cell>
          <cell r="AI43">
            <v>31331296.149999999</v>
          </cell>
          <cell r="AJ43">
            <v>31476.5</v>
          </cell>
          <cell r="AK43">
            <v>0</v>
          </cell>
          <cell r="AL43">
            <v>1474.48</v>
          </cell>
          <cell r="AM43">
            <v>46411.469720000001</v>
          </cell>
        </row>
        <row r="44">
          <cell r="A44">
            <v>33</v>
          </cell>
          <cell r="B44" t="str">
            <v>Brighton &amp; Hove</v>
          </cell>
          <cell r="C44" t="str">
            <v>E1401</v>
          </cell>
          <cell r="D44">
            <v>34912</v>
          </cell>
          <cell r="E44">
            <v>33916</v>
          </cell>
          <cell r="F44">
            <v>33940</v>
          </cell>
          <cell r="G44">
            <v>102768</v>
          </cell>
          <cell r="H44">
            <v>35349</v>
          </cell>
          <cell r="I44">
            <v>28058</v>
          </cell>
          <cell r="J44">
            <v>28609</v>
          </cell>
          <cell r="K44">
            <v>92016</v>
          </cell>
          <cell r="L44">
            <v>0</v>
          </cell>
          <cell r="M44">
            <v>0</v>
          </cell>
          <cell r="N44">
            <v>0</v>
          </cell>
          <cell r="O44">
            <v>0</v>
          </cell>
          <cell r="P44">
            <v>117428</v>
          </cell>
          <cell r="Q44">
            <v>1692</v>
          </cell>
          <cell r="R44">
            <v>112989</v>
          </cell>
          <cell r="S44">
            <v>114681</v>
          </cell>
          <cell r="T44">
            <v>97.66</v>
          </cell>
          <cell r="U44">
            <v>1780</v>
          </cell>
          <cell r="V44">
            <v>1406</v>
          </cell>
          <cell r="W44">
            <v>116175</v>
          </cell>
          <cell r="X44">
            <v>17286</v>
          </cell>
          <cell r="Y44">
            <v>0</v>
          </cell>
          <cell r="Z44">
            <v>103213</v>
          </cell>
          <cell r="AA44">
            <v>1928</v>
          </cell>
          <cell r="AB44">
            <v>99556</v>
          </cell>
          <cell r="AC44">
            <v>101484</v>
          </cell>
          <cell r="AD44">
            <v>98.32</v>
          </cell>
          <cell r="AE44">
            <v>-2314</v>
          </cell>
          <cell r="AF44">
            <v>1102</v>
          </cell>
          <cell r="AG44">
            <v>98344</v>
          </cell>
          <cell r="AH44">
            <v>9997</v>
          </cell>
          <cell r="AI44">
            <v>106802167.79000001</v>
          </cell>
          <cell r="AJ44">
            <v>81007.539999999994</v>
          </cell>
          <cell r="AK44">
            <v>5.67</v>
          </cell>
          <cell r="AL44">
            <v>1508.09</v>
          </cell>
          <cell r="AM44">
            <v>122175.21186889999</v>
          </cell>
        </row>
        <row r="45">
          <cell r="A45">
            <v>34</v>
          </cell>
          <cell r="B45" t="str">
            <v>Bristol</v>
          </cell>
          <cell r="C45" t="str">
            <v>E0102</v>
          </cell>
          <cell r="D45">
            <v>51889</v>
          </cell>
          <cell r="E45">
            <v>52437</v>
          </cell>
          <cell r="F45">
            <v>53046</v>
          </cell>
          <cell r="G45">
            <v>157372</v>
          </cell>
          <cell r="H45">
            <v>61523</v>
          </cell>
          <cell r="I45">
            <v>57922</v>
          </cell>
          <cell r="J45">
            <v>57291</v>
          </cell>
          <cell r="K45">
            <v>176736</v>
          </cell>
          <cell r="L45">
            <v>0</v>
          </cell>
          <cell r="M45">
            <v>0</v>
          </cell>
          <cell r="N45">
            <v>0</v>
          </cell>
          <cell r="O45">
            <v>0</v>
          </cell>
          <cell r="P45">
            <v>177501</v>
          </cell>
          <cell r="Q45">
            <v>1753</v>
          </cell>
          <cell r="R45">
            <v>169617</v>
          </cell>
          <cell r="S45">
            <v>171370</v>
          </cell>
          <cell r="T45">
            <v>96.55</v>
          </cell>
          <cell r="U45">
            <v>3314</v>
          </cell>
          <cell r="V45">
            <v>2506</v>
          </cell>
          <cell r="W45">
            <v>175437</v>
          </cell>
          <cell r="X45">
            <v>25214</v>
          </cell>
          <cell r="Y45">
            <v>0</v>
          </cell>
          <cell r="Z45">
            <v>201690</v>
          </cell>
          <cell r="AA45">
            <v>2552</v>
          </cell>
          <cell r="AB45">
            <v>194548</v>
          </cell>
          <cell r="AC45">
            <v>197100</v>
          </cell>
          <cell r="AD45">
            <v>97.72</v>
          </cell>
          <cell r="AE45">
            <v>-4297</v>
          </cell>
          <cell r="AF45">
            <v>797</v>
          </cell>
          <cell r="AG45">
            <v>191048</v>
          </cell>
          <cell r="AH45">
            <v>18414</v>
          </cell>
          <cell r="AI45">
            <v>209678957.19999999</v>
          </cell>
          <cell r="AJ45">
            <v>114804</v>
          </cell>
          <cell r="AK45">
            <v>17</v>
          </cell>
          <cell r="AL45">
            <v>1597.3</v>
          </cell>
          <cell r="AM45">
            <v>183403.58329999997</v>
          </cell>
        </row>
        <row r="46">
          <cell r="A46">
            <v>35</v>
          </cell>
          <cell r="B46" t="str">
            <v>Broadland</v>
          </cell>
          <cell r="C46" t="str">
            <v>E2632</v>
          </cell>
          <cell r="D46">
            <v>18605</v>
          </cell>
          <cell r="E46">
            <v>17532</v>
          </cell>
          <cell r="F46">
            <v>18296</v>
          </cell>
          <cell r="G46">
            <v>54433</v>
          </cell>
          <cell r="H46">
            <v>8998</v>
          </cell>
          <cell r="I46">
            <v>9694</v>
          </cell>
          <cell r="J46">
            <v>8304</v>
          </cell>
          <cell r="K46">
            <v>26996</v>
          </cell>
          <cell r="L46">
            <v>0</v>
          </cell>
          <cell r="M46">
            <v>0</v>
          </cell>
          <cell r="N46">
            <v>0</v>
          </cell>
          <cell r="O46">
            <v>0</v>
          </cell>
          <cell r="P46">
            <v>62975</v>
          </cell>
          <cell r="Q46">
            <v>483</v>
          </cell>
          <cell r="R46">
            <v>61830</v>
          </cell>
          <cell r="S46">
            <v>62313</v>
          </cell>
          <cell r="T46">
            <v>98.95</v>
          </cell>
          <cell r="U46">
            <v>174</v>
          </cell>
          <cell r="V46">
            <v>533</v>
          </cell>
          <cell r="W46">
            <v>62537</v>
          </cell>
          <cell r="X46">
            <v>9263</v>
          </cell>
          <cell r="Y46">
            <v>0</v>
          </cell>
          <cell r="Z46">
            <v>28500</v>
          </cell>
          <cell r="AA46">
            <v>212</v>
          </cell>
          <cell r="AB46">
            <v>28029</v>
          </cell>
          <cell r="AC46">
            <v>28241</v>
          </cell>
          <cell r="AD46">
            <v>99.09</v>
          </cell>
          <cell r="AE46">
            <v>-377</v>
          </cell>
          <cell r="AF46">
            <v>227</v>
          </cell>
          <cell r="AG46">
            <v>27879</v>
          </cell>
          <cell r="AH46">
            <v>2364</v>
          </cell>
          <cell r="AI46">
            <v>29673110.25</v>
          </cell>
          <cell r="AJ46">
            <v>42616</v>
          </cell>
          <cell r="AK46">
            <v>43</v>
          </cell>
          <cell r="AL46">
            <v>1518.5</v>
          </cell>
          <cell r="AM46">
            <v>64777.691500000001</v>
          </cell>
        </row>
        <row r="47">
          <cell r="A47">
            <v>36</v>
          </cell>
          <cell r="B47" t="str">
            <v>Bromley</v>
          </cell>
          <cell r="C47" t="str">
            <v>E5034</v>
          </cell>
          <cell r="D47">
            <v>48252</v>
          </cell>
          <cell r="E47">
            <v>47331</v>
          </cell>
          <cell r="F47">
            <v>47294</v>
          </cell>
          <cell r="G47">
            <v>142877</v>
          </cell>
          <cell r="H47">
            <v>25983</v>
          </cell>
          <cell r="I47">
            <v>25140</v>
          </cell>
          <cell r="J47">
            <v>23941</v>
          </cell>
          <cell r="K47">
            <v>75064</v>
          </cell>
          <cell r="L47">
            <v>0</v>
          </cell>
          <cell r="M47">
            <v>0</v>
          </cell>
          <cell r="N47">
            <v>0</v>
          </cell>
          <cell r="O47">
            <v>0</v>
          </cell>
          <cell r="P47">
            <v>160591</v>
          </cell>
          <cell r="Q47">
            <v>2891</v>
          </cell>
          <cell r="R47">
            <v>154143</v>
          </cell>
          <cell r="S47">
            <v>157034</v>
          </cell>
          <cell r="T47">
            <v>97.79</v>
          </cell>
          <cell r="U47">
            <v>1768</v>
          </cell>
          <cell r="V47">
            <v>2777</v>
          </cell>
          <cell r="W47">
            <v>158688</v>
          </cell>
          <cell r="X47">
            <v>19978</v>
          </cell>
          <cell r="Y47">
            <v>0</v>
          </cell>
          <cell r="Z47">
            <v>83411</v>
          </cell>
          <cell r="AA47">
            <v>2523</v>
          </cell>
          <cell r="AB47">
            <v>79831</v>
          </cell>
          <cell r="AC47">
            <v>82354</v>
          </cell>
          <cell r="AD47">
            <v>98.73</v>
          </cell>
          <cell r="AE47">
            <v>-1360</v>
          </cell>
          <cell r="AF47">
            <v>1945</v>
          </cell>
          <cell r="AG47">
            <v>80416</v>
          </cell>
          <cell r="AH47">
            <v>9185</v>
          </cell>
          <cell r="AI47">
            <v>85941588.640000001</v>
          </cell>
          <cell r="AJ47">
            <v>125011.4</v>
          </cell>
          <cell r="AK47">
            <v>66.400000000000006</v>
          </cell>
          <cell r="AL47">
            <v>1313.07</v>
          </cell>
          <cell r="AM47">
            <v>164235.906846</v>
          </cell>
        </row>
        <row r="48">
          <cell r="A48">
            <v>37</v>
          </cell>
          <cell r="B48" t="str">
            <v>Bromsgrove</v>
          </cell>
          <cell r="C48" t="str">
            <v>E1831</v>
          </cell>
          <cell r="D48">
            <v>15369</v>
          </cell>
          <cell r="E48">
            <v>14960</v>
          </cell>
          <cell r="F48">
            <v>14887</v>
          </cell>
          <cell r="G48">
            <v>45216</v>
          </cell>
          <cell r="H48">
            <v>8779</v>
          </cell>
          <cell r="I48">
            <v>8813</v>
          </cell>
          <cell r="J48">
            <v>6977</v>
          </cell>
          <cell r="K48">
            <v>24569</v>
          </cell>
          <cell r="L48">
            <v>0</v>
          </cell>
          <cell r="M48">
            <v>0</v>
          </cell>
          <cell r="N48">
            <v>0</v>
          </cell>
          <cell r="O48">
            <v>0</v>
          </cell>
          <cell r="P48">
            <v>51031</v>
          </cell>
          <cell r="Q48">
            <v>585</v>
          </cell>
          <cell r="R48">
            <v>49795</v>
          </cell>
          <cell r="S48">
            <v>50380</v>
          </cell>
          <cell r="T48">
            <v>98.72</v>
          </cell>
          <cell r="U48">
            <v>492</v>
          </cell>
          <cell r="V48">
            <v>532</v>
          </cell>
          <cell r="W48">
            <v>50819</v>
          </cell>
          <cell r="X48">
            <v>6057</v>
          </cell>
          <cell r="Y48">
            <v>0</v>
          </cell>
          <cell r="Z48">
            <v>26426</v>
          </cell>
          <cell r="AA48">
            <v>121</v>
          </cell>
          <cell r="AB48">
            <v>25582</v>
          </cell>
          <cell r="AC48">
            <v>25703</v>
          </cell>
          <cell r="AD48">
            <v>97.26</v>
          </cell>
          <cell r="AE48">
            <v>1</v>
          </cell>
          <cell r="AF48">
            <v>292</v>
          </cell>
          <cell r="AG48">
            <v>25875</v>
          </cell>
          <cell r="AH48">
            <v>2631</v>
          </cell>
          <cell r="AI48">
            <v>27491941.399999999</v>
          </cell>
          <cell r="AJ48">
            <v>34125.800000000003</v>
          </cell>
          <cell r="AK48">
            <v>0</v>
          </cell>
          <cell r="AL48">
            <v>1508.66</v>
          </cell>
          <cell r="AM48">
            <v>51484.229428000013</v>
          </cell>
        </row>
        <row r="49">
          <cell r="A49">
            <v>38</v>
          </cell>
          <cell r="B49" t="str">
            <v>Broxbourne</v>
          </cell>
          <cell r="C49" t="str">
            <v>E1931</v>
          </cell>
          <cell r="D49">
            <v>12048</v>
          </cell>
          <cell r="E49">
            <v>11557</v>
          </cell>
          <cell r="F49">
            <v>11650</v>
          </cell>
          <cell r="G49">
            <v>35255</v>
          </cell>
          <cell r="H49">
            <v>12076</v>
          </cell>
          <cell r="I49">
            <v>10300</v>
          </cell>
          <cell r="J49">
            <v>10185</v>
          </cell>
          <cell r="K49">
            <v>32561</v>
          </cell>
          <cell r="L49">
            <v>0</v>
          </cell>
          <cell r="M49">
            <v>0</v>
          </cell>
          <cell r="N49">
            <v>0</v>
          </cell>
          <cell r="O49">
            <v>0</v>
          </cell>
          <cell r="P49">
            <v>45042</v>
          </cell>
          <cell r="Q49">
            <v>553</v>
          </cell>
          <cell r="R49">
            <v>43655</v>
          </cell>
          <cell r="S49">
            <v>44208</v>
          </cell>
          <cell r="T49">
            <v>98.15</v>
          </cell>
          <cell r="U49">
            <v>203</v>
          </cell>
          <cell r="V49">
            <v>375</v>
          </cell>
          <cell r="W49">
            <v>44233</v>
          </cell>
          <cell r="X49">
            <v>10407</v>
          </cell>
          <cell r="Y49">
            <v>0</v>
          </cell>
          <cell r="Z49">
            <v>38213</v>
          </cell>
          <cell r="AA49">
            <v>98</v>
          </cell>
          <cell r="AB49">
            <v>37710</v>
          </cell>
          <cell r="AC49">
            <v>37808</v>
          </cell>
          <cell r="AD49">
            <v>98.94</v>
          </cell>
          <cell r="AE49">
            <v>296</v>
          </cell>
          <cell r="AF49">
            <v>97</v>
          </cell>
          <cell r="AG49">
            <v>38103</v>
          </cell>
          <cell r="AH49">
            <v>6888</v>
          </cell>
          <cell r="AI49">
            <v>41801536.520000003</v>
          </cell>
          <cell r="AJ49">
            <v>33603</v>
          </cell>
          <cell r="AK49">
            <v>0</v>
          </cell>
          <cell r="AL49">
            <v>1379.89</v>
          </cell>
          <cell r="AM49">
            <v>46368.443670000001</v>
          </cell>
        </row>
        <row r="50">
          <cell r="A50">
            <v>39</v>
          </cell>
          <cell r="B50" t="str">
            <v>Broxtowe</v>
          </cell>
          <cell r="C50" t="str">
            <v>E3033</v>
          </cell>
          <cell r="D50">
            <v>15265</v>
          </cell>
          <cell r="E50">
            <v>14972</v>
          </cell>
          <cell r="F50">
            <v>15064</v>
          </cell>
          <cell r="G50">
            <v>45301</v>
          </cell>
          <cell r="H50">
            <v>8172</v>
          </cell>
          <cell r="I50">
            <v>7162</v>
          </cell>
          <cell r="J50">
            <v>6429</v>
          </cell>
          <cell r="K50">
            <v>21763</v>
          </cell>
          <cell r="L50">
            <v>0</v>
          </cell>
          <cell r="M50">
            <v>0</v>
          </cell>
          <cell r="N50">
            <v>0</v>
          </cell>
          <cell r="O50">
            <v>0</v>
          </cell>
          <cell r="P50">
            <v>50819</v>
          </cell>
          <cell r="Q50">
            <v>687</v>
          </cell>
          <cell r="R50">
            <v>49300</v>
          </cell>
          <cell r="S50">
            <v>49987</v>
          </cell>
          <cell r="T50">
            <v>98.36</v>
          </cell>
          <cell r="U50">
            <v>412</v>
          </cell>
          <cell r="V50">
            <v>579</v>
          </cell>
          <cell r="W50">
            <v>50291</v>
          </cell>
          <cell r="X50">
            <v>6767</v>
          </cell>
          <cell r="Y50">
            <v>0</v>
          </cell>
          <cell r="Z50">
            <v>25079</v>
          </cell>
          <cell r="AA50">
            <v>217</v>
          </cell>
          <cell r="AB50">
            <v>24185</v>
          </cell>
          <cell r="AC50">
            <v>24402</v>
          </cell>
          <cell r="AD50">
            <v>97.3</v>
          </cell>
          <cell r="AE50">
            <v>121</v>
          </cell>
          <cell r="AF50">
            <v>125</v>
          </cell>
          <cell r="AG50">
            <v>24431</v>
          </cell>
          <cell r="AH50">
            <v>2927</v>
          </cell>
          <cell r="AI50">
            <v>25705512.059999999</v>
          </cell>
          <cell r="AJ50">
            <v>32319.54</v>
          </cell>
          <cell r="AK50">
            <v>163.80000000000001</v>
          </cell>
          <cell r="AL50">
            <v>1617.06</v>
          </cell>
          <cell r="AM50">
            <v>52527.509780400003</v>
          </cell>
        </row>
        <row r="51">
          <cell r="A51">
            <v>40</v>
          </cell>
          <cell r="B51" t="str">
            <v>Burnley</v>
          </cell>
          <cell r="C51" t="str">
            <v>E2333</v>
          </cell>
          <cell r="D51">
            <v>9346</v>
          </cell>
          <cell r="E51">
            <v>9188</v>
          </cell>
          <cell r="F51">
            <v>9110</v>
          </cell>
          <cell r="G51">
            <v>27644</v>
          </cell>
          <cell r="H51">
            <v>8273</v>
          </cell>
          <cell r="I51">
            <v>8616</v>
          </cell>
          <cell r="J51">
            <v>6954</v>
          </cell>
          <cell r="K51">
            <v>23843</v>
          </cell>
          <cell r="L51">
            <v>0</v>
          </cell>
          <cell r="M51">
            <v>0</v>
          </cell>
          <cell r="N51">
            <v>0</v>
          </cell>
          <cell r="O51">
            <v>0</v>
          </cell>
          <cell r="P51">
            <v>31673</v>
          </cell>
          <cell r="Q51">
            <v>700</v>
          </cell>
          <cell r="R51">
            <v>30032</v>
          </cell>
          <cell r="S51">
            <v>30732</v>
          </cell>
          <cell r="T51">
            <v>97.03</v>
          </cell>
          <cell r="U51">
            <v>612</v>
          </cell>
          <cell r="V51">
            <v>578</v>
          </cell>
          <cell r="W51">
            <v>31222</v>
          </cell>
          <cell r="X51">
            <v>4989</v>
          </cell>
          <cell r="Y51">
            <v>0</v>
          </cell>
          <cell r="Z51">
            <v>26833</v>
          </cell>
          <cell r="AA51">
            <v>429</v>
          </cell>
          <cell r="AB51">
            <v>25944</v>
          </cell>
          <cell r="AC51">
            <v>26373</v>
          </cell>
          <cell r="AD51">
            <v>98.29</v>
          </cell>
          <cell r="AE51">
            <v>-500</v>
          </cell>
          <cell r="AF51">
            <v>324</v>
          </cell>
          <cell r="AG51">
            <v>25768</v>
          </cell>
          <cell r="AH51">
            <v>2858</v>
          </cell>
          <cell r="AI51">
            <v>27790725.059999999</v>
          </cell>
          <cell r="AJ51">
            <v>21552.7</v>
          </cell>
          <cell r="AK51">
            <v>0</v>
          </cell>
          <cell r="AL51">
            <v>1567.2</v>
          </cell>
          <cell r="AM51">
            <v>33777.391440000007</v>
          </cell>
        </row>
        <row r="52">
          <cell r="A52">
            <v>41</v>
          </cell>
          <cell r="B52" t="str">
            <v>Bury</v>
          </cell>
          <cell r="C52" t="str">
            <v>E4202</v>
          </cell>
          <cell r="D52">
            <v>22533</v>
          </cell>
          <cell r="E52">
            <v>22114</v>
          </cell>
          <cell r="F52">
            <v>21766</v>
          </cell>
          <cell r="G52">
            <v>66413</v>
          </cell>
          <cell r="H52">
            <v>16907</v>
          </cell>
          <cell r="I52">
            <v>13424</v>
          </cell>
          <cell r="J52">
            <v>12898</v>
          </cell>
          <cell r="K52">
            <v>43229</v>
          </cell>
          <cell r="L52">
            <v>0</v>
          </cell>
          <cell r="M52">
            <v>0</v>
          </cell>
          <cell r="N52">
            <v>0</v>
          </cell>
          <cell r="O52">
            <v>0</v>
          </cell>
          <cell r="P52">
            <v>73523</v>
          </cell>
          <cell r="Q52">
            <v>1559</v>
          </cell>
          <cell r="R52">
            <v>70004</v>
          </cell>
          <cell r="S52">
            <v>71563</v>
          </cell>
          <cell r="T52">
            <v>97.33</v>
          </cell>
          <cell r="U52">
            <v>772</v>
          </cell>
          <cell r="V52">
            <v>1478</v>
          </cell>
          <cell r="W52">
            <v>72254</v>
          </cell>
          <cell r="X52">
            <v>9851</v>
          </cell>
          <cell r="Y52">
            <v>0</v>
          </cell>
          <cell r="Z52">
            <v>51082</v>
          </cell>
          <cell r="AA52">
            <v>1467</v>
          </cell>
          <cell r="AB52">
            <v>46513</v>
          </cell>
          <cell r="AC52">
            <v>47980</v>
          </cell>
          <cell r="AD52">
            <v>93.93</v>
          </cell>
          <cell r="AE52">
            <v>-2528</v>
          </cell>
          <cell r="AF52">
            <v>1000</v>
          </cell>
          <cell r="AG52">
            <v>44985</v>
          </cell>
          <cell r="AH52">
            <v>3450</v>
          </cell>
          <cell r="AI52">
            <v>54111643.289999999</v>
          </cell>
          <cell r="AJ52">
            <v>52785.09</v>
          </cell>
          <cell r="AK52">
            <v>0</v>
          </cell>
          <cell r="AL52">
            <v>1510.81</v>
          </cell>
          <cell r="AM52">
            <v>79748.241822900003</v>
          </cell>
        </row>
        <row r="53">
          <cell r="A53">
            <v>42</v>
          </cell>
          <cell r="B53" t="str">
            <v>Calderdale</v>
          </cell>
          <cell r="C53" t="str">
            <v>E4702</v>
          </cell>
          <cell r="D53">
            <v>23777</v>
          </cell>
          <cell r="E53">
            <v>24054</v>
          </cell>
          <cell r="F53">
            <v>23251</v>
          </cell>
          <cell r="G53">
            <v>71082</v>
          </cell>
          <cell r="H53">
            <v>18436</v>
          </cell>
          <cell r="I53">
            <v>18414</v>
          </cell>
          <cell r="J53">
            <v>16309</v>
          </cell>
          <cell r="K53">
            <v>53159</v>
          </cell>
          <cell r="L53">
            <v>0</v>
          </cell>
          <cell r="M53">
            <v>0</v>
          </cell>
          <cell r="N53">
            <v>0</v>
          </cell>
          <cell r="O53">
            <v>0</v>
          </cell>
          <cell r="P53">
            <v>79731</v>
          </cell>
          <cell r="Q53">
            <v>754</v>
          </cell>
          <cell r="R53">
            <v>75655</v>
          </cell>
          <cell r="S53">
            <v>76409</v>
          </cell>
          <cell r="T53">
            <v>95.83</v>
          </cell>
          <cell r="U53">
            <v>1697</v>
          </cell>
          <cell r="V53">
            <v>674</v>
          </cell>
          <cell r="W53">
            <v>78026</v>
          </cell>
          <cell r="X53">
            <v>9947</v>
          </cell>
          <cell r="Y53">
            <v>0</v>
          </cell>
          <cell r="Z53">
            <v>57338</v>
          </cell>
          <cell r="AA53">
            <v>470</v>
          </cell>
          <cell r="AB53">
            <v>54777</v>
          </cell>
          <cell r="AC53">
            <v>55247</v>
          </cell>
          <cell r="AD53">
            <v>96.35</v>
          </cell>
          <cell r="AE53">
            <v>-569</v>
          </cell>
          <cell r="AF53">
            <v>671</v>
          </cell>
          <cell r="AG53">
            <v>54879</v>
          </cell>
          <cell r="AH53">
            <v>6261</v>
          </cell>
          <cell r="AI53">
            <v>59896145.210000001</v>
          </cell>
          <cell r="AJ53">
            <v>57610.34</v>
          </cell>
          <cell r="AK53">
            <v>0</v>
          </cell>
          <cell r="AL53">
            <v>1452.2</v>
          </cell>
          <cell r="AM53">
            <v>83661.735747999992</v>
          </cell>
        </row>
        <row r="54">
          <cell r="A54">
            <v>43</v>
          </cell>
          <cell r="B54" t="str">
            <v>Cambridge</v>
          </cell>
          <cell r="C54" t="str">
            <v>E0531</v>
          </cell>
          <cell r="D54">
            <v>16964</v>
          </cell>
          <cell r="E54">
            <v>16261</v>
          </cell>
          <cell r="F54">
            <v>15551</v>
          </cell>
          <cell r="G54">
            <v>48776</v>
          </cell>
          <cell r="H54">
            <v>30666</v>
          </cell>
          <cell r="I54">
            <v>26764</v>
          </cell>
          <cell r="J54">
            <v>27510</v>
          </cell>
          <cell r="K54">
            <v>84940</v>
          </cell>
          <cell r="L54">
            <v>0</v>
          </cell>
          <cell r="M54">
            <v>0</v>
          </cell>
          <cell r="N54">
            <v>0</v>
          </cell>
          <cell r="O54">
            <v>0</v>
          </cell>
          <cell r="P54">
            <v>54153</v>
          </cell>
          <cell r="Q54">
            <v>777</v>
          </cell>
          <cell r="R54">
            <v>52053</v>
          </cell>
          <cell r="S54">
            <v>52830</v>
          </cell>
          <cell r="T54">
            <v>97.56</v>
          </cell>
          <cell r="U54">
            <v>617</v>
          </cell>
          <cell r="V54">
            <v>772</v>
          </cell>
          <cell r="W54">
            <v>53442</v>
          </cell>
          <cell r="X54">
            <v>7200</v>
          </cell>
          <cell r="Y54">
            <v>0</v>
          </cell>
          <cell r="Z54">
            <v>92568</v>
          </cell>
          <cell r="AA54">
            <v>877</v>
          </cell>
          <cell r="AB54">
            <v>90855</v>
          </cell>
          <cell r="AC54">
            <v>91732</v>
          </cell>
          <cell r="AD54">
            <v>99.1</v>
          </cell>
          <cell r="AE54">
            <v>-1325</v>
          </cell>
          <cell r="AF54">
            <v>795</v>
          </cell>
          <cell r="AG54">
            <v>90325</v>
          </cell>
          <cell r="AH54">
            <v>10064</v>
          </cell>
          <cell r="AI54">
            <v>96353957.38000001</v>
          </cell>
          <cell r="AJ54">
            <v>38125.9</v>
          </cell>
          <cell r="AK54">
            <v>1</v>
          </cell>
          <cell r="AL54">
            <v>1512.16</v>
          </cell>
          <cell r="AM54">
            <v>57653.973104000004</v>
          </cell>
        </row>
        <row r="55">
          <cell r="A55">
            <v>44</v>
          </cell>
          <cell r="B55" t="str">
            <v>Camden</v>
          </cell>
          <cell r="C55" t="str">
            <v>E5011</v>
          </cell>
          <cell r="D55">
            <v>30151</v>
          </cell>
          <cell r="E55">
            <v>27467</v>
          </cell>
          <cell r="F55">
            <v>26867</v>
          </cell>
          <cell r="G55">
            <v>84485</v>
          </cell>
          <cell r="H55">
            <v>163195</v>
          </cell>
          <cell r="I55">
            <v>137880</v>
          </cell>
          <cell r="J55">
            <v>132856</v>
          </cell>
          <cell r="K55">
            <v>433931</v>
          </cell>
          <cell r="L55">
            <v>0</v>
          </cell>
          <cell r="M55">
            <v>0</v>
          </cell>
          <cell r="N55">
            <v>0</v>
          </cell>
          <cell r="O55">
            <v>0</v>
          </cell>
          <cell r="P55">
            <v>105614</v>
          </cell>
          <cell r="Q55">
            <v>4266</v>
          </cell>
          <cell r="R55">
            <v>97934</v>
          </cell>
          <cell r="S55">
            <v>102200</v>
          </cell>
          <cell r="T55">
            <v>96.77</v>
          </cell>
          <cell r="U55">
            <v>1950</v>
          </cell>
          <cell r="V55">
            <v>3770</v>
          </cell>
          <cell r="W55">
            <v>103654</v>
          </cell>
          <cell r="X55">
            <v>22487</v>
          </cell>
          <cell r="Y55">
            <v>0</v>
          </cell>
          <cell r="Z55">
            <v>486030</v>
          </cell>
          <cell r="AA55">
            <v>6412</v>
          </cell>
          <cell r="AB55">
            <v>475643</v>
          </cell>
          <cell r="AC55">
            <v>482055</v>
          </cell>
          <cell r="AD55">
            <v>99.18</v>
          </cell>
          <cell r="AE55">
            <v>-8268</v>
          </cell>
          <cell r="AF55">
            <v>5492</v>
          </cell>
          <cell r="AG55">
            <v>472867</v>
          </cell>
          <cell r="AH55">
            <v>49001</v>
          </cell>
          <cell r="AI55">
            <v>513126240.85000002</v>
          </cell>
          <cell r="AJ55">
            <v>84804</v>
          </cell>
          <cell r="AK55">
            <v>26.95</v>
          </cell>
          <cell r="AL55">
            <v>1324.77</v>
          </cell>
          <cell r="AM55">
            <v>112381.49763149999</v>
          </cell>
        </row>
        <row r="56">
          <cell r="A56">
            <v>45</v>
          </cell>
          <cell r="B56" t="str">
            <v>Cannock Chase</v>
          </cell>
          <cell r="C56" t="str">
            <v>E3431</v>
          </cell>
          <cell r="D56">
            <v>11049</v>
          </cell>
          <cell r="E56">
            <v>10982</v>
          </cell>
          <cell r="F56">
            <v>11149</v>
          </cell>
          <cell r="G56">
            <v>33180</v>
          </cell>
          <cell r="H56">
            <v>9448</v>
          </cell>
          <cell r="I56">
            <v>10531</v>
          </cell>
          <cell r="J56">
            <v>8647</v>
          </cell>
          <cell r="K56">
            <v>28626</v>
          </cell>
          <cell r="L56">
            <v>0</v>
          </cell>
          <cell r="M56">
            <v>0</v>
          </cell>
          <cell r="N56">
            <v>0</v>
          </cell>
          <cell r="O56">
            <v>0</v>
          </cell>
          <cell r="P56">
            <v>37863</v>
          </cell>
          <cell r="Q56">
            <v>316</v>
          </cell>
          <cell r="R56">
            <v>36696</v>
          </cell>
          <cell r="S56">
            <v>37012</v>
          </cell>
          <cell r="T56">
            <v>97.75</v>
          </cell>
          <cell r="U56">
            <v>521</v>
          </cell>
          <cell r="V56">
            <v>195</v>
          </cell>
          <cell r="W56">
            <v>37412</v>
          </cell>
          <cell r="X56">
            <v>5168</v>
          </cell>
          <cell r="Y56">
            <v>0</v>
          </cell>
          <cell r="Z56">
            <v>31945</v>
          </cell>
          <cell r="AA56">
            <v>352</v>
          </cell>
          <cell r="AB56">
            <v>30723</v>
          </cell>
          <cell r="AC56">
            <v>31075</v>
          </cell>
          <cell r="AD56">
            <v>97.28</v>
          </cell>
          <cell r="AE56">
            <v>-422</v>
          </cell>
          <cell r="AF56">
            <v>67</v>
          </cell>
          <cell r="AG56">
            <v>30368</v>
          </cell>
          <cell r="AH56">
            <v>3937</v>
          </cell>
          <cell r="AI56">
            <v>34105725.740000002</v>
          </cell>
          <cell r="AJ56">
            <v>26468.3</v>
          </cell>
          <cell r="AK56">
            <v>0</v>
          </cell>
          <cell r="AL56">
            <v>1494.92</v>
          </cell>
          <cell r="AM56">
            <v>39567.991035999999</v>
          </cell>
        </row>
        <row r="57">
          <cell r="A57">
            <v>46</v>
          </cell>
          <cell r="B57" t="str">
            <v>Canterbury</v>
          </cell>
          <cell r="C57" t="str">
            <v>E2232</v>
          </cell>
          <cell r="D57">
            <v>19942</v>
          </cell>
          <cell r="E57">
            <v>19609</v>
          </cell>
          <cell r="F57">
            <v>19459</v>
          </cell>
          <cell r="G57">
            <v>59010</v>
          </cell>
          <cell r="H57">
            <v>15774</v>
          </cell>
          <cell r="I57">
            <v>16010</v>
          </cell>
          <cell r="J57">
            <v>14205</v>
          </cell>
          <cell r="K57">
            <v>45989</v>
          </cell>
          <cell r="L57">
            <v>0</v>
          </cell>
          <cell r="M57">
            <v>0</v>
          </cell>
          <cell r="N57">
            <v>0</v>
          </cell>
          <cell r="O57">
            <v>0</v>
          </cell>
          <cell r="P57">
            <v>65805</v>
          </cell>
          <cell r="Q57">
            <v>837</v>
          </cell>
          <cell r="R57">
            <v>64245</v>
          </cell>
          <cell r="S57">
            <v>65082</v>
          </cell>
          <cell r="T57">
            <v>98.9</v>
          </cell>
          <cell r="U57">
            <v>309</v>
          </cell>
          <cell r="V57">
            <v>822</v>
          </cell>
          <cell r="W57">
            <v>65376</v>
          </cell>
          <cell r="X57">
            <v>8546</v>
          </cell>
          <cell r="Y57">
            <v>0</v>
          </cell>
          <cell r="Z57">
            <v>50903</v>
          </cell>
          <cell r="AA57">
            <v>1104</v>
          </cell>
          <cell r="AB57">
            <v>49460</v>
          </cell>
          <cell r="AC57">
            <v>50564</v>
          </cell>
          <cell r="AD57">
            <v>99.3</v>
          </cell>
          <cell r="AE57">
            <v>-1186</v>
          </cell>
          <cell r="AF57">
            <v>468</v>
          </cell>
          <cell r="AG57">
            <v>48742</v>
          </cell>
          <cell r="AH57">
            <v>5479</v>
          </cell>
          <cell r="AI57">
            <v>52761835.199999996</v>
          </cell>
          <cell r="AJ57">
            <v>46465.93</v>
          </cell>
          <cell r="AK57">
            <v>229.4</v>
          </cell>
          <cell r="AL57">
            <v>1451.88</v>
          </cell>
          <cell r="AM57">
            <v>67796.015720399999</v>
          </cell>
        </row>
        <row r="58">
          <cell r="A58">
            <v>47</v>
          </cell>
          <cell r="B58" t="str">
            <v>Carlisle</v>
          </cell>
          <cell r="C58" t="str">
            <v>E0933</v>
          </cell>
          <cell r="D58">
            <v>14038</v>
          </cell>
          <cell r="E58">
            <v>13833</v>
          </cell>
          <cell r="F58">
            <v>14123</v>
          </cell>
          <cell r="G58">
            <v>41994</v>
          </cell>
          <cell r="H58">
            <v>13490</v>
          </cell>
          <cell r="I58">
            <v>11907</v>
          </cell>
          <cell r="J58">
            <v>10905</v>
          </cell>
          <cell r="K58">
            <v>36302</v>
          </cell>
          <cell r="L58">
            <v>0</v>
          </cell>
          <cell r="M58">
            <v>0</v>
          </cell>
          <cell r="N58">
            <v>0</v>
          </cell>
          <cell r="O58">
            <v>0</v>
          </cell>
          <cell r="P58">
            <v>47552</v>
          </cell>
          <cell r="Q58">
            <v>828</v>
          </cell>
          <cell r="R58">
            <v>45669</v>
          </cell>
          <cell r="S58">
            <v>46497</v>
          </cell>
          <cell r="T58">
            <v>97.78</v>
          </cell>
          <cell r="U58">
            <v>785</v>
          </cell>
          <cell r="V58">
            <v>746</v>
          </cell>
          <cell r="W58">
            <v>47200</v>
          </cell>
          <cell r="X58">
            <v>6278</v>
          </cell>
          <cell r="Y58">
            <v>0</v>
          </cell>
          <cell r="Z58">
            <v>40268</v>
          </cell>
          <cell r="AA58">
            <v>919</v>
          </cell>
          <cell r="AB58">
            <v>38778</v>
          </cell>
          <cell r="AC58">
            <v>39697</v>
          </cell>
          <cell r="AD58">
            <v>98.58</v>
          </cell>
          <cell r="AE58">
            <v>-121</v>
          </cell>
          <cell r="AF58">
            <v>577</v>
          </cell>
          <cell r="AG58">
            <v>39234</v>
          </cell>
          <cell r="AH58">
            <v>4581</v>
          </cell>
          <cell r="AI58">
            <v>42145842.100000001</v>
          </cell>
          <cell r="AJ58">
            <v>31277.200000000001</v>
          </cell>
          <cell r="AK58">
            <v>0</v>
          </cell>
          <cell r="AL58">
            <v>1572.55</v>
          </cell>
          <cell r="AM58">
            <v>49184.960859999999</v>
          </cell>
        </row>
        <row r="59">
          <cell r="A59">
            <v>48</v>
          </cell>
          <cell r="B59" t="str">
            <v>Castle Point</v>
          </cell>
          <cell r="C59" t="str">
            <v>E1534</v>
          </cell>
          <cell r="D59">
            <v>12553</v>
          </cell>
          <cell r="E59">
            <v>12071</v>
          </cell>
          <cell r="F59">
            <v>12175</v>
          </cell>
          <cell r="G59">
            <v>36799</v>
          </cell>
          <cell r="H59">
            <v>4832</v>
          </cell>
          <cell r="I59">
            <v>3974</v>
          </cell>
          <cell r="J59">
            <v>4066</v>
          </cell>
          <cell r="K59">
            <v>12872</v>
          </cell>
          <cell r="L59">
            <v>0</v>
          </cell>
          <cell r="M59">
            <v>0</v>
          </cell>
          <cell r="N59">
            <v>0</v>
          </cell>
          <cell r="O59">
            <v>0</v>
          </cell>
          <cell r="P59">
            <v>42603</v>
          </cell>
          <cell r="Q59">
            <v>389</v>
          </cell>
          <cell r="R59">
            <v>41639</v>
          </cell>
          <cell r="S59">
            <v>42028</v>
          </cell>
          <cell r="T59">
            <v>98.65</v>
          </cell>
          <cell r="U59">
            <v>553</v>
          </cell>
          <cell r="V59">
            <v>226</v>
          </cell>
          <cell r="W59">
            <v>42418</v>
          </cell>
          <cell r="X59">
            <v>6864</v>
          </cell>
          <cell r="Y59">
            <v>0</v>
          </cell>
          <cell r="Z59">
            <v>14649</v>
          </cell>
          <cell r="AA59">
            <v>152</v>
          </cell>
          <cell r="AB59">
            <v>14290</v>
          </cell>
          <cell r="AC59">
            <v>14442</v>
          </cell>
          <cell r="AD59">
            <v>98.59</v>
          </cell>
          <cell r="AE59">
            <v>120</v>
          </cell>
          <cell r="AF59">
            <v>90</v>
          </cell>
          <cell r="AG59">
            <v>14500</v>
          </cell>
          <cell r="AH59">
            <v>2406</v>
          </cell>
          <cell r="AI59">
            <v>15116457.91</v>
          </cell>
          <cell r="AJ59">
            <v>28672</v>
          </cell>
          <cell r="AK59">
            <v>0</v>
          </cell>
          <cell r="AL59">
            <v>1536.59</v>
          </cell>
          <cell r="AM59">
            <v>44057.108479999995</v>
          </cell>
        </row>
        <row r="60">
          <cell r="A60">
            <v>49</v>
          </cell>
          <cell r="B60" t="str">
            <v>Central Bedfordshire UA</v>
          </cell>
          <cell r="C60" t="str">
            <v>E0203</v>
          </cell>
          <cell r="D60">
            <v>41898</v>
          </cell>
          <cell r="E60">
            <v>43574</v>
          </cell>
          <cell r="F60">
            <v>43468</v>
          </cell>
          <cell r="G60">
            <v>128940</v>
          </cell>
          <cell r="H60">
            <v>22139</v>
          </cell>
          <cell r="I60">
            <v>23275</v>
          </cell>
          <cell r="J60">
            <v>23414</v>
          </cell>
          <cell r="K60">
            <v>68828</v>
          </cell>
          <cell r="L60">
            <v>0</v>
          </cell>
          <cell r="M60">
            <v>0</v>
          </cell>
          <cell r="N60">
            <v>0</v>
          </cell>
          <cell r="O60">
            <v>0</v>
          </cell>
          <cell r="P60">
            <v>144867</v>
          </cell>
          <cell r="Q60">
            <v>1113</v>
          </cell>
          <cell r="R60">
            <v>140700</v>
          </cell>
          <cell r="S60">
            <v>141813</v>
          </cell>
          <cell r="T60">
            <v>97.89</v>
          </cell>
          <cell r="U60">
            <v>2864</v>
          </cell>
          <cell r="V60">
            <v>849</v>
          </cell>
          <cell r="W60">
            <v>144413</v>
          </cell>
          <cell r="X60">
            <v>20378</v>
          </cell>
          <cell r="Y60">
            <v>0</v>
          </cell>
          <cell r="Z60">
            <v>76020</v>
          </cell>
          <cell r="AA60">
            <v>556</v>
          </cell>
          <cell r="AB60">
            <v>74437</v>
          </cell>
          <cell r="AC60">
            <v>74993</v>
          </cell>
          <cell r="AD60">
            <v>98.65</v>
          </cell>
          <cell r="AE60">
            <v>1021</v>
          </cell>
          <cell r="AF60">
            <v>239</v>
          </cell>
          <cell r="AG60">
            <v>75697</v>
          </cell>
          <cell r="AH60">
            <v>12199</v>
          </cell>
          <cell r="AI60">
            <v>79533747.530000001</v>
          </cell>
          <cell r="AJ60">
            <v>90922.6</v>
          </cell>
          <cell r="AK60">
            <v>0</v>
          </cell>
          <cell r="AL60">
            <v>1652.21</v>
          </cell>
          <cell r="AM60">
            <v>150223.22894600002</v>
          </cell>
        </row>
        <row r="61">
          <cell r="A61">
            <v>50</v>
          </cell>
          <cell r="B61" t="str">
            <v>Charnwood</v>
          </cell>
          <cell r="C61" t="str">
            <v>E2432</v>
          </cell>
          <cell r="D61">
            <v>21479</v>
          </cell>
          <cell r="E61">
            <v>21533</v>
          </cell>
          <cell r="F61">
            <v>21511</v>
          </cell>
          <cell r="G61">
            <v>64523</v>
          </cell>
          <cell r="H61">
            <v>12795</v>
          </cell>
          <cell r="I61">
            <v>12454</v>
          </cell>
          <cell r="J61">
            <v>11594</v>
          </cell>
          <cell r="K61">
            <v>36843</v>
          </cell>
          <cell r="L61">
            <v>0</v>
          </cell>
          <cell r="M61">
            <v>0</v>
          </cell>
          <cell r="N61">
            <v>0</v>
          </cell>
          <cell r="O61">
            <v>0</v>
          </cell>
          <cell r="P61">
            <v>72358</v>
          </cell>
          <cell r="Q61">
            <v>989</v>
          </cell>
          <cell r="R61">
            <v>69861</v>
          </cell>
          <cell r="S61">
            <v>70850</v>
          </cell>
          <cell r="T61">
            <v>97.92</v>
          </cell>
          <cell r="U61">
            <v>466</v>
          </cell>
          <cell r="V61">
            <v>946</v>
          </cell>
          <cell r="W61">
            <v>71273</v>
          </cell>
          <cell r="X61">
            <v>9451</v>
          </cell>
          <cell r="Y61">
            <v>0</v>
          </cell>
          <cell r="Z61">
            <v>41858</v>
          </cell>
          <cell r="AA61">
            <v>852</v>
          </cell>
          <cell r="AB61">
            <v>40493</v>
          </cell>
          <cell r="AC61">
            <v>41345</v>
          </cell>
          <cell r="AD61">
            <v>98.77</v>
          </cell>
          <cell r="AE61">
            <v>-1981</v>
          </cell>
          <cell r="AF61">
            <v>503</v>
          </cell>
          <cell r="AG61">
            <v>39015</v>
          </cell>
          <cell r="AH61">
            <v>4260</v>
          </cell>
          <cell r="AI61">
            <v>45431664.68</v>
          </cell>
          <cell r="AJ61">
            <v>51236.800000000003</v>
          </cell>
          <cell r="AK61">
            <v>0</v>
          </cell>
          <cell r="AL61">
            <v>1471.04</v>
          </cell>
          <cell r="AM61">
            <v>75371.382272000003</v>
          </cell>
        </row>
        <row r="62">
          <cell r="A62">
            <v>51</v>
          </cell>
          <cell r="B62" t="str">
            <v>Chelmsford</v>
          </cell>
          <cell r="C62" t="str">
            <v>E1535</v>
          </cell>
          <cell r="D62">
            <v>26909</v>
          </cell>
          <cell r="E62">
            <v>26265</v>
          </cell>
          <cell r="F62">
            <v>26341</v>
          </cell>
          <cell r="G62">
            <v>79515</v>
          </cell>
          <cell r="H62">
            <v>25544</v>
          </cell>
          <cell r="I62">
            <v>21287</v>
          </cell>
          <cell r="J62">
            <v>21056</v>
          </cell>
          <cell r="K62">
            <v>67887</v>
          </cell>
          <cell r="L62">
            <v>0</v>
          </cell>
          <cell r="M62">
            <v>0</v>
          </cell>
          <cell r="N62">
            <v>0</v>
          </cell>
          <cell r="O62">
            <v>0</v>
          </cell>
          <cell r="P62">
            <v>88750</v>
          </cell>
          <cell r="Q62">
            <v>796</v>
          </cell>
          <cell r="R62">
            <v>86643</v>
          </cell>
          <cell r="S62">
            <v>87439</v>
          </cell>
          <cell r="T62">
            <v>98.52</v>
          </cell>
          <cell r="U62">
            <v>869</v>
          </cell>
          <cell r="V62">
            <v>886</v>
          </cell>
          <cell r="W62">
            <v>88398</v>
          </cell>
          <cell r="X62">
            <v>10830</v>
          </cell>
          <cell r="Y62">
            <v>0</v>
          </cell>
          <cell r="Z62">
            <v>76822</v>
          </cell>
          <cell r="AA62">
            <v>2443</v>
          </cell>
          <cell r="AB62">
            <v>72246</v>
          </cell>
          <cell r="AC62">
            <v>74689</v>
          </cell>
          <cell r="AD62">
            <v>97.22</v>
          </cell>
          <cell r="AE62">
            <v>-2448</v>
          </cell>
          <cell r="AF62">
            <v>1401</v>
          </cell>
          <cell r="AG62">
            <v>71199</v>
          </cell>
          <cell r="AH62">
            <v>5825</v>
          </cell>
          <cell r="AI62">
            <v>81922941.460000008</v>
          </cell>
          <cell r="AJ62">
            <v>61066.43</v>
          </cell>
          <cell r="AK62">
            <v>0</v>
          </cell>
          <cell r="AL62">
            <v>1498.35</v>
          </cell>
          <cell r="AM62">
            <v>91498.8853905</v>
          </cell>
        </row>
        <row r="63">
          <cell r="A63">
            <v>52</v>
          </cell>
          <cell r="B63" t="str">
            <v>Cheltenham</v>
          </cell>
          <cell r="C63" t="str">
            <v>E1631</v>
          </cell>
          <cell r="D63">
            <v>16735</v>
          </cell>
          <cell r="E63">
            <v>16581</v>
          </cell>
          <cell r="F63">
            <v>16728</v>
          </cell>
          <cell r="G63">
            <v>50044</v>
          </cell>
          <cell r="H63">
            <v>14790</v>
          </cell>
          <cell r="I63">
            <v>15874</v>
          </cell>
          <cell r="J63">
            <v>14497</v>
          </cell>
          <cell r="K63">
            <v>45161</v>
          </cell>
          <cell r="L63">
            <v>0</v>
          </cell>
          <cell r="M63">
            <v>0</v>
          </cell>
          <cell r="N63">
            <v>0</v>
          </cell>
          <cell r="O63">
            <v>0</v>
          </cell>
          <cell r="P63">
            <v>56385</v>
          </cell>
          <cell r="Q63">
            <v>508</v>
          </cell>
          <cell r="R63">
            <v>54874</v>
          </cell>
          <cell r="S63">
            <v>55382</v>
          </cell>
          <cell r="T63">
            <v>98.22</v>
          </cell>
          <cell r="U63">
            <v>473</v>
          </cell>
          <cell r="V63">
            <v>564</v>
          </cell>
          <cell r="W63">
            <v>55911</v>
          </cell>
          <cell r="X63">
            <v>7161</v>
          </cell>
          <cell r="Y63">
            <v>0</v>
          </cell>
          <cell r="Z63">
            <v>52562</v>
          </cell>
          <cell r="AA63">
            <v>4286</v>
          </cell>
          <cell r="AB63">
            <v>47212</v>
          </cell>
          <cell r="AC63">
            <v>51498</v>
          </cell>
          <cell r="AD63">
            <v>97.98</v>
          </cell>
          <cell r="AE63">
            <v>-471</v>
          </cell>
          <cell r="AF63">
            <v>3861</v>
          </cell>
          <cell r="AG63">
            <v>50602</v>
          </cell>
          <cell r="AH63">
            <v>8387</v>
          </cell>
          <cell r="AI63">
            <v>54454437.140000001</v>
          </cell>
          <cell r="AJ63">
            <v>38912.1</v>
          </cell>
          <cell r="AK63">
            <v>0</v>
          </cell>
          <cell r="AL63">
            <v>1485.56</v>
          </cell>
          <cell r="AM63">
            <v>57806.25927599999</v>
          </cell>
        </row>
        <row r="64">
          <cell r="A64">
            <v>53</v>
          </cell>
          <cell r="B64" t="str">
            <v>Cherwell</v>
          </cell>
          <cell r="C64" t="str">
            <v>E3131</v>
          </cell>
          <cell r="D64">
            <v>21732</v>
          </cell>
          <cell r="E64">
            <v>21453</v>
          </cell>
          <cell r="F64">
            <v>20500</v>
          </cell>
          <cell r="G64">
            <v>63685</v>
          </cell>
          <cell r="H64">
            <v>22495</v>
          </cell>
          <cell r="I64">
            <v>19774</v>
          </cell>
          <cell r="J64">
            <v>19314</v>
          </cell>
          <cell r="K64">
            <v>61583</v>
          </cell>
          <cell r="L64">
            <v>0</v>
          </cell>
          <cell r="M64">
            <v>0</v>
          </cell>
          <cell r="N64">
            <v>0</v>
          </cell>
          <cell r="O64">
            <v>0</v>
          </cell>
          <cell r="P64">
            <v>71163</v>
          </cell>
          <cell r="Q64">
            <v>634</v>
          </cell>
          <cell r="R64">
            <v>69463</v>
          </cell>
          <cell r="S64">
            <v>70097</v>
          </cell>
          <cell r="T64">
            <v>98.5</v>
          </cell>
          <cell r="U64">
            <v>1005</v>
          </cell>
          <cell r="V64">
            <v>637</v>
          </cell>
          <cell r="W64">
            <v>71105</v>
          </cell>
          <cell r="X64">
            <v>8750</v>
          </cell>
          <cell r="Y64">
            <v>0</v>
          </cell>
          <cell r="Z64">
            <v>68718</v>
          </cell>
          <cell r="AA64">
            <v>851</v>
          </cell>
          <cell r="AB64">
            <v>67129</v>
          </cell>
          <cell r="AC64">
            <v>67980</v>
          </cell>
          <cell r="AD64">
            <v>98.93</v>
          </cell>
          <cell r="AE64">
            <v>2105</v>
          </cell>
          <cell r="AF64">
            <v>480</v>
          </cell>
          <cell r="AG64">
            <v>69714</v>
          </cell>
          <cell r="AH64">
            <v>10561</v>
          </cell>
          <cell r="AI64">
            <v>70864513.049999997</v>
          </cell>
          <cell r="AJ64">
            <v>47374.5</v>
          </cell>
          <cell r="AK64">
            <v>246</v>
          </cell>
          <cell r="AL64">
            <v>1546.9</v>
          </cell>
          <cell r="AM64">
            <v>73664.151450000005</v>
          </cell>
        </row>
        <row r="65">
          <cell r="A65">
            <v>54</v>
          </cell>
          <cell r="B65" t="str">
            <v>Cheshire East UA</v>
          </cell>
          <cell r="C65" t="str">
            <v>E0603</v>
          </cell>
          <cell r="D65">
            <v>59156</v>
          </cell>
          <cell r="E65">
            <v>59062</v>
          </cell>
          <cell r="F65">
            <v>57213</v>
          </cell>
          <cell r="G65">
            <v>175431</v>
          </cell>
          <cell r="H65">
            <v>45313</v>
          </cell>
          <cell r="I65">
            <v>37908</v>
          </cell>
          <cell r="J65">
            <v>35851</v>
          </cell>
          <cell r="K65">
            <v>119072</v>
          </cell>
          <cell r="L65">
            <v>0</v>
          </cell>
          <cell r="M65">
            <v>0</v>
          </cell>
          <cell r="N65">
            <v>0</v>
          </cell>
          <cell r="O65">
            <v>0</v>
          </cell>
          <cell r="P65">
            <v>195483</v>
          </cell>
          <cell r="Q65">
            <v>2654</v>
          </cell>
          <cell r="R65">
            <v>189307</v>
          </cell>
          <cell r="S65">
            <v>191961</v>
          </cell>
          <cell r="T65">
            <v>98.2</v>
          </cell>
          <cell r="U65">
            <v>2344</v>
          </cell>
          <cell r="V65">
            <v>2421</v>
          </cell>
          <cell r="W65">
            <v>194072</v>
          </cell>
          <cell r="X65">
            <v>24971</v>
          </cell>
          <cell r="Y65">
            <v>0</v>
          </cell>
          <cell r="Z65">
            <v>135896</v>
          </cell>
          <cell r="AA65">
            <v>1007</v>
          </cell>
          <cell r="AB65">
            <v>132018</v>
          </cell>
          <cell r="AC65">
            <v>133025</v>
          </cell>
          <cell r="AD65">
            <v>97.89</v>
          </cell>
          <cell r="AE65">
            <v>-1911</v>
          </cell>
          <cell r="AF65">
            <v>1288</v>
          </cell>
          <cell r="AG65">
            <v>131395</v>
          </cell>
          <cell r="AH65">
            <v>14423</v>
          </cell>
          <cell r="AI65">
            <v>141055452.75</v>
          </cell>
          <cell r="AJ65">
            <v>138507.26999999999</v>
          </cell>
          <cell r="AK65">
            <v>0</v>
          </cell>
          <cell r="AL65">
            <v>1470.29</v>
          </cell>
          <cell r="AM65">
            <v>203645.85400829997</v>
          </cell>
        </row>
        <row r="66">
          <cell r="A66">
            <v>55</v>
          </cell>
          <cell r="B66" t="str">
            <v>Cheshire West and Chester UA</v>
          </cell>
          <cell r="C66" t="str">
            <v>E0604</v>
          </cell>
          <cell r="D66">
            <v>49401</v>
          </cell>
          <cell r="E66">
            <v>48191</v>
          </cell>
          <cell r="F66">
            <v>48056</v>
          </cell>
          <cell r="G66">
            <v>145648</v>
          </cell>
          <cell r="H66">
            <v>46030</v>
          </cell>
          <cell r="I66">
            <v>48805</v>
          </cell>
          <cell r="J66">
            <v>43308</v>
          </cell>
          <cell r="K66">
            <v>138143</v>
          </cell>
          <cell r="L66">
            <v>0</v>
          </cell>
          <cell r="M66">
            <v>0</v>
          </cell>
          <cell r="N66">
            <v>0</v>
          </cell>
          <cell r="O66">
            <v>0</v>
          </cell>
          <cell r="P66">
            <v>161404</v>
          </cell>
          <cell r="Q66">
            <v>2377</v>
          </cell>
          <cell r="R66">
            <v>156246</v>
          </cell>
          <cell r="S66">
            <v>158623</v>
          </cell>
          <cell r="T66">
            <v>98.28</v>
          </cell>
          <cell r="U66">
            <v>1590</v>
          </cell>
          <cell r="V66">
            <v>1738</v>
          </cell>
          <cell r="W66">
            <v>159574</v>
          </cell>
          <cell r="X66">
            <v>21105</v>
          </cell>
          <cell r="Y66">
            <v>0</v>
          </cell>
          <cell r="Z66">
            <v>150596</v>
          </cell>
          <cell r="AA66">
            <v>2965</v>
          </cell>
          <cell r="AB66">
            <v>145287</v>
          </cell>
          <cell r="AC66">
            <v>148252</v>
          </cell>
          <cell r="AD66">
            <v>98.44</v>
          </cell>
          <cell r="AE66">
            <v>-3238</v>
          </cell>
          <cell r="AF66">
            <v>650</v>
          </cell>
          <cell r="AG66">
            <v>142699</v>
          </cell>
          <cell r="AH66">
            <v>13706</v>
          </cell>
          <cell r="AI66">
            <v>155207723.22999999</v>
          </cell>
          <cell r="AJ66">
            <v>111550.1</v>
          </cell>
          <cell r="AK66">
            <v>155</v>
          </cell>
          <cell r="AL66">
            <v>1518.33</v>
          </cell>
          <cell r="AM66">
            <v>169605.20448300001</v>
          </cell>
        </row>
        <row r="67">
          <cell r="A67">
            <v>56</v>
          </cell>
          <cell r="B67" t="str">
            <v>Chesterfield</v>
          </cell>
          <cell r="C67" t="str">
            <v>E1033</v>
          </cell>
          <cell r="D67">
            <v>11622</v>
          </cell>
          <cell r="E67">
            <v>11646</v>
          </cell>
          <cell r="F67">
            <v>11515</v>
          </cell>
          <cell r="G67">
            <v>34783</v>
          </cell>
          <cell r="H67">
            <v>11297</v>
          </cell>
          <cell r="I67">
            <v>11463</v>
          </cell>
          <cell r="J67">
            <v>9538</v>
          </cell>
          <cell r="K67">
            <v>32298</v>
          </cell>
          <cell r="L67">
            <v>0</v>
          </cell>
          <cell r="M67">
            <v>0</v>
          </cell>
          <cell r="N67">
            <v>0</v>
          </cell>
          <cell r="O67">
            <v>0</v>
          </cell>
          <cell r="P67">
            <v>39152</v>
          </cell>
          <cell r="Q67">
            <v>693</v>
          </cell>
          <cell r="R67">
            <v>37216</v>
          </cell>
          <cell r="S67">
            <v>37909</v>
          </cell>
          <cell r="T67">
            <v>96.83</v>
          </cell>
          <cell r="U67">
            <v>622</v>
          </cell>
          <cell r="V67">
            <v>791</v>
          </cell>
          <cell r="W67">
            <v>38629</v>
          </cell>
          <cell r="X67">
            <v>5153</v>
          </cell>
          <cell r="Y67">
            <v>0</v>
          </cell>
          <cell r="Z67">
            <v>35370</v>
          </cell>
          <cell r="AA67">
            <v>277</v>
          </cell>
          <cell r="AB67">
            <v>34195</v>
          </cell>
          <cell r="AC67">
            <v>34472</v>
          </cell>
          <cell r="AD67">
            <v>97.46</v>
          </cell>
          <cell r="AE67">
            <v>3</v>
          </cell>
          <cell r="AF67">
            <v>352</v>
          </cell>
          <cell r="AG67">
            <v>34550</v>
          </cell>
          <cell r="AH67">
            <v>3558</v>
          </cell>
          <cell r="AI67">
            <v>36478313.560000002</v>
          </cell>
          <cell r="AJ67">
            <v>27679.89</v>
          </cell>
          <cell r="AK67">
            <v>0</v>
          </cell>
          <cell r="AL67">
            <v>1467.5</v>
          </cell>
          <cell r="AM67">
            <v>40620.238574999996</v>
          </cell>
        </row>
        <row r="68">
          <cell r="A68">
            <v>57</v>
          </cell>
          <cell r="B68" t="str">
            <v>Chichester</v>
          </cell>
          <cell r="C68" t="str">
            <v>E3833</v>
          </cell>
          <cell r="D68">
            <v>22106</v>
          </cell>
          <cell r="E68">
            <v>20970</v>
          </cell>
          <cell r="F68">
            <v>20733</v>
          </cell>
          <cell r="G68">
            <v>63809</v>
          </cell>
          <cell r="H68">
            <v>12913</v>
          </cell>
          <cell r="I68">
            <v>13925</v>
          </cell>
          <cell r="J68">
            <v>11865</v>
          </cell>
          <cell r="K68">
            <v>38703</v>
          </cell>
          <cell r="L68">
            <v>0</v>
          </cell>
          <cell r="M68">
            <v>0</v>
          </cell>
          <cell r="N68">
            <v>0</v>
          </cell>
          <cell r="O68">
            <v>0</v>
          </cell>
          <cell r="P68">
            <v>71280</v>
          </cell>
          <cell r="Q68">
            <v>1077</v>
          </cell>
          <cell r="R68">
            <v>68921</v>
          </cell>
          <cell r="S68">
            <v>69998</v>
          </cell>
          <cell r="T68">
            <v>98.2</v>
          </cell>
          <cell r="U68">
            <v>517</v>
          </cell>
          <cell r="V68">
            <v>941</v>
          </cell>
          <cell r="W68">
            <v>70379</v>
          </cell>
          <cell r="X68">
            <v>8984</v>
          </cell>
          <cell r="Y68">
            <v>0</v>
          </cell>
          <cell r="Z68">
            <v>42502</v>
          </cell>
          <cell r="AA68">
            <v>77</v>
          </cell>
          <cell r="AB68">
            <v>41451</v>
          </cell>
          <cell r="AC68">
            <v>41528</v>
          </cell>
          <cell r="AD68">
            <v>97.71</v>
          </cell>
          <cell r="AE68">
            <v>-526</v>
          </cell>
          <cell r="AF68">
            <v>102</v>
          </cell>
          <cell r="AG68">
            <v>41027</v>
          </cell>
          <cell r="AH68">
            <v>4004</v>
          </cell>
          <cell r="AI68">
            <v>44276346.370000005</v>
          </cell>
          <cell r="AJ68">
            <v>49433.13</v>
          </cell>
          <cell r="AK68">
            <v>278.7</v>
          </cell>
          <cell r="AL68">
            <v>1482.81</v>
          </cell>
          <cell r="AM68">
            <v>73713.198642299991</v>
          </cell>
        </row>
        <row r="69">
          <cell r="A69">
            <v>58</v>
          </cell>
          <cell r="B69" t="str">
            <v>Chiltern</v>
          </cell>
          <cell r="C69" t="str">
            <v>E0432</v>
          </cell>
          <cell r="D69">
            <v>13771</v>
          </cell>
          <cell r="E69">
            <v>18798</v>
          </cell>
          <cell r="F69">
            <v>18832</v>
          </cell>
          <cell r="G69">
            <v>51401</v>
          </cell>
          <cell r="H69">
            <v>5286</v>
          </cell>
          <cell r="I69">
            <v>5789</v>
          </cell>
          <cell r="J69">
            <v>5370</v>
          </cell>
          <cell r="K69">
            <v>16445</v>
          </cell>
          <cell r="L69">
            <v>0</v>
          </cell>
          <cell r="M69">
            <v>0</v>
          </cell>
          <cell r="N69">
            <v>0</v>
          </cell>
          <cell r="O69">
            <v>0</v>
          </cell>
          <cell r="P69">
            <v>63091</v>
          </cell>
          <cell r="Q69">
            <v>596</v>
          </cell>
          <cell r="R69">
            <v>62020</v>
          </cell>
          <cell r="S69">
            <v>62616</v>
          </cell>
          <cell r="T69">
            <v>99.25</v>
          </cell>
          <cell r="U69">
            <v>490</v>
          </cell>
          <cell r="V69">
            <v>37</v>
          </cell>
          <cell r="W69">
            <v>62547</v>
          </cell>
          <cell r="X69">
            <v>10698</v>
          </cell>
          <cell r="Y69">
            <v>0</v>
          </cell>
          <cell r="Z69">
            <v>20697</v>
          </cell>
          <cell r="AA69">
            <v>693</v>
          </cell>
          <cell r="AB69">
            <v>19477</v>
          </cell>
          <cell r="AC69">
            <v>20170</v>
          </cell>
          <cell r="AD69">
            <v>97.45</v>
          </cell>
          <cell r="AE69">
            <v>-513</v>
          </cell>
          <cell r="AF69">
            <v>14</v>
          </cell>
          <cell r="AG69">
            <v>18978</v>
          </cell>
          <cell r="AH69">
            <v>1749</v>
          </cell>
          <cell r="AI69">
            <v>21499752.579999998</v>
          </cell>
          <cell r="AJ69">
            <v>42280.9</v>
          </cell>
          <cell r="AK69">
            <v>0</v>
          </cell>
          <cell r="AL69">
            <v>1511.51</v>
          </cell>
          <cell r="AM69">
            <v>63908.003159</v>
          </cell>
        </row>
        <row r="70">
          <cell r="A70">
            <v>59</v>
          </cell>
          <cell r="B70" t="str">
            <v>Chorley</v>
          </cell>
          <cell r="C70" t="str">
            <v>E2334</v>
          </cell>
          <cell r="D70">
            <v>14170</v>
          </cell>
          <cell r="E70">
            <v>14117</v>
          </cell>
          <cell r="F70">
            <v>14051</v>
          </cell>
          <cell r="G70">
            <v>42338</v>
          </cell>
          <cell r="H70">
            <v>8490</v>
          </cell>
          <cell r="I70">
            <v>7935</v>
          </cell>
          <cell r="J70">
            <v>6686</v>
          </cell>
          <cell r="K70">
            <v>23111</v>
          </cell>
          <cell r="L70">
            <v>0</v>
          </cell>
          <cell r="M70">
            <v>0</v>
          </cell>
          <cell r="N70">
            <v>0</v>
          </cell>
          <cell r="O70">
            <v>0</v>
          </cell>
          <cell r="P70">
            <v>49035</v>
          </cell>
          <cell r="Q70">
            <v>552</v>
          </cell>
          <cell r="R70">
            <v>47572</v>
          </cell>
          <cell r="S70">
            <v>48124</v>
          </cell>
          <cell r="T70">
            <v>98.14</v>
          </cell>
          <cell r="U70">
            <v>317</v>
          </cell>
          <cell r="V70">
            <v>522</v>
          </cell>
          <cell r="W70">
            <v>48411</v>
          </cell>
          <cell r="X70">
            <v>6920</v>
          </cell>
          <cell r="Y70">
            <v>0</v>
          </cell>
          <cell r="Z70">
            <v>26539</v>
          </cell>
          <cell r="AA70">
            <v>177</v>
          </cell>
          <cell r="AB70">
            <v>25588</v>
          </cell>
          <cell r="AC70">
            <v>25765</v>
          </cell>
          <cell r="AD70">
            <v>97.08</v>
          </cell>
          <cell r="AE70">
            <v>108</v>
          </cell>
          <cell r="AF70">
            <v>254</v>
          </cell>
          <cell r="AG70">
            <v>25950</v>
          </cell>
          <cell r="AH70">
            <v>3025</v>
          </cell>
          <cell r="AI70">
            <v>27515741.579999998</v>
          </cell>
          <cell r="AJ70">
            <v>33114.92</v>
          </cell>
          <cell r="AK70">
            <v>0</v>
          </cell>
          <cell r="AL70">
            <v>1496.29</v>
          </cell>
          <cell r="AM70">
            <v>49549.523646799993</v>
          </cell>
        </row>
        <row r="71">
          <cell r="A71">
            <v>60</v>
          </cell>
          <cell r="B71" t="str">
            <v>Christchurch</v>
          </cell>
          <cell r="C71" t="str">
            <v>E1232</v>
          </cell>
          <cell r="D71">
            <v>8789</v>
          </cell>
          <cell r="E71">
            <v>8587</v>
          </cell>
          <cell r="F71">
            <v>8790</v>
          </cell>
          <cell r="G71">
            <v>26166</v>
          </cell>
          <cell r="H71">
            <v>5899</v>
          </cell>
          <cell r="I71">
            <v>4843</v>
          </cell>
          <cell r="J71">
            <v>5140</v>
          </cell>
          <cell r="K71">
            <v>15882</v>
          </cell>
          <cell r="L71">
            <v>0</v>
          </cell>
          <cell r="M71">
            <v>0</v>
          </cell>
          <cell r="N71">
            <v>0</v>
          </cell>
          <cell r="O71">
            <v>0</v>
          </cell>
          <cell r="P71">
            <v>29456</v>
          </cell>
          <cell r="Q71">
            <v>447</v>
          </cell>
          <cell r="R71">
            <v>28533</v>
          </cell>
          <cell r="S71">
            <v>28980</v>
          </cell>
          <cell r="T71">
            <v>98.38</v>
          </cell>
          <cell r="U71">
            <v>222</v>
          </cell>
          <cell r="V71">
            <v>466</v>
          </cell>
          <cell r="W71">
            <v>29221</v>
          </cell>
          <cell r="X71">
            <v>3757</v>
          </cell>
          <cell r="Y71">
            <v>0</v>
          </cell>
          <cell r="Z71">
            <v>18036</v>
          </cell>
          <cell r="AA71">
            <v>135</v>
          </cell>
          <cell r="AB71">
            <v>17480</v>
          </cell>
          <cell r="AC71">
            <v>17615</v>
          </cell>
          <cell r="AD71">
            <v>97.67</v>
          </cell>
          <cell r="AE71">
            <v>-29</v>
          </cell>
          <cell r="AF71">
            <v>260</v>
          </cell>
          <cell r="AG71">
            <v>17711</v>
          </cell>
          <cell r="AH71">
            <v>1874</v>
          </cell>
          <cell r="AI71">
            <v>18968001.800000001</v>
          </cell>
          <cell r="AJ71">
            <v>19047.5</v>
          </cell>
          <cell r="AK71">
            <v>0</v>
          </cell>
          <cell r="AL71">
            <v>1596.33</v>
          </cell>
          <cell r="AM71">
            <v>30406.095674999997</v>
          </cell>
        </row>
        <row r="72">
          <cell r="A72">
            <v>61</v>
          </cell>
          <cell r="B72" t="str">
            <v>City of London</v>
          </cell>
          <cell r="C72" t="str">
            <v>E5010</v>
          </cell>
          <cell r="D72">
            <v>1515</v>
          </cell>
          <cell r="E72">
            <v>1590</v>
          </cell>
          <cell r="F72">
            <v>1730</v>
          </cell>
          <cell r="G72">
            <v>4835</v>
          </cell>
          <cell r="H72">
            <v>284399</v>
          </cell>
          <cell r="I72">
            <v>230593</v>
          </cell>
          <cell r="J72">
            <v>243318</v>
          </cell>
          <cell r="K72">
            <v>758310</v>
          </cell>
          <cell r="L72">
            <v>0</v>
          </cell>
          <cell r="M72">
            <v>0</v>
          </cell>
          <cell r="N72">
            <v>0</v>
          </cell>
          <cell r="O72">
            <v>0</v>
          </cell>
          <cell r="P72">
            <v>5990</v>
          </cell>
          <cell r="Q72">
            <v>38</v>
          </cell>
          <cell r="R72">
            <v>5919</v>
          </cell>
          <cell r="S72">
            <v>5957</v>
          </cell>
          <cell r="T72">
            <v>99.45</v>
          </cell>
          <cell r="U72">
            <v>27</v>
          </cell>
          <cell r="V72">
            <v>35</v>
          </cell>
          <cell r="W72">
            <v>5981</v>
          </cell>
          <cell r="X72">
            <v>1069</v>
          </cell>
          <cell r="Y72">
            <v>0</v>
          </cell>
          <cell r="Z72">
            <v>792757</v>
          </cell>
          <cell r="AA72">
            <v>23447</v>
          </cell>
          <cell r="AB72">
            <v>758336</v>
          </cell>
          <cell r="AC72">
            <v>781783</v>
          </cell>
          <cell r="AD72">
            <v>98.62</v>
          </cell>
          <cell r="AE72">
            <v>-19130</v>
          </cell>
          <cell r="AF72">
            <v>46230</v>
          </cell>
          <cell r="AG72">
            <v>785436</v>
          </cell>
          <cell r="AH72">
            <v>68311</v>
          </cell>
          <cell r="AI72">
            <v>810033477.88999999</v>
          </cell>
          <cell r="AJ72">
            <v>6288.4</v>
          </cell>
          <cell r="AK72">
            <v>0</v>
          </cell>
          <cell r="AL72">
            <v>943.39</v>
          </cell>
          <cell r="AM72">
            <v>5932.4136760000001</v>
          </cell>
        </row>
        <row r="73">
          <cell r="A73">
            <v>62</v>
          </cell>
          <cell r="B73" t="str">
            <v>Colchester</v>
          </cell>
          <cell r="C73" t="str">
            <v>E1536</v>
          </cell>
          <cell r="D73">
            <v>24977</v>
          </cell>
          <cell r="E73">
            <v>24423</v>
          </cell>
          <cell r="F73">
            <v>24266</v>
          </cell>
          <cell r="G73">
            <v>73666</v>
          </cell>
          <cell r="H73">
            <v>20103</v>
          </cell>
          <cell r="I73">
            <v>17906</v>
          </cell>
          <cell r="J73">
            <v>16005</v>
          </cell>
          <cell r="K73">
            <v>54014</v>
          </cell>
          <cell r="L73">
            <v>0</v>
          </cell>
          <cell r="M73">
            <v>0</v>
          </cell>
          <cell r="N73">
            <v>0</v>
          </cell>
          <cell r="O73">
            <v>0</v>
          </cell>
          <cell r="P73">
            <v>80845</v>
          </cell>
          <cell r="Q73">
            <v>1194</v>
          </cell>
          <cell r="R73">
            <v>77916</v>
          </cell>
          <cell r="S73">
            <v>79110</v>
          </cell>
          <cell r="T73">
            <v>97.85</v>
          </cell>
          <cell r="U73">
            <v>896</v>
          </cell>
          <cell r="V73">
            <v>1133</v>
          </cell>
          <cell r="W73">
            <v>79945</v>
          </cell>
          <cell r="X73">
            <v>10368</v>
          </cell>
          <cell r="Y73">
            <v>0</v>
          </cell>
          <cell r="Z73">
            <v>60039</v>
          </cell>
          <cell r="AA73">
            <v>1918</v>
          </cell>
          <cell r="AB73">
            <v>56843</v>
          </cell>
          <cell r="AC73">
            <v>58761</v>
          </cell>
          <cell r="AD73">
            <v>97.87</v>
          </cell>
          <cell r="AE73">
            <v>-622</v>
          </cell>
          <cell r="AF73">
            <v>380</v>
          </cell>
          <cell r="AG73">
            <v>56601</v>
          </cell>
          <cell r="AH73">
            <v>5344</v>
          </cell>
          <cell r="AI73">
            <v>62276121.119999997</v>
          </cell>
          <cell r="AJ73">
            <v>55898.05</v>
          </cell>
          <cell r="AK73">
            <v>776.4</v>
          </cell>
          <cell r="AL73">
            <v>1490</v>
          </cell>
          <cell r="AM73">
            <v>84444.930500000002</v>
          </cell>
        </row>
        <row r="74">
          <cell r="A74">
            <v>63</v>
          </cell>
          <cell r="B74" t="str">
            <v>Copeland</v>
          </cell>
          <cell r="C74" t="str">
            <v>E0934</v>
          </cell>
          <cell r="D74">
            <v>8935</v>
          </cell>
          <cell r="E74">
            <v>8902</v>
          </cell>
          <cell r="F74">
            <v>8990</v>
          </cell>
          <cell r="G74">
            <v>26827</v>
          </cell>
          <cell r="H74">
            <v>34273</v>
          </cell>
          <cell r="I74">
            <v>3237</v>
          </cell>
          <cell r="J74">
            <v>2964</v>
          </cell>
          <cell r="K74">
            <v>40474</v>
          </cell>
          <cell r="L74">
            <v>0</v>
          </cell>
          <cell r="M74">
            <v>0</v>
          </cell>
          <cell r="N74">
            <v>0</v>
          </cell>
          <cell r="O74">
            <v>0</v>
          </cell>
          <cell r="P74">
            <v>29781</v>
          </cell>
          <cell r="Q74">
            <v>580</v>
          </cell>
          <cell r="R74">
            <v>28664</v>
          </cell>
          <cell r="S74">
            <v>29244</v>
          </cell>
          <cell r="T74">
            <v>98.2</v>
          </cell>
          <cell r="U74">
            <v>426</v>
          </cell>
          <cell r="V74">
            <v>630</v>
          </cell>
          <cell r="W74">
            <v>29720</v>
          </cell>
          <cell r="X74">
            <v>3893</v>
          </cell>
          <cell r="Y74">
            <v>0</v>
          </cell>
          <cell r="Z74">
            <v>41247</v>
          </cell>
          <cell r="AA74">
            <v>363</v>
          </cell>
          <cell r="AB74">
            <v>40482</v>
          </cell>
          <cell r="AC74">
            <v>40845</v>
          </cell>
          <cell r="AD74">
            <v>99.03</v>
          </cell>
          <cell r="AE74">
            <v>89</v>
          </cell>
          <cell r="AF74">
            <v>304</v>
          </cell>
          <cell r="AG74">
            <v>40875</v>
          </cell>
          <cell r="AH74">
            <v>4424</v>
          </cell>
          <cell r="AI74">
            <v>42493577.789999999</v>
          </cell>
          <cell r="AJ74">
            <v>19939.099999999999</v>
          </cell>
          <cell r="AK74">
            <v>0</v>
          </cell>
          <cell r="AL74">
            <v>1573.07</v>
          </cell>
          <cell r="AM74">
            <v>31365.600036999997</v>
          </cell>
        </row>
        <row r="75">
          <cell r="A75">
            <v>64</v>
          </cell>
          <cell r="B75" t="str">
            <v>Corby</v>
          </cell>
          <cell r="C75" t="str">
            <v>E2831</v>
          </cell>
          <cell r="D75">
            <v>6371</v>
          </cell>
          <cell r="E75">
            <v>6714</v>
          </cell>
          <cell r="F75">
            <v>6721</v>
          </cell>
          <cell r="G75">
            <v>19806</v>
          </cell>
          <cell r="H75">
            <v>9370</v>
          </cell>
          <cell r="I75">
            <v>9371</v>
          </cell>
          <cell r="J75">
            <v>8987</v>
          </cell>
          <cell r="K75">
            <v>27728</v>
          </cell>
          <cell r="L75">
            <v>0</v>
          </cell>
          <cell r="M75">
            <v>0</v>
          </cell>
          <cell r="N75">
            <v>0</v>
          </cell>
          <cell r="O75">
            <v>0</v>
          </cell>
          <cell r="P75">
            <v>22142</v>
          </cell>
          <cell r="Q75">
            <v>217</v>
          </cell>
          <cell r="R75">
            <v>21368</v>
          </cell>
          <cell r="S75">
            <v>21585</v>
          </cell>
          <cell r="T75">
            <v>97.48</v>
          </cell>
          <cell r="U75">
            <v>373</v>
          </cell>
          <cell r="V75">
            <v>185</v>
          </cell>
          <cell r="W75">
            <v>21926</v>
          </cell>
          <cell r="X75">
            <v>2980</v>
          </cell>
          <cell r="Y75">
            <v>0</v>
          </cell>
          <cell r="Z75">
            <v>30990</v>
          </cell>
          <cell r="AA75">
            <v>96</v>
          </cell>
          <cell r="AB75">
            <v>30039</v>
          </cell>
          <cell r="AC75">
            <v>30135</v>
          </cell>
          <cell r="AD75">
            <v>97.24</v>
          </cell>
          <cell r="AE75">
            <v>460</v>
          </cell>
          <cell r="AF75">
            <v>67</v>
          </cell>
          <cell r="AG75">
            <v>30566</v>
          </cell>
          <cell r="AH75">
            <v>4422</v>
          </cell>
          <cell r="AI75">
            <v>34057240.659999996</v>
          </cell>
          <cell r="AJ75">
            <v>16525</v>
          </cell>
          <cell r="AK75">
            <v>0</v>
          </cell>
          <cell r="AL75">
            <v>1402.66</v>
          </cell>
          <cell r="AM75">
            <v>23178.9565</v>
          </cell>
        </row>
        <row r="76">
          <cell r="A76">
            <v>65</v>
          </cell>
          <cell r="B76" t="str">
            <v>Cornwall UA</v>
          </cell>
          <cell r="C76" t="str">
            <v>E0801</v>
          </cell>
          <cell r="D76">
            <v>76924</v>
          </cell>
          <cell r="E76">
            <v>73548</v>
          </cell>
          <cell r="F76">
            <v>74446</v>
          </cell>
          <cell r="G76">
            <v>224918</v>
          </cell>
          <cell r="H76">
            <v>52518</v>
          </cell>
          <cell r="I76">
            <v>39971</v>
          </cell>
          <cell r="J76">
            <v>36987</v>
          </cell>
          <cell r="K76">
            <v>129476</v>
          </cell>
          <cell r="L76">
            <v>0</v>
          </cell>
          <cell r="M76">
            <v>0</v>
          </cell>
          <cell r="N76">
            <v>0</v>
          </cell>
          <cell r="O76">
            <v>0</v>
          </cell>
          <cell r="P76">
            <v>249094</v>
          </cell>
          <cell r="Q76">
            <v>4462</v>
          </cell>
          <cell r="R76">
            <v>239147</v>
          </cell>
          <cell r="S76">
            <v>243609</v>
          </cell>
          <cell r="T76">
            <v>97.8</v>
          </cell>
          <cell r="U76">
            <v>3270</v>
          </cell>
          <cell r="V76">
            <v>4296</v>
          </cell>
          <cell r="W76">
            <v>246713</v>
          </cell>
          <cell r="X76">
            <v>34284</v>
          </cell>
          <cell r="Y76">
            <v>0</v>
          </cell>
          <cell r="Z76">
            <v>150351</v>
          </cell>
          <cell r="AA76">
            <v>3404</v>
          </cell>
          <cell r="AB76">
            <v>142296</v>
          </cell>
          <cell r="AC76">
            <v>145700</v>
          </cell>
          <cell r="AD76">
            <v>96.91</v>
          </cell>
          <cell r="AE76">
            <v>-1106</v>
          </cell>
          <cell r="AF76">
            <v>1456</v>
          </cell>
          <cell r="AG76">
            <v>142646</v>
          </cell>
          <cell r="AH76">
            <v>14693</v>
          </cell>
          <cell r="AI76">
            <v>158495835.08000001</v>
          </cell>
          <cell r="AJ76">
            <v>178224.9</v>
          </cell>
          <cell r="AK76">
            <v>532.1</v>
          </cell>
          <cell r="AL76">
            <v>1477.05</v>
          </cell>
          <cell r="AM76">
            <v>264033.02684999997</v>
          </cell>
        </row>
        <row r="77">
          <cell r="A77">
            <v>66</v>
          </cell>
          <cell r="B77" t="str">
            <v>Cotswold</v>
          </cell>
          <cell r="C77" t="str">
            <v>E1632</v>
          </cell>
          <cell r="D77">
            <v>16131</v>
          </cell>
          <cell r="E77">
            <v>15577</v>
          </cell>
          <cell r="F77">
            <v>15394</v>
          </cell>
          <cell r="G77">
            <v>47102</v>
          </cell>
          <cell r="H77">
            <v>9560</v>
          </cell>
          <cell r="I77">
            <v>7978</v>
          </cell>
          <cell r="J77">
            <v>7731</v>
          </cell>
          <cell r="K77">
            <v>25269</v>
          </cell>
          <cell r="L77">
            <v>0</v>
          </cell>
          <cell r="M77">
            <v>0</v>
          </cell>
          <cell r="N77">
            <v>0</v>
          </cell>
          <cell r="O77">
            <v>0</v>
          </cell>
          <cell r="P77">
            <v>52952</v>
          </cell>
          <cell r="Q77">
            <v>728</v>
          </cell>
          <cell r="R77">
            <v>51642</v>
          </cell>
          <cell r="S77">
            <v>52370</v>
          </cell>
          <cell r="T77">
            <v>98.9</v>
          </cell>
          <cell r="U77">
            <v>35</v>
          </cell>
          <cell r="V77">
            <v>620</v>
          </cell>
          <cell r="W77">
            <v>52297</v>
          </cell>
          <cell r="X77">
            <v>6750</v>
          </cell>
          <cell r="Y77">
            <v>0</v>
          </cell>
          <cell r="Z77">
            <v>28593</v>
          </cell>
          <cell r="AA77">
            <v>343</v>
          </cell>
          <cell r="AB77">
            <v>27739</v>
          </cell>
          <cell r="AC77">
            <v>28082</v>
          </cell>
          <cell r="AD77">
            <v>98.21</v>
          </cell>
          <cell r="AE77">
            <v>161</v>
          </cell>
          <cell r="AF77">
            <v>86</v>
          </cell>
          <cell r="AG77">
            <v>27986</v>
          </cell>
          <cell r="AH77">
            <v>3363</v>
          </cell>
          <cell r="AI77">
            <v>30138773.559999999</v>
          </cell>
          <cell r="AJ77">
            <v>36365.57</v>
          </cell>
          <cell r="AK77">
            <v>0</v>
          </cell>
          <cell r="AL77">
            <v>1489.61</v>
          </cell>
          <cell r="AM77">
            <v>54170.516727699993</v>
          </cell>
        </row>
        <row r="78">
          <cell r="A78">
            <v>67</v>
          </cell>
          <cell r="B78" t="str">
            <v>Coventry</v>
          </cell>
          <cell r="C78" t="str">
            <v>E4602</v>
          </cell>
          <cell r="D78">
            <v>31265</v>
          </cell>
          <cell r="E78">
            <v>30980</v>
          </cell>
          <cell r="F78">
            <v>31159</v>
          </cell>
          <cell r="G78">
            <v>93404</v>
          </cell>
          <cell r="H78">
            <v>36052</v>
          </cell>
          <cell r="I78">
            <v>33894</v>
          </cell>
          <cell r="J78">
            <v>33504</v>
          </cell>
          <cell r="K78">
            <v>103450</v>
          </cell>
          <cell r="L78">
            <v>0</v>
          </cell>
          <cell r="M78">
            <v>0</v>
          </cell>
          <cell r="N78">
            <v>0</v>
          </cell>
          <cell r="O78">
            <v>0</v>
          </cell>
          <cell r="P78">
            <v>105551.26</v>
          </cell>
          <cell r="Q78">
            <v>1151</v>
          </cell>
          <cell r="R78">
            <v>100063.27</v>
          </cell>
          <cell r="S78">
            <v>101214.27</v>
          </cell>
          <cell r="T78">
            <v>95.89</v>
          </cell>
          <cell r="U78">
            <v>2938</v>
          </cell>
          <cell r="V78">
            <v>1419</v>
          </cell>
          <cell r="W78">
            <v>104420.27</v>
          </cell>
          <cell r="X78">
            <v>14359.27</v>
          </cell>
          <cell r="Y78">
            <v>0</v>
          </cell>
          <cell r="Z78">
            <v>115929</v>
          </cell>
          <cell r="AA78">
            <v>2082</v>
          </cell>
          <cell r="AB78">
            <v>111481</v>
          </cell>
          <cell r="AC78">
            <v>113563</v>
          </cell>
          <cell r="AD78">
            <v>97.96</v>
          </cell>
          <cell r="AE78">
            <v>-2084</v>
          </cell>
          <cell r="AF78">
            <v>1818</v>
          </cell>
          <cell r="AG78">
            <v>111215</v>
          </cell>
          <cell r="AH78">
            <v>13121</v>
          </cell>
          <cell r="AI78">
            <v>119260592.98999999</v>
          </cell>
          <cell r="AJ78">
            <v>71942.899999999994</v>
          </cell>
          <cell r="AK78">
            <v>0</v>
          </cell>
          <cell r="AL78">
            <v>1479.11</v>
          </cell>
          <cell r="AM78">
            <v>106411.46281899999</v>
          </cell>
        </row>
        <row r="79">
          <cell r="A79">
            <v>68</v>
          </cell>
          <cell r="B79" t="str">
            <v>Craven</v>
          </cell>
          <cell r="C79" t="str">
            <v>E2731</v>
          </cell>
          <cell r="D79">
            <v>9651</v>
          </cell>
          <cell r="E79">
            <v>9213</v>
          </cell>
          <cell r="F79">
            <v>9298</v>
          </cell>
          <cell r="G79">
            <v>28162</v>
          </cell>
          <cell r="H79">
            <v>5593</v>
          </cell>
          <cell r="I79">
            <v>4970</v>
          </cell>
          <cell r="J79">
            <v>4892</v>
          </cell>
          <cell r="K79">
            <v>15455</v>
          </cell>
          <cell r="L79">
            <v>0</v>
          </cell>
          <cell r="M79">
            <v>0</v>
          </cell>
          <cell r="N79">
            <v>0</v>
          </cell>
          <cell r="O79">
            <v>0</v>
          </cell>
          <cell r="P79">
            <v>31794</v>
          </cell>
          <cell r="Q79">
            <v>411</v>
          </cell>
          <cell r="R79">
            <v>30573</v>
          </cell>
          <cell r="S79">
            <v>30984</v>
          </cell>
          <cell r="T79">
            <v>97.45</v>
          </cell>
          <cell r="U79">
            <v>874</v>
          </cell>
          <cell r="V79">
            <v>418</v>
          </cell>
          <cell r="W79">
            <v>31865</v>
          </cell>
          <cell r="X79">
            <v>4432</v>
          </cell>
          <cell r="Y79">
            <v>0</v>
          </cell>
          <cell r="Z79">
            <v>17668</v>
          </cell>
          <cell r="AA79">
            <v>114</v>
          </cell>
          <cell r="AB79">
            <v>17010</v>
          </cell>
          <cell r="AC79">
            <v>17124</v>
          </cell>
          <cell r="AD79">
            <v>96.92</v>
          </cell>
          <cell r="AE79">
            <v>-592</v>
          </cell>
          <cell r="AF79">
            <v>1047</v>
          </cell>
          <cell r="AG79">
            <v>17465</v>
          </cell>
          <cell r="AH79">
            <v>2216</v>
          </cell>
          <cell r="AI79">
            <v>19106123.789999999</v>
          </cell>
          <cell r="AJ79">
            <v>21137.71</v>
          </cell>
          <cell r="AK79">
            <v>0</v>
          </cell>
          <cell r="AL79">
            <v>1528.78</v>
          </cell>
          <cell r="AM79">
            <v>32314.908293799996</v>
          </cell>
        </row>
        <row r="80">
          <cell r="A80">
            <v>69</v>
          </cell>
          <cell r="B80" t="str">
            <v>Crawley</v>
          </cell>
          <cell r="C80" t="str">
            <v>E3834</v>
          </cell>
          <cell r="D80">
            <v>13067</v>
          </cell>
          <cell r="E80">
            <v>13903</v>
          </cell>
          <cell r="F80">
            <v>13814</v>
          </cell>
          <cell r="G80">
            <v>40784</v>
          </cell>
          <cell r="H80">
            <v>27469</v>
          </cell>
          <cell r="I80">
            <v>34241</v>
          </cell>
          <cell r="J80">
            <v>32503</v>
          </cell>
          <cell r="K80">
            <v>94213</v>
          </cell>
          <cell r="L80">
            <v>0</v>
          </cell>
          <cell r="M80">
            <v>0</v>
          </cell>
          <cell r="N80">
            <v>0</v>
          </cell>
          <cell r="O80">
            <v>0</v>
          </cell>
          <cell r="P80">
            <v>46534</v>
          </cell>
          <cell r="Q80">
            <v>466</v>
          </cell>
          <cell r="R80">
            <v>45376</v>
          </cell>
          <cell r="S80">
            <v>45842</v>
          </cell>
          <cell r="T80">
            <v>98.51</v>
          </cell>
          <cell r="U80">
            <v>287</v>
          </cell>
          <cell r="V80">
            <v>431</v>
          </cell>
          <cell r="W80">
            <v>46094</v>
          </cell>
          <cell r="X80">
            <v>5738</v>
          </cell>
          <cell r="Y80">
            <v>0</v>
          </cell>
          <cell r="Z80">
            <v>111147</v>
          </cell>
          <cell r="AA80">
            <v>884</v>
          </cell>
          <cell r="AB80">
            <v>108202</v>
          </cell>
          <cell r="AC80">
            <v>109086</v>
          </cell>
          <cell r="AD80">
            <v>98.15</v>
          </cell>
          <cell r="AE80">
            <v>-2718</v>
          </cell>
          <cell r="AF80">
            <v>540</v>
          </cell>
          <cell r="AG80">
            <v>106024</v>
          </cell>
          <cell r="AH80">
            <v>9940</v>
          </cell>
          <cell r="AI80">
            <v>113944956.09999999</v>
          </cell>
          <cell r="AJ80">
            <v>32143.599999999999</v>
          </cell>
          <cell r="AK80">
            <v>0</v>
          </cell>
          <cell r="AL80">
            <v>1488.24</v>
          </cell>
          <cell r="AM80">
            <v>47837.391263999998</v>
          </cell>
        </row>
        <row r="81">
          <cell r="A81">
            <v>70</v>
          </cell>
          <cell r="B81" t="str">
            <v>Croydon</v>
          </cell>
          <cell r="C81" t="str">
            <v>E5035</v>
          </cell>
          <cell r="D81">
            <v>44867</v>
          </cell>
          <cell r="E81">
            <v>46414</v>
          </cell>
          <cell r="F81">
            <v>46784</v>
          </cell>
          <cell r="G81">
            <v>138065</v>
          </cell>
          <cell r="H81">
            <v>31039</v>
          </cell>
          <cell r="I81">
            <v>31475</v>
          </cell>
          <cell r="J81">
            <v>33472</v>
          </cell>
          <cell r="K81">
            <v>95986</v>
          </cell>
          <cell r="L81">
            <v>0</v>
          </cell>
          <cell r="M81">
            <v>0</v>
          </cell>
          <cell r="N81">
            <v>0</v>
          </cell>
          <cell r="O81">
            <v>0</v>
          </cell>
          <cell r="P81">
            <v>161136.39000000001</v>
          </cell>
          <cell r="Q81">
            <v>1856.58</v>
          </cell>
          <cell r="R81">
            <v>153724.22</v>
          </cell>
          <cell r="S81">
            <v>155580.79999999999</v>
          </cell>
          <cell r="T81">
            <v>96.55</v>
          </cell>
          <cell r="U81">
            <v>4204.53</v>
          </cell>
          <cell r="V81">
            <v>1258.4100000000001</v>
          </cell>
          <cell r="W81">
            <v>159187</v>
          </cell>
          <cell r="X81">
            <v>27799</v>
          </cell>
          <cell r="Y81">
            <v>0</v>
          </cell>
          <cell r="Z81">
            <v>113668.66</v>
          </cell>
          <cell r="AA81">
            <v>1691.83</v>
          </cell>
          <cell r="AB81">
            <v>108758.18</v>
          </cell>
          <cell r="AC81">
            <v>110450.01</v>
          </cell>
          <cell r="AD81">
            <v>97.17</v>
          </cell>
          <cell r="AE81">
            <v>1202.33</v>
          </cell>
          <cell r="AF81">
            <v>1949</v>
          </cell>
          <cell r="AG81">
            <v>111910</v>
          </cell>
          <cell r="AH81">
            <v>13708</v>
          </cell>
          <cell r="AI81">
            <v>119784074.03</v>
          </cell>
          <cell r="AJ81">
            <v>111290</v>
          </cell>
          <cell r="AK81">
            <v>0</v>
          </cell>
          <cell r="AL81">
            <v>1474.39</v>
          </cell>
          <cell r="AM81">
            <v>164084.86310000002</v>
          </cell>
        </row>
        <row r="82">
          <cell r="A82">
            <v>71</v>
          </cell>
          <cell r="B82" t="str">
            <v>Dacorum</v>
          </cell>
          <cell r="C82" t="str">
            <v>E1932</v>
          </cell>
          <cell r="D82">
            <v>22797</v>
          </cell>
          <cell r="E82">
            <v>22225</v>
          </cell>
          <cell r="F82">
            <v>20938</v>
          </cell>
          <cell r="G82">
            <v>65960</v>
          </cell>
          <cell r="H82">
            <v>18431</v>
          </cell>
          <cell r="I82">
            <v>18326</v>
          </cell>
          <cell r="J82">
            <v>15811</v>
          </cell>
          <cell r="K82">
            <v>52568</v>
          </cell>
          <cell r="L82">
            <v>0</v>
          </cell>
          <cell r="M82">
            <v>0</v>
          </cell>
          <cell r="N82">
            <v>0</v>
          </cell>
          <cell r="O82">
            <v>0</v>
          </cell>
          <cell r="P82">
            <v>76202</v>
          </cell>
          <cell r="Q82">
            <v>645</v>
          </cell>
          <cell r="R82">
            <v>73875</v>
          </cell>
          <cell r="S82">
            <v>74520</v>
          </cell>
          <cell r="T82">
            <v>97.79</v>
          </cell>
          <cell r="U82">
            <v>1326</v>
          </cell>
          <cell r="V82">
            <v>692</v>
          </cell>
          <cell r="W82">
            <v>75893</v>
          </cell>
          <cell r="X82">
            <v>9866</v>
          </cell>
          <cell r="Y82">
            <v>0</v>
          </cell>
          <cell r="Z82">
            <v>63114</v>
          </cell>
          <cell r="AA82">
            <v>1753</v>
          </cell>
          <cell r="AB82">
            <v>60408</v>
          </cell>
          <cell r="AC82">
            <v>62161</v>
          </cell>
          <cell r="AD82">
            <v>98.49</v>
          </cell>
          <cell r="AE82">
            <v>-2394</v>
          </cell>
          <cell r="AF82">
            <v>349</v>
          </cell>
          <cell r="AG82">
            <v>58363</v>
          </cell>
          <cell r="AH82">
            <v>7199</v>
          </cell>
          <cell r="AI82">
            <v>64827957.539999999</v>
          </cell>
          <cell r="AJ82">
            <v>53566.2</v>
          </cell>
          <cell r="AK82">
            <v>0</v>
          </cell>
          <cell r="AL82">
            <v>1451.53</v>
          </cell>
          <cell r="AM82">
            <v>77752.946285999991</v>
          </cell>
        </row>
        <row r="83">
          <cell r="A83">
            <v>72</v>
          </cell>
          <cell r="B83" t="str">
            <v>Darlington</v>
          </cell>
          <cell r="C83" t="str">
            <v>E1301</v>
          </cell>
          <cell r="D83">
            <v>11867</v>
          </cell>
          <cell r="E83">
            <v>12031</v>
          </cell>
          <cell r="F83">
            <v>12133</v>
          </cell>
          <cell r="G83">
            <v>36031</v>
          </cell>
          <cell r="H83">
            <v>10694</v>
          </cell>
          <cell r="I83">
            <v>9290</v>
          </cell>
          <cell r="J83">
            <v>9038</v>
          </cell>
          <cell r="K83">
            <v>29022</v>
          </cell>
          <cell r="L83">
            <v>0</v>
          </cell>
          <cell r="M83">
            <v>0</v>
          </cell>
          <cell r="N83">
            <v>0</v>
          </cell>
          <cell r="O83">
            <v>0</v>
          </cell>
          <cell r="P83">
            <v>41375</v>
          </cell>
          <cell r="Q83">
            <v>502</v>
          </cell>
          <cell r="R83">
            <v>39195</v>
          </cell>
          <cell r="S83">
            <v>39697</v>
          </cell>
          <cell r="T83">
            <v>95.94</v>
          </cell>
          <cell r="U83">
            <v>845</v>
          </cell>
          <cell r="V83">
            <v>442</v>
          </cell>
          <cell r="W83">
            <v>40482</v>
          </cell>
          <cell r="X83">
            <v>6843</v>
          </cell>
          <cell r="Y83">
            <v>0</v>
          </cell>
          <cell r="Z83">
            <v>33729</v>
          </cell>
          <cell r="AA83">
            <v>387</v>
          </cell>
          <cell r="AB83">
            <v>31912</v>
          </cell>
          <cell r="AC83">
            <v>32299</v>
          </cell>
          <cell r="AD83">
            <v>95.76</v>
          </cell>
          <cell r="AE83">
            <v>-279</v>
          </cell>
          <cell r="AF83">
            <v>289</v>
          </cell>
          <cell r="AG83">
            <v>31922</v>
          </cell>
          <cell r="AH83">
            <v>4001</v>
          </cell>
          <cell r="AI83">
            <v>34928423.299999997</v>
          </cell>
          <cell r="AJ83">
            <v>30335.200000000001</v>
          </cell>
          <cell r="AK83">
            <v>102.6</v>
          </cell>
          <cell r="AL83">
            <v>1465.47</v>
          </cell>
          <cell r="AM83">
            <v>44605.682766000005</v>
          </cell>
        </row>
        <row r="84">
          <cell r="A84">
            <v>73</v>
          </cell>
          <cell r="B84" t="str">
            <v>Dartford</v>
          </cell>
          <cell r="C84" t="str">
            <v>E2233</v>
          </cell>
          <cell r="D84">
            <v>13694</v>
          </cell>
          <cell r="E84">
            <v>13629</v>
          </cell>
          <cell r="F84">
            <v>13380</v>
          </cell>
          <cell r="G84">
            <v>40703</v>
          </cell>
          <cell r="H84">
            <v>24081</v>
          </cell>
          <cell r="I84">
            <v>23150</v>
          </cell>
          <cell r="J84">
            <v>22578</v>
          </cell>
          <cell r="K84">
            <v>69809</v>
          </cell>
          <cell r="L84">
            <v>0</v>
          </cell>
          <cell r="M84">
            <v>0</v>
          </cell>
          <cell r="N84">
            <v>0</v>
          </cell>
          <cell r="O84">
            <v>0</v>
          </cell>
          <cell r="P84">
            <v>46012</v>
          </cell>
          <cell r="Q84">
            <v>778</v>
          </cell>
          <cell r="R84">
            <v>44006</v>
          </cell>
          <cell r="S84">
            <v>44784</v>
          </cell>
          <cell r="T84">
            <v>97.33</v>
          </cell>
          <cell r="U84">
            <v>783</v>
          </cell>
          <cell r="V84">
            <v>736</v>
          </cell>
          <cell r="W84">
            <v>45525</v>
          </cell>
          <cell r="X84">
            <v>6247</v>
          </cell>
          <cell r="Y84">
            <v>0</v>
          </cell>
          <cell r="Z84">
            <v>82506</v>
          </cell>
          <cell r="AA84">
            <v>1071</v>
          </cell>
          <cell r="AB84">
            <v>80471</v>
          </cell>
          <cell r="AC84">
            <v>81542</v>
          </cell>
          <cell r="AD84">
            <v>98.83</v>
          </cell>
          <cell r="AE84">
            <v>-1918</v>
          </cell>
          <cell r="AF84">
            <v>1634</v>
          </cell>
          <cell r="AG84">
            <v>80187</v>
          </cell>
          <cell r="AH84">
            <v>8950</v>
          </cell>
          <cell r="AI84">
            <v>86000866.810000002</v>
          </cell>
          <cell r="AJ84">
            <v>32222.04</v>
          </cell>
          <cell r="AK84">
            <v>0</v>
          </cell>
          <cell r="AL84">
            <v>1451.91</v>
          </cell>
          <cell r="AM84">
            <v>46783.502096400007</v>
          </cell>
        </row>
        <row r="85">
          <cell r="A85">
            <v>74</v>
          </cell>
          <cell r="B85" t="str">
            <v>Daventry</v>
          </cell>
          <cell r="C85" t="str">
            <v>E2832</v>
          </cell>
          <cell r="D85">
            <v>11669</v>
          </cell>
          <cell r="E85">
            <v>11402</v>
          </cell>
          <cell r="F85">
            <v>11152</v>
          </cell>
          <cell r="G85">
            <v>34223</v>
          </cell>
          <cell r="H85">
            <v>11898</v>
          </cell>
          <cell r="I85">
            <v>11544</v>
          </cell>
          <cell r="J85">
            <v>10553</v>
          </cell>
          <cell r="K85">
            <v>33995</v>
          </cell>
          <cell r="L85">
            <v>0</v>
          </cell>
          <cell r="M85">
            <v>0</v>
          </cell>
          <cell r="N85">
            <v>0</v>
          </cell>
          <cell r="O85">
            <v>0</v>
          </cell>
          <cell r="P85">
            <v>38368</v>
          </cell>
          <cell r="Q85">
            <v>489</v>
          </cell>
          <cell r="R85">
            <v>37236</v>
          </cell>
          <cell r="S85">
            <v>37725</v>
          </cell>
          <cell r="T85">
            <v>98.32</v>
          </cell>
          <cell r="U85">
            <v>551</v>
          </cell>
          <cell r="V85">
            <v>546</v>
          </cell>
          <cell r="W85">
            <v>38333</v>
          </cell>
          <cell r="X85">
            <v>4784</v>
          </cell>
          <cell r="Y85">
            <v>0</v>
          </cell>
          <cell r="Z85">
            <v>38925</v>
          </cell>
          <cell r="AA85">
            <v>795</v>
          </cell>
          <cell r="AB85">
            <v>37684</v>
          </cell>
          <cell r="AC85">
            <v>38479</v>
          </cell>
          <cell r="AD85">
            <v>98.85</v>
          </cell>
          <cell r="AE85">
            <v>1245</v>
          </cell>
          <cell r="AF85">
            <v>933</v>
          </cell>
          <cell r="AG85">
            <v>39862</v>
          </cell>
          <cell r="AH85">
            <v>4681</v>
          </cell>
          <cell r="AI85">
            <v>39975866.07</v>
          </cell>
          <cell r="AJ85">
            <v>27799.95</v>
          </cell>
          <cell r="AK85">
            <v>0</v>
          </cell>
          <cell r="AL85">
            <v>1415.35</v>
          </cell>
          <cell r="AM85">
            <v>39346.659232500002</v>
          </cell>
        </row>
        <row r="86">
          <cell r="A86">
            <v>75</v>
          </cell>
          <cell r="B86" t="str">
            <v>Derby</v>
          </cell>
          <cell r="C86" t="str">
            <v>E1001</v>
          </cell>
          <cell r="D86">
            <v>25415</v>
          </cell>
          <cell r="E86">
            <v>24068</v>
          </cell>
          <cell r="F86">
            <v>24042</v>
          </cell>
          <cell r="G86">
            <v>73525</v>
          </cell>
          <cell r="H86">
            <v>27492</v>
          </cell>
          <cell r="I86">
            <v>22478</v>
          </cell>
          <cell r="J86">
            <v>22885</v>
          </cell>
          <cell r="K86">
            <v>72855</v>
          </cell>
          <cell r="L86">
            <v>0</v>
          </cell>
          <cell r="M86">
            <v>0</v>
          </cell>
          <cell r="N86">
            <v>0</v>
          </cell>
          <cell r="O86">
            <v>0</v>
          </cell>
          <cell r="P86">
            <v>81589</v>
          </cell>
          <cell r="Q86">
            <v>1397</v>
          </cell>
          <cell r="R86">
            <v>75946</v>
          </cell>
          <cell r="S86">
            <v>77343</v>
          </cell>
          <cell r="T86">
            <v>94.8</v>
          </cell>
          <cell r="U86">
            <v>2050</v>
          </cell>
          <cell r="V86">
            <v>824</v>
          </cell>
          <cell r="W86">
            <v>78820</v>
          </cell>
          <cell r="X86">
            <v>10690</v>
          </cell>
          <cell r="Y86">
            <v>0</v>
          </cell>
          <cell r="Z86">
            <v>84580</v>
          </cell>
          <cell r="AA86">
            <v>389</v>
          </cell>
          <cell r="AB86">
            <v>80745</v>
          </cell>
          <cell r="AC86">
            <v>81134</v>
          </cell>
          <cell r="AD86">
            <v>95.93</v>
          </cell>
          <cell r="AE86">
            <v>-408</v>
          </cell>
          <cell r="AF86">
            <v>280</v>
          </cell>
          <cell r="AG86">
            <v>80617</v>
          </cell>
          <cell r="AH86">
            <v>7753</v>
          </cell>
          <cell r="AI86">
            <v>89067578.540000007</v>
          </cell>
          <cell r="AJ86">
            <v>63203</v>
          </cell>
          <cell r="AK86">
            <v>0</v>
          </cell>
          <cell r="AL86">
            <v>1378.75</v>
          </cell>
          <cell r="AM86">
            <v>87141.136249999996</v>
          </cell>
        </row>
        <row r="87">
          <cell r="A87">
            <v>76</v>
          </cell>
          <cell r="B87" t="str">
            <v>Derbyshire Dales</v>
          </cell>
          <cell r="C87" t="str">
            <v>E1035</v>
          </cell>
          <cell r="D87">
            <v>12842</v>
          </cell>
          <cell r="E87">
            <v>12124</v>
          </cell>
          <cell r="F87">
            <v>12490</v>
          </cell>
          <cell r="G87">
            <v>37456</v>
          </cell>
          <cell r="H87">
            <v>5556</v>
          </cell>
          <cell r="I87">
            <v>5362</v>
          </cell>
          <cell r="J87">
            <v>4401</v>
          </cell>
          <cell r="K87">
            <v>15319</v>
          </cell>
          <cell r="L87">
            <v>0</v>
          </cell>
          <cell r="M87">
            <v>0</v>
          </cell>
          <cell r="N87">
            <v>0</v>
          </cell>
          <cell r="O87">
            <v>0</v>
          </cell>
          <cell r="P87">
            <v>42091</v>
          </cell>
          <cell r="Q87">
            <v>746</v>
          </cell>
          <cell r="R87">
            <v>40668</v>
          </cell>
          <cell r="S87">
            <v>41414</v>
          </cell>
          <cell r="T87">
            <v>98.39</v>
          </cell>
          <cell r="U87">
            <v>426</v>
          </cell>
          <cell r="V87">
            <v>704</v>
          </cell>
          <cell r="W87">
            <v>41798</v>
          </cell>
          <cell r="X87">
            <v>4972</v>
          </cell>
          <cell r="Y87">
            <v>0</v>
          </cell>
          <cell r="Z87">
            <v>16975</v>
          </cell>
          <cell r="AA87">
            <v>178</v>
          </cell>
          <cell r="AB87">
            <v>16379</v>
          </cell>
          <cell r="AC87">
            <v>16557</v>
          </cell>
          <cell r="AD87">
            <v>97.54</v>
          </cell>
          <cell r="AE87">
            <v>-298</v>
          </cell>
          <cell r="AF87">
            <v>160</v>
          </cell>
          <cell r="AG87">
            <v>16241</v>
          </cell>
          <cell r="AH87">
            <v>1527</v>
          </cell>
          <cell r="AI87">
            <v>17569149.41</v>
          </cell>
          <cell r="AJ87">
            <v>27898.400000000001</v>
          </cell>
          <cell r="AK87">
            <v>0</v>
          </cell>
          <cell r="AL87">
            <v>1545.32</v>
          </cell>
          <cell r="AM87">
            <v>43111.955488</v>
          </cell>
        </row>
        <row r="88">
          <cell r="A88">
            <v>77</v>
          </cell>
          <cell r="B88" t="str">
            <v>Doncaster</v>
          </cell>
          <cell r="C88" t="str">
            <v>E4402</v>
          </cell>
          <cell r="D88">
            <v>27197</v>
          </cell>
          <cell r="E88">
            <v>26488</v>
          </cell>
          <cell r="F88">
            <v>26965</v>
          </cell>
          <cell r="G88">
            <v>80650</v>
          </cell>
          <cell r="H88">
            <v>26416</v>
          </cell>
          <cell r="I88">
            <v>24583</v>
          </cell>
          <cell r="J88">
            <v>23789</v>
          </cell>
          <cell r="K88">
            <v>74788</v>
          </cell>
          <cell r="L88">
            <v>0</v>
          </cell>
          <cell r="M88">
            <v>0</v>
          </cell>
          <cell r="N88">
            <v>0</v>
          </cell>
          <cell r="O88">
            <v>0</v>
          </cell>
          <cell r="P88">
            <v>95587</v>
          </cell>
          <cell r="Q88">
            <v>0</v>
          </cell>
          <cell r="R88">
            <v>90714</v>
          </cell>
          <cell r="S88">
            <v>90714</v>
          </cell>
          <cell r="T88">
            <v>94.9</v>
          </cell>
          <cell r="U88">
            <v>2670</v>
          </cell>
          <cell r="V88">
            <v>582</v>
          </cell>
          <cell r="W88">
            <v>93966</v>
          </cell>
          <cell r="X88">
            <v>17626</v>
          </cell>
          <cell r="Y88">
            <v>0</v>
          </cell>
          <cell r="Z88">
            <v>87600</v>
          </cell>
          <cell r="AA88">
            <v>559</v>
          </cell>
          <cell r="AB88">
            <v>83915</v>
          </cell>
          <cell r="AC88">
            <v>84474</v>
          </cell>
          <cell r="AD88">
            <v>96.43</v>
          </cell>
          <cell r="AE88">
            <v>-1469</v>
          </cell>
          <cell r="AF88">
            <v>507</v>
          </cell>
          <cell r="AG88">
            <v>82953</v>
          </cell>
          <cell r="AH88">
            <v>11743</v>
          </cell>
          <cell r="AI88">
            <v>90252751.189999998</v>
          </cell>
          <cell r="AJ88">
            <v>73781.8</v>
          </cell>
          <cell r="AK88">
            <v>0</v>
          </cell>
          <cell r="AL88">
            <v>1331.66</v>
          </cell>
          <cell r="AM88">
            <v>98252.271787999998</v>
          </cell>
        </row>
        <row r="89">
          <cell r="A89">
            <v>78</v>
          </cell>
          <cell r="B89" t="str">
            <v>Dover</v>
          </cell>
          <cell r="C89" t="str">
            <v>E2234</v>
          </cell>
          <cell r="D89">
            <v>15422</v>
          </cell>
          <cell r="E89">
            <v>14967</v>
          </cell>
          <cell r="F89">
            <v>14828</v>
          </cell>
          <cell r="G89">
            <v>45217</v>
          </cell>
          <cell r="H89">
            <v>11846</v>
          </cell>
          <cell r="I89">
            <v>8864</v>
          </cell>
          <cell r="J89">
            <v>9553</v>
          </cell>
          <cell r="K89">
            <v>30263</v>
          </cell>
          <cell r="L89">
            <v>0</v>
          </cell>
          <cell r="M89">
            <v>0</v>
          </cell>
          <cell r="N89">
            <v>0</v>
          </cell>
          <cell r="O89">
            <v>0</v>
          </cell>
          <cell r="P89">
            <v>50425</v>
          </cell>
          <cell r="Q89">
            <v>324</v>
          </cell>
          <cell r="R89">
            <v>49105</v>
          </cell>
          <cell r="S89">
            <v>49429</v>
          </cell>
          <cell r="T89">
            <v>98.02</v>
          </cell>
          <cell r="U89">
            <v>826</v>
          </cell>
          <cell r="V89">
            <v>330</v>
          </cell>
          <cell r="W89">
            <v>50261</v>
          </cell>
          <cell r="X89">
            <v>7349</v>
          </cell>
          <cell r="Y89">
            <v>0</v>
          </cell>
          <cell r="Z89">
            <v>33992</v>
          </cell>
          <cell r="AA89">
            <v>190</v>
          </cell>
          <cell r="AB89">
            <v>32385</v>
          </cell>
          <cell r="AC89">
            <v>32575</v>
          </cell>
          <cell r="AD89">
            <v>95.83</v>
          </cell>
          <cell r="AE89">
            <v>-139</v>
          </cell>
          <cell r="AF89">
            <v>33</v>
          </cell>
          <cell r="AG89">
            <v>32279</v>
          </cell>
          <cell r="AH89">
            <v>3216</v>
          </cell>
          <cell r="AI89">
            <v>38080275.939999998</v>
          </cell>
          <cell r="AJ89">
            <v>35608.9</v>
          </cell>
          <cell r="AK89">
            <v>0</v>
          </cell>
          <cell r="AL89">
            <v>1484.49</v>
          </cell>
          <cell r="AM89">
            <v>52861.055961000005</v>
          </cell>
        </row>
        <row r="90">
          <cell r="A90">
            <v>79</v>
          </cell>
          <cell r="B90" t="str">
            <v>Dudley</v>
          </cell>
          <cell r="C90" t="str">
            <v>E4603</v>
          </cell>
          <cell r="D90">
            <v>31251</v>
          </cell>
          <cell r="E90">
            <v>30813</v>
          </cell>
          <cell r="F90">
            <v>31021</v>
          </cell>
          <cell r="G90">
            <v>93085</v>
          </cell>
          <cell r="H90">
            <v>30536</v>
          </cell>
          <cell r="I90">
            <v>24679</v>
          </cell>
          <cell r="J90">
            <v>25249</v>
          </cell>
          <cell r="K90">
            <v>80464</v>
          </cell>
          <cell r="L90">
            <v>0</v>
          </cell>
          <cell r="M90">
            <v>0</v>
          </cell>
          <cell r="N90">
            <v>0</v>
          </cell>
          <cell r="O90">
            <v>0</v>
          </cell>
          <cell r="P90">
            <v>103982</v>
          </cell>
          <cell r="Q90">
            <v>683</v>
          </cell>
          <cell r="R90">
            <v>101260</v>
          </cell>
          <cell r="S90">
            <v>101943</v>
          </cell>
          <cell r="T90">
            <v>98.04</v>
          </cell>
          <cell r="U90">
            <v>2078</v>
          </cell>
          <cell r="V90">
            <v>667</v>
          </cell>
          <cell r="W90">
            <v>104005</v>
          </cell>
          <cell r="X90">
            <v>13839</v>
          </cell>
          <cell r="Y90">
            <v>0</v>
          </cell>
          <cell r="Z90">
            <v>94446</v>
          </cell>
          <cell r="AA90">
            <v>619</v>
          </cell>
          <cell r="AB90">
            <v>91131</v>
          </cell>
          <cell r="AC90">
            <v>91750</v>
          </cell>
          <cell r="AD90">
            <v>97.15</v>
          </cell>
          <cell r="AE90">
            <v>1689</v>
          </cell>
          <cell r="AF90">
            <v>367</v>
          </cell>
          <cell r="AG90">
            <v>93187</v>
          </cell>
          <cell r="AH90">
            <v>12468</v>
          </cell>
          <cell r="AI90">
            <v>101043626.81999999</v>
          </cell>
          <cell r="AJ90">
            <v>83311.5</v>
          </cell>
          <cell r="AK90">
            <v>0</v>
          </cell>
          <cell r="AL90">
            <v>1280.6199999999999</v>
          </cell>
          <cell r="AM90">
            <v>106690.37312999999</v>
          </cell>
        </row>
        <row r="91">
          <cell r="A91">
            <v>80</v>
          </cell>
          <cell r="B91" t="str">
            <v>Durham</v>
          </cell>
          <cell r="C91" t="str">
            <v>E1302</v>
          </cell>
          <cell r="D91">
            <v>59717</v>
          </cell>
          <cell r="E91">
            <v>58923</v>
          </cell>
          <cell r="F91">
            <v>59638</v>
          </cell>
          <cell r="G91">
            <v>178278</v>
          </cell>
          <cell r="H91">
            <v>42023</v>
          </cell>
          <cell r="I91">
            <v>28861</v>
          </cell>
          <cell r="J91">
            <v>27769</v>
          </cell>
          <cell r="K91">
            <v>98653</v>
          </cell>
          <cell r="L91">
            <v>0</v>
          </cell>
          <cell r="M91">
            <v>0</v>
          </cell>
          <cell r="N91">
            <v>0</v>
          </cell>
          <cell r="O91">
            <v>0</v>
          </cell>
          <cell r="P91">
            <v>203630</v>
          </cell>
          <cell r="Q91">
            <v>2393</v>
          </cell>
          <cell r="R91">
            <v>191060</v>
          </cell>
          <cell r="S91">
            <v>193453</v>
          </cell>
          <cell r="T91">
            <v>95</v>
          </cell>
          <cell r="U91">
            <v>5992</v>
          </cell>
          <cell r="V91">
            <v>2259</v>
          </cell>
          <cell r="W91">
            <v>199311</v>
          </cell>
          <cell r="X91">
            <v>27786</v>
          </cell>
          <cell r="Y91">
            <v>0</v>
          </cell>
          <cell r="Z91">
            <v>111493</v>
          </cell>
          <cell r="AA91">
            <v>1157</v>
          </cell>
          <cell r="AB91">
            <v>105777</v>
          </cell>
          <cell r="AC91">
            <v>106934</v>
          </cell>
          <cell r="AD91">
            <v>95.91</v>
          </cell>
          <cell r="AE91">
            <v>-316</v>
          </cell>
          <cell r="AF91">
            <v>409</v>
          </cell>
          <cell r="AG91">
            <v>105870</v>
          </cell>
          <cell r="AH91">
            <v>11380</v>
          </cell>
          <cell r="AI91">
            <v>116451146.39</v>
          </cell>
          <cell r="AJ91">
            <v>130157.4</v>
          </cell>
          <cell r="AK91">
            <v>0</v>
          </cell>
          <cell r="AL91">
            <v>1607.64</v>
          </cell>
          <cell r="AM91">
            <v>209246.24253600001</v>
          </cell>
        </row>
        <row r="92">
          <cell r="A92">
            <v>81</v>
          </cell>
          <cell r="B92" t="str">
            <v>Ealing</v>
          </cell>
          <cell r="C92" t="str">
            <v>E5036</v>
          </cell>
          <cell r="D92">
            <v>41052</v>
          </cell>
          <cell r="E92">
            <v>39807</v>
          </cell>
          <cell r="F92">
            <v>40533</v>
          </cell>
          <cell r="G92">
            <v>121392</v>
          </cell>
          <cell r="H92">
            <v>42431</v>
          </cell>
          <cell r="I92">
            <v>43094</v>
          </cell>
          <cell r="J92">
            <v>38999</v>
          </cell>
          <cell r="K92">
            <v>124524</v>
          </cell>
          <cell r="L92">
            <v>0</v>
          </cell>
          <cell r="M92">
            <v>0</v>
          </cell>
          <cell r="N92">
            <v>0</v>
          </cell>
          <cell r="O92">
            <v>0</v>
          </cell>
          <cell r="P92">
            <v>136268</v>
          </cell>
          <cell r="Q92">
            <v>2642</v>
          </cell>
          <cell r="R92">
            <v>130123</v>
          </cell>
          <cell r="S92">
            <v>132765</v>
          </cell>
          <cell r="T92">
            <v>97.43</v>
          </cell>
          <cell r="U92">
            <v>2986</v>
          </cell>
          <cell r="V92">
            <v>2904</v>
          </cell>
          <cell r="W92">
            <v>136013</v>
          </cell>
          <cell r="X92">
            <v>20711</v>
          </cell>
          <cell r="Y92">
            <v>0</v>
          </cell>
          <cell r="Z92">
            <v>148324</v>
          </cell>
          <cell r="AA92">
            <v>1473</v>
          </cell>
          <cell r="AB92">
            <v>142150</v>
          </cell>
          <cell r="AC92">
            <v>143623</v>
          </cell>
          <cell r="AD92">
            <v>96.83</v>
          </cell>
          <cell r="AE92">
            <v>-3601</v>
          </cell>
          <cell r="AF92">
            <v>1901</v>
          </cell>
          <cell r="AG92">
            <v>140450</v>
          </cell>
          <cell r="AH92">
            <v>17865</v>
          </cell>
          <cell r="AI92">
            <v>147114905.06999999</v>
          </cell>
          <cell r="AJ92">
            <v>103041.7</v>
          </cell>
          <cell r="AK92">
            <v>0</v>
          </cell>
          <cell r="AL92">
            <v>1362.93</v>
          </cell>
          <cell r="AM92">
            <v>140438.62418099999</v>
          </cell>
        </row>
        <row r="93">
          <cell r="A93">
            <v>82</v>
          </cell>
          <cell r="B93" t="str">
            <v>East Cambridgeshire</v>
          </cell>
          <cell r="C93" t="str">
            <v>E0532</v>
          </cell>
          <cell r="D93">
            <v>12116</v>
          </cell>
          <cell r="E93">
            <v>12272</v>
          </cell>
          <cell r="F93">
            <v>12298</v>
          </cell>
          <cell r="G93">
            <v>36686</v>
          </cell>
          <cell r="H93">
            <v>5578</v>
          </cell>
          <cell r="I93">
            <v>4928</v>
          </cell>
          <cell r="J93">
            <v>4660</v>
          </cell>
          <cell r="K93">
            <v>15166</v>
          </cell>
          <cell r="L93">
            <v>0</v>
          </cell>
          <cell r="M93">
            <v>0</v>
          </cell>
          <cell r="N93">
            <v>0</v>
          </cell>
          <cell r="O93">
            <v>0</v>
          </cell>
          <cell r="P93">
            <v>40773</v>
          </cell>
          <cell r="Q93">
            <v>688</v>
          </cell>
          <cell r="R93">
            <v>39543</v>
          </cell>
          <cell r="S93">
            <v>40231</v>
          </cell>
          <cell r="T93">
            <v>98.67</v>
          </cell>
          <cell r="U93">
            <v>366</v>
          </cell>
          <cell r="V93">
            <v>655</v>
          </cell>
          <cell r="W93">
            <v>40564</v>
          </cell>
          <cell r="X93">
            <v>5100</v>
          </cell>
          <cell r="Y93">
            <v>0</v>
          </cell>
          <cell r="Z93">
            <v>17494</v>
          </cell>
          <cell r="AA93">
            <v>220</v>
          </cell>
          <cell r="AB93">
            <v>17046</v>
          </cell>
          <cell r="AC93">
            <v>17266</v>
          </cell>
          <cell r="AD93">
            <v>98.7</v>
          </cell>
          <cell r="AE93">
            <v>-110</v>
          </cell>
          <cell r="AF93">
            <v>101</v>
          </cell>
          <cell r="AG93">
            <v>17037</v>
          </cell>
          <cell r="AH93">
            <v>1851</v>
          </cell>
          <cell r="AI93">
            <v>18296161.16</v>
          </cell>
          <cell r="AJ93">
            <v>28016.2</v>
          </cell>
          <cell r="AK93">
            <v>0</v>
          </cell>
          <cell r="AL93">
            <v>1541.58</v>
          </cell>
          <cell r="AM93">
            <v>43189.213596000001</v>
          </cell>
        </row>
        <row r="94">
          <cell r="A94">
            <v>83</v>
          </cell>
          <cell r="B94" t="str">
            <v>East Devon</v>
          </cell>
          <cell r="C94" t="str">
            <v>E1131</v>
          </cell>
          <cell r="D94">
            <v>24170</v>
          </cell>
          <cell r="E94">
            <v>22799</v>
          </cell>
          <cell r="F94">
            <v>24024</v>
          </cell>
          <cell r="G94">
            <v>70993</v>
          </cell>
          <cell r="H94">
            <v>9839</v>
          </cell>
          <cell r="I94">
            <v>8863</v>
          </cell>
          <cell r="J94">
            <v>8722</v>
          </cell>
          <cell r="K94">
            <v>27424</v>
          </cell>
          <cell r="L94">
            <v>0</v>
          </cell>
          <cell r="M94">
            <v>0</v>
          </cell>
          <cell r="N94">
            <v>0</v>
          </cell>
          <cell r="O94">
            <v>0</v>
          </cell>
          <cell r="P94">
            <v>78947</v>
          </cell>
          <cell r="Q94">
            <v>1150</v>
          </cell>
          <cell r="R94">
            <v>76743</v>
          </cell>
          <cell r="S94">
            <v>77893</v>
          </cell>
          <cell r="T94">
            <v>98.66</v>
          </cell>
          <cell r="U94">
            <v>511</v>
          </cell>
          <cell r="V94">
            <v>1111</v>
          </cell>
          <cell r="W94">
            <v>78365</v>
          </cell>
          <cell r="X94">
            <v>9969</v>
          </cell>
          <cell r="Y94">
            <v>0</v>
          </cell>
          <cell r="Z94">
            <v>30714</v>
          </cell>
          <cell r="AA94">
            <v>320</v>
          </cell>
          <cell r="AB94">
            <v>29983</v>
          </cell>
          <cell r="AC94">
            <v>30303</v>
          </cell>
          <cell r="AD94">
            <v>98.66</v>
          </cell>
          <cell r="AE94">
            <v>-445</v>
          </cell>
          <cell r="AF94">
            <v>364</v>
          </cell>
          <cell r="AG94">
            <v>29902</v>
          </cell>
          <cell r="AH94">
            <v>3307</v>
          </cell>
          <cell r="AI94">
            <v>32353277.029999997</v>
          </cell>
          <cell r="AJ94">
            <v>53690.2</v>
          </cell>
          <cell r="AK94">
            <v>131</v>
          </cell>
          <cell r="AL94">
            <v>1513.56</v>
          </cell>
          <cell r="AM94">
            <v>81461.61547199999</v>
          </cell>
        </row>
        <row r="95">
          <cell r="A95">
            <v>84</v>
          </cell>
          <cell r="B95" t="str">
            <v>East Dorset</v>
          </cell>
          <cell r="C95" t="str">
            <v>E1233</v>
          </cell>
          <cell r="D95">
            <v>17396</v>
          </cell>
          <cell r="E95">
            <v>17095</v>
          </cell>
          <cell r="F95">
            <v>17423</v>
          </cell>
          <cell r="G95">
            <v>51914</v>
          </cell>
          <cell r="H95">
            <v>6920</v>
          </cell>
          <cell r="I95">
            <v>5441</v>
          </cell>
          <cell r="J95">
            <v>6301</v>
          </cell>
          <cell r="K95">
            <v>18662</v>
          </cell>
          <cell r="L95">
            <v>0</v>
          </cell>
          <cell r="M95">
            <v>0</v>
          </cell>
          <cell r="N95">
            <v>0</v>
          </cell>
          <cell r="O95">
            <v>0</v>
          </cell>
          <cell r="P95">
            <v>58502</v>
          </cell>
          <cell r="Q95">
            <v>550</v>
          </cell>
          <cell r="R95">
            <v>57220</v>
          </cell>
          <cell r="S95">
            <v>57770</v>
          </cell>
          <cell r="T95">
            <v>98.75</v>
          </cell>
          <cell r="U95">
            <v>353</v>
          </cell>
          <cell r="V95">
            <v>581</v>
          </cell>
          <cell r="W95">
            <v>58154</v>
          </cell>
          <cell r="X95">
            <v>7067</v>
          </cell>
          <cell r="Y95">
            <v>0</v>
          </cell>
          <cell r="Z95">
            <v>21200</v>
          </cell>
          <cell r="AA95">
            <v>102</v>
          </cell>
          <cell r="AB95">
            <v>20655</v>
          </cell>
          <cell r="AC95">
            <v>20757</v>
          </cell>
          <cell r="AD95">
            <v>97.91</v>
          </cell>
          <cell r="AE95">
            <v>-190</v>
          </cell>
          <cell r="AF95">
            <v>182</v>
          </cell>
          <cell r="AG95">
            <v>20647</v>
          </cell>
          <cell r="AH95">
            <v>2170</v>
          </cell>
          <cell r="AI95">
            <v>22306840.5</v>
          </cell>
          <cell r="AJ95">
            <v>36137</v>
          </cell>
          <cell r="AK95">
            <v>52.2</v>
          </cell>
          <cell r="AL95">
            <v>1652.5</v>
          </cell>
          <cell r="AM95">
            <v>59802.652999999991</v>
          </cell>
        </row>
        <row r="96">
          <cell r="A96">
            <v>85</v>
          </cell>
          <cell r="B96" t="str">
            <v>East Hampshire</v>
          </cell>
          <cell r="C96" t="str">
            <v>E1732</v>
          </cell>
          <cell r="D96">
            <v>19376</v>
          </cell>
          <cell r="E96">
            <v>19196</v>
          </cell>
          <cell r="F96">
            <v>19574</v>
          </cell>
          <cell r="G96">
            <v>58146</v>
          </cell>
          <cell r="H96">
            <v>9835</v>
          </cell>
          <cell r="I96">
            <v>7771</v>
          </cell>
          <cell r="J96">
            <v>7330</v>
          </cell>
          <cell r="K96">
            <v>24936</v>
          </cell>
          <cell r="L96">
            <v>0</v>
          </cell>
          <cell r="M96">
            <v>0</v>
          </cell>
          <cell r="N96">
            <v>0</v>
          </cell>
          <cell r="O96">
            <v>0</v>
          </cell>
          <cell r="P96">
            <v>65489</v>
          </cell>
          <cell r="Q96">
            <v>581</v>
          </cell>
          <cell r="R96">
            <v>64119</v>
          </cell>
          <cell r="S96">
            <v>64700</v>
          </cell>
          <cell r="T96">
            <v>98.8</v>
          </cell>
          <cell r="U96">
            <v>315</v>
          </cell>
          <cell r="V96">
            <v>642</v>
          </cell>
          <cell r="W96">
            <v>65076</v>
          </cell>
          <cell r="X96">
            <v>11775</v>
          </cell>
          <cell r="Y96">
            <v>0</v>
          </cell>
          <cell r="Z96">
            <v>27409</v>
          </cell>
          <cell r="AA96">
            <v>223</v>
          </cell>
          <cell r="AB96">
            <v>26902</v>
          </cell>
          <cell r="AC96">
            <v>27125</v>
          </cell>
          <cell r="AD96">
            <v>98.96</v>
          </cell>
          <cell r="AE96">
            <v>-200</v>
          </cell>
          <cell r="AF96">
            <v>202</v>
          </cell>
          <cell r="AG96">
            <v>26904</v>
          </cell>
          <cell r="AH96">
            <v>3940</v>
          </cell>
          <cell r="AI96">
            <v>30086632.310000002</v>
          </cell>
          <cell r="AJ96">
            <v>45798.49</v>
          </cell>
          <cell r="AK96">
            <v>304</v>
          </cell>
          <cell r="AL96">
            <v>1450.32</v>
          </cell>
          <cell r="AM96">
            <v>66863.363296800002</v>
          </cell>
        </row>
        <row r="97">
          <cell r="A97">
            <v>86</v>
          </cell>
          <cell r="B97" t="str">
            <v>East Hertfordshire</v>
          </cell>
          <cell r="C97" t="str">
            <v>E1933</v>
          </cell>
          <cell r="D97">
            <v>23066</v>
          </cell>
          <cell r="E97">
            <v>22358</v>
          </cell>
          <cell r="F97">
            <v>22708</v>
          </cell>
          <cell r="G97">
            <v>68132</v>
          </cell>
          <cell r="H97">
            <v>14332</v>
          </cell>
          <cell r="I97">
            <v>11760</v>
          </cell>
          <cell r="J97">
            <v>12854</v>
          </cell>
          <cell r="K97">
            <v>38946</v>
          </cell>
          <cell r="L97">
            <v>0</v>
          </cell>
          <cell r="M97">
            <v>0</v>
          </cell>
          <cell r="N97">
            <v>0</v>
          </cell>
          <cell r="O97">
            <v>0</v>
          </cell>
          <cell r="P97">
            <v>81102</v>
          </cell>
          <cell r="Q97">
            <v>404</v>
          </cell>
          <cell r="R97">
            <v>79414</v>
          </cell>
          <cell r="S97">
            <v>79818</v>
          </cell>
          <cell r="T97">
            <v>98.42</v>
          </cell>
          <cell r="U97">
            <v>550</v>
          </cell>
          <cell r="V97">
            <v>366</v>
          </cell>
          <cell r="W97">
            <v>80330</v>
          </cell>
          <cell r="X97">
            <v>13558</v>
          </cell>
          <cell r="Y97">
            <v>0</v>
          </cell>
          <cell r="Z97">
            <v>44055</v>
          </cell>
          <cell r="AA97">
            <v>106</v>
          </cell>
          <cell r="AB97">
            <v>42609</v>
          </cell>
          <cell r="AC97">
            <v>42715</v>
          </cell>
          <cell r="AD97">
            <v>96.96</v>
          </cell>
          <cell r="AE97">
            <v>-1052</v>
          </cell>
          <cell r="AF97">
            <v>224</v>
          </cell>
          <cell r="AG97">
            <v>41781</v>
          </cell>
          <cell r="AH97">
            <v>4525</v>
          </cell>
          <cell r="AI97">
            <v>45764615.640000001</v>
          </cell>
          <cell r="AJ97">
            <v>55837.8</v>
          </cell>
          <cell r="AK97">
            <v>0</v>
          </cell>
          <cell r="AL97">
            <v>1486.11</v>
          </cell>
          <cell r="AM97">
            <v>82981.112957999998</v>
          </cell>
        </row>
        <row r="98">
          <cell r="A98">
            <v>87</v>
          </cell>
          <cell r="B98" t="str">
            <v>East Lindsey</v>
          </cell>
          <cell r="C98" t="str">
            <v>E2532</v>
          </cell>
          <cell r="D98">
            <v>16104</v>
          </cell>
          <cell r="E98">
            <v>16615</v>
          </cell>
          <cell r="F98">
            <v>16313</v>
          </cell>
          <cell r="G98">
            <v>49032</v>
          </cell>
          <cell r="H98">
            <v>12206</v>
          </cell>
          <cell r="I98">
            <v>8544</v>
          </cell>
          <cell r="J98">
            <v>8475</v>
          </cell>
          <cell r="K98">
            <v>29225</v>
          </cell>
          <cell r="L98">
            <v>0</v>
          </cell>
          <cell r="M98">
            <v>0</v>
          </cell>
          <cell r="N98">
            <v>0</v>
          </cell>
          <cell r="O98">
            <v>0</v>
          </cell>
          <cell r="P98">
            <v>54693</v>
          </cell>
          <cell r="Q98">
            <v>1184</v>
          </cell>
          <cell r="R98">
            <v>52412</v>
          </cell>
          <cell r="S98">
            <v>53596</v>
          </cell>
          <cell r="T98">
            <v>97.99</v>
          </cell>
          <cell r="U98">
            <v>718</v>
          </cell>
          <cell r="V98">
            <v>1200</v>
          </cell>
          <cell r="W98">
            <v>54330</v>
          </cell>
          <cell r="X98">
            <v>7699</v>
          </cell>
          <cell r="Y98">
            <v>0</v>
          </cell>
          <cell r="Z98">
            <v>32761</v>
          </cell>
          <cell r="AA98">
            <v>648</v>
          </cell>
          <cell r="AB98">
            <v>31004</v>
          </cell>
          <cell r="AC98">
            <v>31652</v>
          </cell>
          <cell r="AD98">
            <v>96.61</v>
          </cell>
          <cell r="AE98">
            <v>-183</v>
          </cell>
          <cell r="AF98">
            <v>419</v>
          </cell>
          <cell r="AG98">
            <v>31240</v>
          </cell>
          <cell r="AH98">
            <v>2783</v>
          </cell>
          <cell r="AI98">
            <v>34359001.039999999</v>
          </cell>
          <cell r="AJ98">
            <v>41336.1</v>
          </cell>
          <cell r="AK98">
            <v>246</v>
          </cell>
          <cell r="AL98">
            <v>1406.56</v>
          </cell>
          <cell r="AM98">
            <v>58487.718575999999</v>
          </cell>
        </row>
        <row r="99">
          <cell r="A99">
            <v>88</v>
          </cell>
          <cell r="B99" t="str">
            <v>East Northamptonshire</v>
          </cell>
          <cell r="C99" t="str">
            <v>E2833</v>
          </cell>
          <cell r="D99">
            <v>12061</v>
          </cell>
          <cell r="E99">
            <v>11848</v>
          </cell>
          <cell r="F99">
            <v>11804</v>
          </cell>
          <cell r="G99">
            <v>35713</v>
          </cell>
          <cell r="H99">
            <v>6656</v>
          </cell>
          <cell r="I99">
            <v>6295</v>
          </cell>
          <cell r="J99">
            <v>6053</v>
          </cell>
          <cell r="K99">
            <v>19004</v>
          </cell>
          <cell r="L99">
            <v>0</v>
          </cell>
          <cell r="M99">
            <v>0</v>
          </cell>
          <cell r="N99">
            <v>0</v>
          </cell>
          <cell r="O99">
            <v>0</v>
          </cell>
          <cell r="P99">
            <v>39147</v>
          </cell>
          <cell r="Q99">
            <v>426</v>
          </cell>
          <cell r="R99">
            <v>37997</v>
          </cell>
          <cell r="S99">
            <v>38423</v>
          </cell>
          <cell r="T99">
            <v>98.15</v>
          </cell>
          <cell r="U99">
            <v>454</v>
          </cell>
          <cell r="V99">
            <v>382</v>
          </cell>
          <cell r="W99">
            <v>38833</v>
          </cell>
          <cell r="X99">
            <v>4786</v>
          </cell>
          <cell r="Y99">
            <v>0</v>
          </cell>
          <cell r="Z99">
            <v>20864</v>
          </cell>
          <cell r="AA99">
            <v>312</v>
          </cell>
          <cell r="AB99">
            <v>20520</v>
          </cell>
          <cell r="AC99">
            <v>20832</v>
          </cell>
          <cell r="AD99">
            <v>99.85</v>
          </cell>
          <cell r="AE99">
            <v>263</v>
          </cell>
          <cell r="AF99">
            <v>40</v>
          </cell>
          <cell r="AG99">
            <v>20823</v>
          </cell>
          <cell r="AH99">
            <v>2341</v>
          </cell>
          <cell r="AI99">
            <v>21337125.66</v>
          </cell>
          <cell r="AJ99">
            <v>28657</v>
          </cell>
          <cell r="AK99">
            <v>0</v>
          </cell>
          <cell r="AL99">
            <v>1427.62</v>
          </cell>
          <cell r="AM99">
            <v>40911.306339999996</v>
          </cell>
        </row>
        <row r="100">
          <cell r="A100">
            <v>89</v>
          </cell>
          <cell r="B100" t="str">
            <v>East Riding of Yorkshire</v>
          </cell>
          <cell r="C100" t="str">
            <v>E2001</v>
          </cell>
          <cell r="D100">
            <v>48443</v>
          </cell>
          <cell r="E100">
            <v>47828</v>
          </cell>
          <cell r="F100">
            <v>46962</v>
          </cell>
          <cell r="G100">
            <v>143233</v>
          </cell>
          <cell r="H100">
            <v>28852</v>
          </cell>
          <cell r="I100">
            <v>27757</v>
          </cell>
          <cell r="J100">
            <v>23551</v>
          </cell>
          <cell r="K100">
            <v>80160</v>
          </cell>
          <cell r="L100">
            <v>0</v>
          </cell>
          <cell r="M100">
            <v>0</v>
          </cell>
          <cell r="N100">
            <v>0</v>
          </cell>
          <cell r="O100">
            <v>0</v>
          </cell>
          <cell r="P100">
            <v>160058</v>
          </cell>
          <cell r="Q100">
            <v>1992</v>
          </cell>
          <cell r="R100">
            <v>155061</v>
          </cell>
          <cell r="S100">
            <v>157053</v>
          </cell>
          <cell r="T100">
            <v>98.12</v>
          </cell>
          <cell r="U100">
            <v>1632</v>
          </cell>
          <cell r="V100">
            <v>2304</v>
          </cell>
          <cell r="W100">
            <v>158997</v>
          </cell>
          <cell r="X100">
            <v>19951</v>
          </cell>
          <cell r="Y100">
            <v>0</v>
          </cell>
          <cell r="Z100">
            <v>87614</v>
          </cell>
          <cell r="AA100">
            <v>527</v>
          </cell>
          <cell r="AB100">
            <v>85642</v>
          </cell>
          <cell r="AC100">
            <v>86169</v>
          </cell>
          <cell r="AD100">
            <v>98.35</v>
          </cell>
          <cell r="AE100">
            <v>-481</v>
          </cell>
          <cell r="AF100">
            <v>795</v>
          </cell>
          <cell r="AG100">
            <v>85956</v>
          </cell>
          <cell r="AH100">
            <v>9487</v>
          </cell>
          <cell r="AI100">
            <v>92865387.200000003</v>
          </cell>
          <cell r="AJ100">
            <v>109600.72</v>
          </cell>
          <cell r="AK100">
            <v>101.1</v>
          </cell>
          <cell r="AL100">
            <v>1509.74</v>
          </cell>
          <cell r="AM100">
            <v>165621.22572680001</v>
          </cell>
        </row>
        <row r="101">
          <cell r="A101">
            <v>90</v>
          </cell>
          <cell r="B101" t="str">
            <v>East Staffordshire</v>
          </cell>
          <cell r="C101" t="str">
            <v>E3432</v>
          </cell>
          <cell r="D101">
            <v>14989</v>
          </cell>
          <cell r="E101">
            <v>14538</v>
          </cell>
          <cell r="F101">
            <v>14578</v>
          </cell>
          <cell r="G101">
            <v>44105</v>
          </cell>
          <cell r="H101">
            <v>15691</v>
          </cell>
          <cell r="I101">
            <v>15908</v>
          </cell>
          <cell r="J101">
            <v>15465</v>
          </cell>
          <cell r="K101">
            <v>47064</v>
          </cell>
          <cell r="L101">
            <v>0</v>
          </cell>
          <cell r="M101">
            <v>0</v>
          </cell>
          <cell r="N101">
            <v>0</v>
          </cell>
          <cell r="O101">
            <v>0</v>
          </cell>
          <cell r="P101">
            <v>49602</v>
          </cell>
          <cell r="Q101">
            <v>578</v>
          </cell>
          <cell r="R101">
            <v>48254</v>
          </cell>
          <cell r="S101">
            <v>48832</v>
          </cell>
          <cell r="T101">
            <v>98.45</v>
          </cell>
          <cell r="U101">
            <v>467</v>
          </cell>
          <cell r="V101">
            <v>460</v>
          </cell>
          <cell r="W101">
            <v>49181</v>
          </cell>
          <cell r="X101">
            <v>6393</v>
          </cell>
          <cell r="Y101">
            <v>0</v>
          </cell>
          <cell r="Z101">
            <v>52997</v>
          </cell>
          <cell r="AA101">
            <v>317</v>
          </cell>
          <cell r="AB101">
            <v>51803</v>
          </cell>
          <cell r="AC101">
            <v>52120</v>
          </cell>
          <cell r="AD101">
            <v>98.35</v>
          </cell>
          <cell r="AE101">
            <v>-1098</v>
          </cell>
          <cell r="AF101">
            <v>388</v>
          </cell>
          <cell r="AG101">
            <v>51093</v>
          </cell>
          <cell r="AH101">
            <v>5191</v>
          </cell>
          <cell r="AI101">
            <v>57284794.010000005</v>
          </cell>
          <cell r="AJ101">
            <v>34569.050000000003</v>
          </cell>
          <cell r="AK101">
            <v>0</v>
          </cell>
          <cell r="AL101">
            <v>1485.87</v>
          </cell>
          <cell r="AM101">
            <v>51365.114323499998</v>
          </cell>
        </row>
        <row r="102">
          <cell r="A102">
            <v>91</v>
          </cell>
          <cell r="B102" t="str">
            <v>Eastbourne</v>
          </cell>
          <cell r="C102" t="str">
            <v>E1432</v>
          </cell>
          <cell r="D102">
            <v>14627</v>
          </cell>
          <cell r="E102">
            <v>14635</v>
          </cell>
          <cell r="F102">
            <v>14512</v>
          </cell>
          <cell r="G102">
            <v>43774</v>
          </cell>
          <cell r="H102">
            <v>10467</v>
          </cell>
          <cell r="I102">
            <v>8955</v>
          </cell>
          <cell r="J102">
            <v>9212</v>
          </cell>
          <cell r="K102">
            <v>28634</v>
          </cell>
          <cell r="L102">
            <v>0</v>
          </cell>
          <cell r="M102">
            <v>0</v>
          </cell>
          <cell r="N102">
            <v>0</v>
          </cell>
          <cell r="O102">
            <v>0</v>
          </cell>
          <cell r="P102">
            <v>50671</v>
          </cell>
          <cell r="Q102">
            <v>646</v>
          </cell>
          <cell r="R102">
            <v>48570</v>
          </cell>
          <cell r="S102">
            <v>49216</v>
          </cell>
          <cell r="T102">
            <v>97.13</v>
          </cell>
          <cell r="U102">
            <v>648</v>
          </cell>
          <cell r="V102">
            <v>463</v>
          </cell>
          <cell r="W102">
            <v>49681</v>
          </cell>
          <cell r="X102">
            <v>6777</v>
          </cell>
          <cell r="Y102">
            <v>0</v>
          </cell>
          <cell r="Z102">
            <v>32176</v>
          </cell>
          <cell r="AA102">
            <v>170</v>
          </cell>
          <cell r="AB102">
            <v>31604</v>
          </cell>
          <cell r="AC102">
            <v>31774</v>
          </cell>
          <cell r="AD102">
            <v>98.75</v>
          </cell>
          <cell r="AE102">
            <v>-357</v>
          </cell>
          <cell r="AF102">
            <v>271</v>
          </cell>
          <cell r="AG102">
            <v>31518</v>
          </cell>
          <cell r="AH102">
            <v>3672</v>
          </cell>
          <cell r="AI102">
            <v>33817905.949999996</v>
          </cell>
          <cell r="AJ102">
            <v>33309.300000000003</v>
          </cell>
          <cell r="AK102">
            <v>0</v>
          </cell>
          <cell r="AL102">
            <v>1602.77</v>
          </cell>
          <cell r="AM102">
            <v>53387.146761000011</v>
          </cell>
        </row>
        <row r="103">
          <cell r="A103">
            <v>92</v>
          </cell>
          <cell r="B103" t="str">
            <v>Eastleigh</v>
          </cell>
          <cell r="C103" t="str">
            <v>E1733</v>
          </cell>
          <cell r="D103">
            <v>17934</v>
          </cell>
          <cell r="E103">
            <v>17652</v>
          </cell>
          <cell r="F103">
            <v>17866</v>
          </cell>
          <cell r="G103">
            <v>53452</v>
          </cell>
          <cell r="H103">
            <v>17326</v>
          </cell>
          <cell r="I103">
            <v>15585</v>
          </cell>
          <cell r="J103">
            <v>15727</v>
          </cell>
          <cell r="K103">
            <v>48638</v>
          </cell>
          <cell r="L103">
            <v>0</v>
          </cell>
          <cell r="M103">
            <v>0</v>
          </cell>
          <cell r="N103">
            <v>0</v>
          </cell>
          <cell r="O103">
            <v>0</v>
          </cell>
          <cell r="P103">
            <v>59700</v>
          </cell>
          <cell r="Q103">
            <v>506</v>
          </cell>
          <cell r="R103">
            <v>58340</v>
          </cell>
          <cell r="S103">
            <v>58846</v>
          </cell>
          <cell r="T103">
            <v>98.57</v>
          </cell>
          <cell r="U103">
            <v>75</v>
          </cell>
          <cell r="V103">
            <v>697</v>
          </cell>
          <cell r="W103">
            <v>59112</v>
          </cell>
          <cell r="X103">
            <v>7177</v>
          </cell>
          <cell r="Y103">
            <v>0</v>
          </cell>
          <cell r="Z103">
            <v>54929</v>
          </cell>
          <cell r="AA103">
            <v>581</v>
          </cell>
          <cell r="AB103">
            <v>53750</v>
          </cell>
          <cell r="AC103">
            <v>54331</v>
          </cell>
          <cell r="AD103">
            <v>98.91</v>
          </cell>
          <cell r="AE103">
            <v>-1334</v>
          </cell>
          <cell r="AF103">
            <v>401</v>
          </cell>
          <cell r="AG103">
            <v>52817</v>
          </cell>
          <cell r="AH103">
            <v>5392</v>
          </cell>
          <cell r="AI103">
            <v>57015216.649999999</v>
          </cell>
          <cell r="AJ103">
            <v>42337.7</v>
          </cell>
          <cell r="AK103">
            <v>0</v>
          </cell>
          <cell r="AL103">
            <v>1438.93</v>
          </cell>
          <cell r="AM103">
            <v>60920.986660999995</v>
          </cell>
        </row>
        <row r="104">
          <cell r="A104">
            <v>93</v>
          </cell>
          <cell r="B104" t="str">
            <v>Eden</v>
          </cell>
          <cell r="C104" t="str">
            <v>E0935</v>
          </cell>
          <cell r="D104">
            <v>9205</v>
          </cell>
          <cell r="E104">
            <v>8808</v>
          </cell>
          <cell r="F104">
            <v>8393</v>
          </cell>
          <cell r="G104">
            <v>26406</v>
          </cell>
          <cell r="H104">
            <v>6615</v>
          </cell>
          <cell r="I104">
            <v>6027</v>
          </cell>
          <cell r="J104">
            <v>5745</v>
          </cell>
          <cell r="K104">
            <v>18387</v>
          </cell>
          <cell r="L104">
            <v>0</v>
          </cell>
          <cell r="M104">
            <v>0</v>
          </cell>
          <cell r="N104">
            <v>0</v>
          </cell>
          <cell r="O104">
            <v>0</v>
          </cell>
          <cell r="P104">
            <v>29716</v>
          </cell>
          <cell r="Q104">
            <v>411</v>
          </cell>
          <cell r="R104">
            <v>28912</v>
          </cell>
          <cell r="S104">
            <v>29323</v>
          </cell>
          <cell r="T104">
            <v>98.68</v>
          </cell>
          <cell r="U104">
            <v>227</v>
          </cell>
          <cell r="V104">
            <v>438</v>
          </cell>
          <cell r="W104">
            <v>29577</v>
          </cell>
          <cell r="X104">
            <v>3565</v>
          </cell>
          <cell r="Y104">
            <v>0</v>
          </cell>
          <cell r="Z104">
            <v>19394</v>
          </cell>
          <cell r="AA104">
            <v>46</v>
          </cell>
          <cell r="AB104">
            <v>18977</v>
          </cell>
          <cell r="AC104">
            <v>19023</v>
          </cell>
          <cell r="AD104">
            <v>98.09</v>
          </cell>
          <cell r="AE104">
            <v>-285</v>
          </cell>
          <cell r="AF104">
            <v>56</v>
          </cell>
          <cell r="AG104">
            <v>18748</v>
          </cell>
          <cell r="AH104">
            <v>2113</v>
          </cell>
          <cell r="AI104">
            <v>20340058.870000001</v>
          </cell>
          <cell r="AJ104">
            <v>19504.95</v>
          </cell>
          <cell r="AK104">
            <v>5</v>
          </cell>
          <cell r="AL104">
            <v>1567.96</v>
          </cell>
          <cell r="AM104">
            <v>30590.821202000003</v>
          </cell>
        </row>
        <row r="105">
          <cell r="A105">
            <v>94</v>
          </cell>
          <cell r="B105" t="str">
            <v>Elmbridge</v>
          </cell>
          <cell r="C105" t="str">
            <v>E3631</v>
          </cell>
          <cell r="D105">
            <v>28788</v>
          </cell>
          <cell r="E105">
            <v>27628</v>
          </cell>
          <cell r="F105">
            <v>27673</v>
          </cell>
          <cell r="G105">
            <v>84089</v>
          </cell>
          <cell r="H105">
            <v>16910</v>
          </cell>
          <cell r="I105">
            <v>15673</v>
          </cell>
          <cell r="J105">
            <v>14624</v>
          </cell>
          <cell r="K105">
            <v>47207</v>
          </cell>
          <cell r="L105">
            <v>0</v>
          </cell>
          <cell r="M105">
            <v>0</v>
          </cell>
          <cell r="N105">
            <v>0</v>
          </cell>
          <cell r="O105">
            <v>0</v>
          </cell>
          <cell r="P105">
            <v>93359</v>
          </cell>
          <cell r="Q105">
            <v>1758</v>
          </cell>
          <cell r="R105">
            <v>90589</v>
          </cell>
          <cell r="S105">
            <v>92347</v>
          </cell>
          <cell r="T105">
            <v>98.92</v>
          </cell>
          <cell r="U105">
            <v>477</v>
          </cell>
          <cell r="V105">
            <v>1856</v>
          </cell>
          <cell r="W105">
            <v>92922</v>
          </cell>
          <cell r="X105">
            <v>12274</v>
          </cell>
          <cell r="Y105">
            <v>0</v>
          </cell>
          <cell r="Z105">
            <v>52887</v>
          </cell>
          <cell r="AA105">
            <v>530</v>
          </cell>
          <cell r="AB105">
            <v>51680</v>
          </cell>
          <cell r="AC105">
            <v>52210</v>
          </cell>
          <cell r="AD105">
            <v>98.72</v>
          </cell>
          <cell r="AE105">
            <v>-830</v>
          </cell>
          <cell r="AF105">
            <v>459</v>
          </cell>
          <cell r="AG105">
            <v>51309</v>
          </cell>
          <cell r="AH105">
            <v>5929</v>
          </cell>
          <cell r="AI105">
            <v>53398628.740000002</v>
          </cell>
          <cell r="AJ105">
            <v>61558.400000000001</v>
          </cell>
          <cell r="AK105">
            <v>0</v>
          </cell>
          <cell r="AL105">
            <v>1583.91</v>
          </cell>
          <cell r="AM105">
            <v>97502.965344000011</v>
          </cell>
        </row>
        <row r="106">
          <cell r="A106">
            <v>95</v>
          </cell>
          <cell r="B106" t="str">
            <v>Enfield</v>
          </cell>
          <cell r="C106" t="str">
            <v>E5037</v>
          </cell>
          <cell r="D106">
            <v>36922</v>
          </cell>
          <cell r="E106">
            <v>34866</v>
          </cell>
          <cell r="F106">
            <v>33998</v>
          </cell>
          <cell r="G106">
            <v>105786</v>
          </cell>
          <cell r="H106">
            <v>31117</v>
          </cell>
          <cell r="I106">
            <v>30503</v>
          </cell>
          <cell r="J106">
            <v>31568</v>
          </cell>
          <cell r="K106">
            <v>93188</v>
          </cell>
          <cell r="L106">
            <v>0</v>
          </cell>
          <cell r="M106">
            <v>0</v>
          </cell>
          <cell r="N106">
            <v>0</v>
          </cell>
          <cell r="O106">
            <v>0</v>
          </cell>
          <cell r="P106">
            <v>121983</v>
          </cell>
          <cell r="Q106">
            <v>3035</v>
          </cell>
          <cell r="R106">
            <v>113903</v>
          </cell>
          <cell r="S106">
            <v>116938</v>
          </cell>
          <cell r="T106">
            <v>95.86</v>
          </cell>
          <cell r="U106">
            <v>5983</v>
          </cell>
          <cell r="V106">
            <v>2428</v>
          </cell>
          <cell r="W106">
            <v>122314</v>
          </cell>
          <cell r="X106">
            <v>20980</v>
          </cell>
          <cell r="Y106">
            <v>0</v>
          </cell>
          <cell r="Z106">
            <v>107844</v>
          </cell>
          <cell r="AA106">
            <v>918</v>
          </cell>
          <cell r="AB106">
            <v>105697</v>
          </cell>
          <cell r="AC106">
            <v>106615</v>
          </cell>
          <cell r="AD106">
            <v>98.86</v>
          </cell>
          <cell r="AE106">
            <v>-1451</v>
          </cell>
          <cell r="AF106">
            <v>745</v>
          </cell>
          <cell r="AG106">
            <v>104991</v>
          </cell>
          <cell r="AH106">
            <v>18255</v>
          </cell>
          <cell r="AI106">
            <v>108684819.84</v>
          </cell>
          <cell r="AJ106">
            <v>91119</v>
          </cell>
          <cell r="AK106">
            <v>0</v>
          </cell>
          <cell r="AL106">
            <v>1403.34</v>
          </cell>
          <cell r="AM106">
            <v>127870.93745999999</v>
          </cell>
        </row>
        <row r="107">
          <cell r="A107">
            <v>96</v>
          </cell>
          <cell r="B107" t="str">
            <v>Epping Forest</v>
          </cell>
          <cell r="C107" t="str">
            <v>E1537</v>
          </cell>
          <cell r="D107">
            <v>20557</v>
          </cell>
          <cell r="E107">
            <v>19713</v>
          </cell>
          <cell r="F107">
            <v>19625</v>
          </cell>
          <cell r="G107">
            <v>59895</v>
          </cell>
          <cell r="H107">
            <v>10603</v>
          </cell>
          <cell r="I107">
            <v>9310</v>
          </cell>
          <cell r="J107">
            <v>9310</v>
          </cell>
          <cell r="K107">
            <v>29223</v>
          </cell>
          <cell r="L107">
            <v>0</v>
          </cell>
          <cell r="M107">
            <v>0</v>
          </cell>
          <cell r="N107">
            <v>0</v>
          </cell>
          <cell r="O107">
            <v>0</v>
          </cell>
          <cell r="P107">
            <v>74189</v>
          </cell>
          <cell r="Q107">
            <v>658</v>
          </cell>
          <cell r="R107">
            <v>71912</v>
          </cell>
          <cell r="S107">
            <v>72570</v>
          </cell>
          <cell r="T107">
            <v>97.82</v>
          </cell>
          <cell r="U107">
            <v>852</v>
          </cell>
          <cell r="V107">
            <v>949</v>
          </cell>
          <cell r="W107">
            <v>73713</v>
          </cell>
          <cell r="X107">
            <v>15690</v>
          </cell>
          <cell r="Y107">
            <v>0</v>
          </cell>
          <cell r="Z107">
            <v>33741</v>
          </cell>
          <cell r="AA107">
            <v>74</v>
          </cell>
          <cell r="AB107">
            <v>32604</v>
          </cell>
          <cell r="AC107">
            <v>32678</v>
          </cell>
          <cell r="AD107">
            <v>96.85</v>
          </cell>
          <cell r="AE107">
            <v>-649</v>
          </cell>
          <cell r="AF107">
            <v>215</v>
          </cell>
          <cell r="AG107">
            <v>32170</v>
          </cell>
          <cell r="AH107">
            <v>4947</v>
          </cell>
          <cell r="AI107">
            <v>35098676.519999996</v>
          </cell>
          <cell r="AJ107">
            <v>51297.8</v>
          </cell>
          <cell r="AK107">
            <v>0</v>
          </cell>
          <cell r="AL107">
            <v>1503.01</v>
          </cell>
          <cell r="AM107">
            <v>77101.106378000011</v>
          </cell>
        </row>
        <row r="108">
          <cell r="A108">
            <v>97</v>
          </cell>
          <cell r="B108" t="str">
            <v>Epsom &amp; Ewell</v>
          </cell>
          <cell r="C108" t="str">
            <v>E3632</v>
          </cell>
          <cell r="D108">
            <v>14820</v>
          </cell>
          <cell r="E108">
            <v>13865</v>
          </cell>
          <cell r="F108">
            <v>14087</v>
          </cell>
          <cell r="G108">
            <v>42772</v>
          </cell>
          <cell r="H108">
            <v>7101</v>
          </cell>
          <cell r="I108">
            <v>6502</v>
          </cell>
          <cell r="J108">
            <v>6364</v>
          </cell>
          <cell r="K108">
            <v>19967</v>
          </cell>
          <cell r="L108">
            <v>0</v>
          </cell>
          <cell r="M108">
            <v>0</v>
          </cell>
          <cell r="N108">
            <v>0</v>
          </cell>
          <cell r="O108">
            <v>0</v>
          </cell>
          <cell r="P108">
            <v>46145</v>
          </cell>
          <cell r="Q108">
            <v>674</v>
          </cell>
          <cell r="R108">
            <v>44912</v>
          </cell>
          <cell r="S108">
            <v>45586</v>
          </cell>
          <cell r="T108">
            <v>98.79</v>
          </cell>
          <cell r="U108">
            <v>304</v>
          </cell>
          <cell r="V108">
            <v>636</v>
          </cell>
          <cell r="W108">
            <v>45852</v>
          </cell>
          <cell r="X108">
            <v>5133</v>
          </cell>
          <cell r="Y108">
            <v>0</v>
          </cell>
          <cell r="Z108">
            <v>23193</v>
          </cell>
          <cell r="AA108">
            <v>787</v>
          </cell>
          <cell r="AB108">
            <v>21931</v>
          </cell>
          <cell r="AC108">
            <v>22718</v>
          </cell>
          <cell r="AD108">
            <v>97.95</v>
          </cell>
          <cell r="AE108">
            <v>332</v>
          </cell>
          <cell r="AF108">
            <v>296</v>
          </cell>
          <cell r="AG108">
            <v>22559</v>
          </cell>
          <cell r="AH108">
            <v>3937</v>
          </cell>
          <cell r="AI108">
            <v>23982607.32</v>
          </cell>
          <cell r="AJ108">
            <v>31308.6</v>
          </cell>
          <cell r="AK108">
            <v>0</v>
          </cell>
          <cell r="AL108">
            <v>1550.53</v>
          </cell>
          <cell r="AM108">
            <v>48544.923557999995</v>
          </cell>
        </row>
        <row r="109">
          <cell r="A109">
            <v>98</v>
          </cell>
          <cell r="B109" t="str">
            <v>Erewash</v>
          </cell>
          <cell r="C109" t="str">
            <v>E1036</v>
          </cell>
          <cell r="D109">
            <v>15362</v>
          </cell>
          <cell r="E109">
            <v>13468</v>
          </cell>
          <cell r="F109">
            <v>13292</v>
          </cell>
          <cell r="G109">
            <v>42122</v>
          </cell>
          <cell r="H109">
            <v>8024</v>
          </cell>
          <cell r="I109">
            <v>8204</v>
          </cell>
          <cell r="J109">
            <v>6399</v>
          </cell>
          <cell r="K109">
            <v>22627</v>
          </cell>
          <cell r="L109">
            <v>0</v>
          </cell>
          <cell r="M109">
            <v>0</v>
          </cell>
          <cell r="N109">
            <v>0</v>
          </cell>
          <cell r="O109">
            <v>0</v>
          </cell>
          <cell r="P109">
            <v>45065</v>
          </cell>
          <cell r="Q109">
            <v>546</v>
          </cell>
          <cell r="R109">
            <v>43541</v>
          </cell>
          <cell r="S109">
            <v>44087</v>
          </cell>
          <cell r="T109">
            <v>97.83</v>
          </cell>
          <cell r="U109">
            <v>845</v>
          </cell>
          <cell r="V109">
            <v>473</v>
          </cell>
          <cell r="W109">
            <v>44859</v>
          </cell>
          <cell r="X109">
            <v>3715</v>
          </cell>
          <cell r="Y109">
            <v>0</v>
          </cell>
          <cell r="Z109">
            <v>24296</v>
          </cell>
          <cell r="AA109">
            <v>490</v>
          </cell>
          <cell r="AB109">
            <v>23272</v>
          </cell>
          <cell r="AC109">
            <v>23762</v>
          </cell>
          <cell r="AD109">
            <v>97.8</v>
          </cell>
          <cell r="AE109">
            <v>-203</v>
          </cell>
          <cell r="AF109">
            <v>305</v>
          </cell>
          <cell r="AG109">
            <v>23374</v>
          </cell>
          <cell r="AH109">
            <v>1083</v>
          </cell>
          <cell r="AI109">
            <v>25181994.859999999</v>
          </cell>
          <cell r="AJ109">
            <v>31601.200000000001</v>
          </cell>
          <cell r="AK109">
            <v>0</v>
          </cell>
          <cell r="AL109">
            <v>1484.6</v>
          </cell>
          <cell r="AM109">
            <v>46915.141519999997</v>
          </cell>
        </row>
        <row r="110">
          <cell r="A110">
            <v>99</v>
          </cell>
          <cell r="B110" t="str">
            <v>Exeter</v>
          </cell>
          <cell r="C110" t="str">
            <v>E1132</v>
          </cell>
          <cell r="D110">
            <v>14552</v>
          </cell>
          <cell r="E110">
            <v>13977</v>
          </cell>
          <cell r="F110">
            <v>14160</v>
          </cell>
          <cell r="G110">
            <v>42689</v>
          </cell>
          <cell r="H110">
            <v>24196</v>
          </cell>
          <cell r="I110">
            <v>21195</v>
          </cell>
          <cell r="J110">
            <v>20974</v>
          </cell>
          <cell r="K110">
            <v>66365</v>
          </cell>
          <cell r="L110">
            <v>0</v>
          </cell>
          <cell r="M110">
            <v>0</v>
          </cell>
          <cell r="N110">
            <v>0</v>
          </cell>
          <cell r="O110">
            <v>0</v>
          </cell>
          <cell r="P110">
            <v>48899</v>
          </cell>
          <cell r="Q110">
            <v>951</v>
          </cell>
          <cell r="R110">
            <v>46638</v>
          </cell>
          <cell r="S110">
            <v>47589</v>
          </cell>
          <cell r="T110">
            <v>97.32</v>
          </cell>
          <cell r="U110">
            <v>855</v>
          </cell>
          <cell r="V110">
            <v>880</v>
          </cell>
          <cell r="W110">
            <v>48373</v>
          </cell>
          <cell r="X110">
            <v>7232</v>
          </cell>
          <cell r="Y110">
            <v>0</v>
          </cell>
          <cell r="Z110">
            <v>74878</v>
          </cell>
          <cell r="AA110">
            <v>1923</v>
          </cell>
          <cell r="AB110">
            <v>71569</v>
          </cell>
          <cell r="AC110">
            <v>73492</v>
          </cell>
          <cell r="AD110">
            <v>98.15</v>
          </cell>
          <cell r="AE110">
            <v>-1802</v>
          </cell>
          <cell r="AF110">
            <v>1116</v>
          </cell>
          <cell r="AG110">
            <v>70883</v>
          </cell>
          <cell r="AH110">
            <v>7539</v>
          </cell>
          <cell r="AI110">
            <v>78443486.819999993</v>
          </cell>
          <cell r="AJ110">
            <v>34866</v>
          </cell>
          <cell r="AK110">
            <v>25.9</v>
          </cell>
          <cell r="AL110">
            <v>1484.51</v>
          </cell>
          <cell r="AM110">
            <v>51797.374469000002</v>
          </cell>
        </row>
        <row r="111">
          <cell r="A111">
            <v>100</v>
          </cell>
          <cell r="B111" t="str">
            <v>Fareham</v>
          </cell>
          <cell r="C111" t="str">
            <v>E1734</v>
          </cell>
          <cell r="D111">
            <v>17077</v>
          </cell>
          <cell r="E111">
            <v>16703</v>
          </cell>
          <cell r="F111">
            <v>19865</v>
          </cell>
          <cell r="G111">
            <v>53645</v>
          </cell>
          <cell r="H111">
            <v>13691</v>
          </cell>
          <cell r="I111">
            <v>11492</v>
          </cell>
          <cell r="J111">
            <v>12768</v>
          </cell>
          <cell r="K111">
            <v>37951</v>
          </cell>
          <cell r="L111">
            <v>0</v>
          </cell>
          <cell r="M111">
            <v>0</v>
          </cell>
          <cell r="N111">
            <v>0</v>
          </cell>
          <cell r="O111">
            <v>0</v>
          </cell>
          <cell r="P111">
            <v>56176</v>
          </cell>
          <cell r="Q111">
            <v>371</v>
          </cell>
          <cell r="R111">
            <v>54886</v>
          </cell>
          <cell r="S111">
            <v>55257</v>
          </cell>
          <cell r="T111">
            <v>98.36</v>
          </cell>
          <cell r="U111">
            <v>409</v>
          </cell>
          <cell r="V111">
            <v>431</v>
          </cell>
          <cell r="W111">
            <v>55726</v>
          </cell>
          <cell r="X111">
            <v>6495</v>
          </cell>
          <cell r="Y111">
            <v>0</v>
          </cell>
          <cell r="Z111">
            <v>41333</v>
          </cell>
          <cell r="AA111">
            <v>577</v>
          </cell>
          <cell r="AB111">
            <v>39979</v>
          </cell>
          <cell r="AC111">
            <v>40556</v>
          </cell>
          <cell r="AD111">
            <v>98.12</v>
          </cell>
          <cell r="AE111">
            <v>-3417</v>
          </cell>
          <cell r="AF111">
            <v>175</v>
          </cell>
          <cell r="AG111">
            <v>36737</v>
          </cell>
          <cell r="AH111">
            <v>4103</v>
          </cell>
          <cell r="AI111">
            <v>41307896.979999997</v>
          </cell>
          <cell r="AJ111">
            <v>40690</v>
          </cell>
          <cell r="AK111">
            <v>366.8</v>
          </cell>
          <cell r="AL111">
            <v>1390.73</v>
          </cell>
          <cell r="AM111">
            <v>57098.923464</v>
          </cell>
        </row>
        <row r="112">
          <cell r="A112">
            <v>101</v>
          </cell>
          <cell r="B112" t="str">
            <v>Fenland</v>
          </cell>
          <cell r="C112" t="str">
            <v>E0533</v>
          </cell>
          <cell r="D112">
            <v>12708</v>
          </cell>
          <cell r="E112">
            <v>12550</v>
          </cell>
          <cell r="F112">
            <v>12388</v>
          </cell>
          <cell r="G112">
            <v>37646</v>
          </cell>
          <cell r="H112">
            <v>7725</v>
          </cell>
          <cell r="I112">
            <v>7057</v>
          </cell>
          <cell r="J112">
            <v>6955</v>
          </cell>
          <cell r="K112">
            <v>21737</v>
          </cell>
          <cell r="L112">
            <v>0</v>
          </cell>
          <cell r="M112">
            <v>0</v>
          </cell>
          <cell r="N112">
            <v>0</v>
          </cell>
          <cell r="O112">
            <v>0</v>
          </cell>
          <cell r="P112">
            <v>41004</v>
          </cell>
          <cell r="Q112">
            <v>726</v>
          </cell>
          <cell r="R112">
            <v>39452</v>
          </cell>
          <cell r="S112">
            <v>40178</v>
          </cell>
          <cell r="T112">
            <v>97.99</v>
          </cell>
          <cell r="U112">
            <v>461</v>
          </cell>
          <cell r="V112">
            <v>825</v>
          </cell>
          <cell r="W112">
            <v>40738</v>
          </cell>
          <cell r="X112">
            <v>5173</v>
          </cell>
          <cell r="Y112">
            <v>0</v>
          </cell>
          <cell r="Z112">
            <v>23720</v>
          </cell>
          <cell r="AA112">
            <v>79</v>
          </cell>
          <cell r="AB112">
            <v>23051</v>
          </cell>
          <cell r="AC112">
            <v>23130</v>
          </cell>
          <cell r="AD112">
            <v>97.51</v>
          </cell>
          <cell r="AE112">
            <v>-409</v>
          </cell>
          <cell r="AF112">
            <v>28</v>
          </cell>
          <cell r="AG112">
            <v>22670</v>
          </cell>
          <cell r="AH112">
            <v>2876</v>
          </cell>
          <cell r="AI112">
            <v>24408261.530000001</v>
          </cell>
          <cell r="AJ112">
            <v>27118.400000000001</v>
          </cell>
          <cell r="AK112">
            <v>0</v>
          </cell>
          <cell r="AL112">
            <v>1617.09</v>
          </cell>
          <cell r="AM112">
            <v>43852.893455999998</v>
          </cell>
        </row>
        <row r="113">
          <cell r="A113">
            <v>102</v>
          </cell>
          <cell r="B113" t="str">
            <v>Forest Heath</v>
          </cell>
          <cell r="C113" t="str">
            <v>E3532</v>
          </cell>
          <cell r="D113">
            <v>6864</v>
          </cell>
          <cell r="E113">
            <v>6840</v>
          </cell>
          <cell r="F113">
            <v>6782</v>
          </cell>
          <cell r="G113">
            <v>20486</v>
          </cell>
          <cell r="H113">
            <v>6482</v>
          </cell>
          <cell r="I113">
            <v>6847</v>
          </cell>
          <cell r="J113">
            <v>5869</v>
          </cell>
          <cell r="K113">
            <v>19198</v>
          </cell>
          <cell r="L113">
            <v>0</v>
          </cell>
          <cell r="M113">
            <v>0</v>
          </cell>
          <cell r="N113">
            <v>0</v>
          </cell>
          <cell r="O113">
            <v>0</v>
          </cell>
          <cell r="P113">
            <v>23666</v>
          </cell>
          <cell r="Q113">
            <v>355</v>
          </cell>
          <cell r="R113">
            <v>22598</v>
          </cell>
          <cell r="S113">
            <v>22953</v>
          </cell>
          <cell r="T113">
            <v>96.99</v>
          </cell>
          <cell r="U113">
            <v>311</v>
          </cell>
          <cell r="V113">
            <v>404</v>
          </cell>
          <cell r="W113">
            <v>23313</v>
          </cell>
          <cell r="X113">
            <v>3325</v>
          </cell>
          <cell r="Y113">
            <v>0</v>
          </cell>
          <cell r="Z113">
            <v>21522</v>
          </cell>
          <cell r="AA113">
            <v>85</v>
          </cell>
          <cell r="AB113">
            <v>21139</v>
          </cell>
          <cell r="AC113">
            <v>21224</v>
          </cell>
          <cell r="AD113">
            <v>98.62</v>
          </cell>
          <cell r="AE113">
            <v>-439</v>
          </cell>
          <cell r="AF113">
            <v>97</v>
          </cell>
          <cell r="AG113">
            <v>20797</v>
          </cell>
          <cell r="AH113">
            <v>2165</v>
          </cell>
          <cell r="AI113">
            <v>22540220.760000002</v>
          </cell>
          <cell r="AJ113">
            <v>16254.2</v>
          </cell>
          <cell r="AK113">
            <v>0</v>
          </cell>
          <cell r="AL113">
            <v>1509.53</v>
          </cell>
          <cell r="AM113">
            <v>24536.202526000001</v>
          </cell>
        </row>
        <row r="114">
          <cell r="A114">
            <v>103</v>
          </cell>
          <cell r="B114" t="str">
            <v>Forest of Dean</v>
          </cell>
          <cell r="C114" t="str">
            <v>E1633</v>
          </cell>
          <cell r="D114">
            <v>11405</v>
          </cell>
          <cell r="E114">
            <v>10983</v>
          </cell>
          <cell r="F114">
            <v>11284</v>
          </cell>
          <cell r="G114">
            <v>33672</v>
          </cell>
          <cell r="H114">
            <v>3715</v>
          </cell>
          <cell r="I114">
            <v>3359</v>
          </cell>
          <cell r="J114">
            <v>3133</v>
          </cell>
          <cell r="K114">
            <v>10207</v>
          </cell>
          <cell r="L114">
            <v>0</v>
          </cell>
          <cell r="M114">
            <v>0</v>
          </cell>
          <cell r="N114">
            <v>0</v>
          </cell>
          <cell r="O114">
            <v>0</v>
          </cell>
          <cell r="P114">
            <v>39515</v>
          </cell>
          <cell r="Q114">
            <v>349</v>
          </cell>
          <cell r="R114">
            <v>38475</v>
          </cell>
          <cell r="S114">
            <v>38824</v>
          </cell>
          <cell r="T114">
            <v>98.25</v>
          </cell>
          <cell r="U114">
            <v>1247</v>
          </cell>
          <cell r="V114">
            <v>396</v>
          </cell>
          <cell r="W114">
            <v>40118</v>
          </cell>
          <cell r="X114">
            <v>6975</v>
          </cell>
          <cell r="Y114">
            <v>0</v>
          </cell>
          <cell r="Z114">
            <v>11452</v>
          </cell>
          <cell r="AA114">
            <v>115</v>
          </cell>
          <cell r="AB114">
            <v>10815</v>
          </cell>
          <cell r="AC114">
            <v>10930</v>
          </cell>
          <cell r="AD114">
            <v>95.44</v>
          </cell>
          <cell r="AE114">
            <v>265</v>
          </cell>
          <cell r="AF114">
            <v>90</v>
          </cell>
          <cell r="AG114">
            <v>11170</v>
          </cell>
          <cell r="AH114">
            <v>1496</v>
          </cell>
          <cell r="AI114">
            <v>12098142.68</v>
          </cell>
          <cell r="AJ114">
            <v>26332.9</v>
          </cell>
          <cell r="AK114">
            <v>167.9</v>
          </cell>
          <cell r="AL114">
            <v>1516.46</v>
          </cell>
          <cell r="AM114">
            <v>40187.403168000004</v>
          </cell>
        </row>
        <row r="115">
          <cell r="A115">
            <v>104</v>
          </cell>
          <cell r="B115" t="str">
            <v>Fylde</v>
          </cell>
          <cell r="C115" t="str">
            <v>E2335</v>
          </cell>
          <cell r="D115">
            <v>12397</v>
          </cell>
          <cell r="E115">
            <v>11978</v>
          </cell>
          <cell r="F115">
            <v>11744</v>
          </cell>
          <cell r="G115">
            <v>36119</v>
          </cell>
          <cell r="H115">
            <v>7404</v>
          </cell>
          <cell r="I115">
            <v>7081</v>
          </cell>
          <cell r="J115">
            <v>7001</v>
          </cell>
          <cell r="K115">
            <v>21486</v>
          </cell>
          <cell r="L115">
            <v>0</v>
          </cell>
          <cell r="M115">
            <v>0</v>
          </cell>
          <cell r="N115">
            <v>0</v>
          </cell>
          <cell r="O115">
            <v>0</v>
          </cell>
          <cell r="P115">
            <v>41582</v>
          </cell>
          <cell r="Q115">
            <v>466</v>
          </cell>
          <cell r="R115">
            <v>40272</v>
          </cell>
          <cell r="S115">
            <v>40738</v>
          </cell>
          <cell r="T115">
            <v>97.97</v>
          </cell>
          <cell r="U115">
            <v>480</v>
          </cell>
          <cell r="V115">
            <v>530</v>
          </cell>
          <cell r="W115">
            <v>41282</v>
          </cell>
          <cell r="X115">
            <v>5537</v>
          </cell>
          <cell r="Y115">
            <v>0</v>
          </cell>
          <cell r="Z115">
            <v>23982</v>
          </cell>
          <cell r="AA115">
            <v>141</v>
          </cell>
          <cell r="AB115">
            <v>23368</v>
          </cell>
          <cell r="AC115">
            <v>23509</v>
          </cell>
          <cell r="AD115">
            <v>98.03</v>
          </cell>
          <cell r="AE115">
            <v>-114</v>
          </cell>
          <cell r="AF115">
            <v>255</v>
          </cell>
          <cell r="AG115">
            <v>23509</v>
          </cell>
          <cell r="AH115">
            <v>2696</v>
          </cell>
          <cell r="AI115">
            <v>25602984.719999999</v>
          </cell>
          <cell r="AJ115">
            <v>27721.8</v>
          </cell>
          <cell r="AK115">
            <v>187.9</v>
          </cell>
          <cell r="AL115">
            <v>1516.25</v>
          </cell>
          <cell r="AM115">
            <v>42318.082625000003</v>
          </cell>
        </row>
        <row r="116">
          <cell r="A116">
            <v>105</v>
          </cell>
          <cell r="B116" t="str">
            <v>Gateshead</v>
          </cell>
          <cell r="C116" t="str">
            <v>E4501</v>
          </cell>
          <cell r="D116">
            <v>21797</v>
          </cell>
          <cell r="E116">
            <v>21416</v>
          </cell>
          <cell r="F116">
            <v>21289</v>
          </cell>
          <cell r="G116">
            <v>64502</v>
          </cell>
          <cell r="H116">
            <v>25219</v>
          </cell>
          <cell r="I116">
            <v>26499</v>
          </cell>
          <cell r="J116">
            <v>23405</v>
          </cell>
          <cell r="K116">
            <v>75123</v>
          </cell>
          <cell r="L116">
            <v>0</v>
          </cell>
          <cell r="M116">
            <v>0</v>
          </cell>
          <cell r="N116">
            <v>0</v>
          </cell>
          <cell r="O116">
            <v>0</v>
          </cell>
          <cell r="P116">
            <v>74627</v>
          </cell>
          <cell r="Q116">
            <v>759</v>
          </cell>
          <cell r="R116">
            <v>71305</v>
          </cell>
          <cell r="S116">
            <v>72064</v>
          </cell>
          <cell r="T116">
            <v>96.57</v>
          </cell>
          <cell r="U116">
            <v>1657</v>
          </cell>
          <cell r="V116">
            <v>947</v>
          </cell>
          <cell r="W116">
            <v>73909</v>
          </cell>
          <cell r="X116">
            <v>12553</v>
          </cell>
          <cell r="Y116">
            <v>0</v>
          </cell>
          <cell r="Z116">
            <v>85588</v>
          </cell>
          <cell r="AA116">
            <v>492</v>
          </cell>
          <cell r="AB116">
            <v>81912</v>
          </cell>
          <cell r="AC116">
            <v>82404</v>
          </cell>
          <cell r="AD116">
            <v>96.28</v>
          </cell>
          <cell r="AE116">
            <v>-1295</v>
          </cell>
          <cell r="AF116">
            <v>866</v>
          </cell>
          <cell r="AG116">
            <v>81483</v>
          </cell>
          <cell r="AH116">
            <v>10632</v>
          </cell>
          <cell r="AI116">
            <v>88185811.320000008</v>
          </cell>
          <cell r="AJ116">
            <v>47841</v>
          </cell>
          <cell r="AK116">
            <v>0</v>
          </cell>
          <cell r="AL116">
            <v>1603.13</v>
          </cell>
          <cell r="AM116">
            <v>76695.342329999999</v>
          </cell>
        </row>
        <row r="117">
          <cell r="A117">
            <v>106</v>
          </cell>
          <cell r="B117" t="str">
            <v>Gedling</v>
          </cell>
          <cell r="C117" t="str">
            <v>E3034</v>
          </cell>
          <cell r="D117">
            <v>16018</v>
          </cell>
          <cell r="E117">
            <v>15904</v>
          </cell>
          <cell r="F117">
            <v>15890</v>
          </cell>
          <cell r="G117">
            <v>47812</v>
          </cell>
          <cell r="H117">
            <v>6734</v>
          </cell>
          <cell r="I117">
            <v>5706</v>
          </cell>
          <cell r="J117">
            <v>5861</v>
          </cell>
          <cell r="K117">
            <v>18301</v>
          </cell>
          <cell r="L117">
            <v>0</v>
          </cell>
          <cell r="M117">
            <v>0</v>
          </cell>
          <cell r="N117">
            <v>0</v>
          </cell>
          <cell r="O117">
            <v>0</v>
          </cell>
          <cell r="P117">
            <v>53910</v>
          </cell>
          <cell r="Q117">
            <v>594</v>
          </cell>
          <cell r="R117">
            <v>52507</v>
          </cell>
          <cell r="S117">
            <v>53101</v>
          </cell>
          <cell r="T117">
            <v>98.5</v>
          </cell>
          <cell r="U117">
            <v>448</v>
          </cell>
          <cell r="V117">
            <v>531</v>
          </cell>
          <cell r="W117">
            <v>53486</v>
          </cell>
          <cell r="X117">
            <v>7052</v>
          </cell>
          <cell r="Y117">
            <v>0</v>
          </cell>
          <cell r="Z117">
            <v>21074</v>
          </cell>
          <cell r="AA117">
            <v>236</v>
          </cell>
          <cell r="AB117">
            <v>20656</v>
          </cell>
          <cell r="AC117">
            <v>20892</v>
          </cell>
          <cell r="AD117">
            <v>99.14</v>
          </cell>
          <cell r="AE117">
            <v>-288</v>
          </cell>
          <cell r="AF117">
            <v>49</v>
          </cell>
          <cell r="AG117">
            <v>20417</v>
          </cell>
          <cell r="AH117">
            <v>2288</v>
          </cell>
          <cell r="AI117">
            <v>21619092.719999999</v>
          </cell>
          <cell r="AJ117">
            <v>34831.5</v>
          </cell>
          <cell r="AK117">
            <v>0</v>
          </cell>
          <cell r="AL117">
            <v>1599.3</v>
          </cell>
          <cell r="AM117">
            <v>55706.017949999994</v>
          </cell>
        </row>
        <row r="118">
          <cell r="A118">
            <v>107</v>
          </cell>
          <cell r="B118" t="str">
            <v>Gloucester</v>
          </cell>
          <cell r="C118" t="str">
            <v>E1634</v>
          </cell>
          <cell r="D118">
            <v>14804</v>
          </cell>
          <cell r="E118">
            <v>14584</v>
          </cell>
          <cell r="F118">
            <v>14787</v>
          </cell>
          <cell r="G118">
            <v>44175</v>
          </cell>
          <cell r="H118">
            <v>16161</v>
          </cell>
          <cell r="I118">
            <v>15511</v>
          </cell>
          <cell r="J118">
            <v>13976</v>
          </cell>
          <cell r="K118">
            <v>45648</v>
          </cell>
          <cell r="L118">
            <v>0</v>
          </cell>
          <cell r="M118">
            <v>0</v>
          </cell>
          <cell r="N118">
            <v>0</v>
          </cell>
          <cell r="O118">
            <v>0</v>
          </cell>
          <cell r="P118">
            <v>49816</v>
          </cell>
          <cell r="Q118">
            <v>559</v>
          </cell>
          <cell r="R118">
            <v>47899</v>
          </cell>
          <cell r="S118">
            <v>48458</v>
          </cell>
          <cell r="T118">
            <v>97.27</v>
          </cell>
          <cell r="U118">
            <v>1104</v>
          </cell>
          <cell r="V118">
            <v>559</v>
          </cell>
          <cell r="W118">
            <v>49562</v>
          </cell>
          <cell r="X118">
            <v>6475</v>
          </cell>
          <cell r="Y118">
            <v>0</v>
          </cell>
          <cell r="Z118">
            <v>49922</v>
          </cell>
          <cell r="AA118">
            <v>1309</v>
          </cell>
          <cell r="AB118">
            <v>47613</v>
          </cell>
          <cell r="AC118">
            <v>48922</v>
          </cell>
          <cell r="AD118">
            <v>98</v>
          </cell>
          <cell r="AE118">
            <v>-855</v>
          </cell>
          <cell r="AF118">
            <v>1179</v>
          </cell>
          <cell r="AG118">
            <v>47937</v>
          </cell>
          <cell r="AH118">
            <v>4389</v>
          </cell>
          <cell r="AI118">
            <v>52421978.370000005</v>
          </cell>
          <cell r="AJ118">
            <v>34712.339999999997</v>
          </cell>
          <cell r="AK118">
            <v>101</v>
          </cell>
          <cell r="AL118">
            <v>1480.29</v>
          </cell>
          <cell r="AM118">
            <v>51533.839068599991</v>
          </cell>
        </row>
        <row r="119">
          <cell r="A119">
            <v>108</v>
          </cell>
          <cell r="B119" t="str">
            <v>Gosport</v>
          </cell>
          <cell r="C119" t="str">
            <v>E1735</v>
          </cell>
          <cell r="D119">
            <v>10424</v>
          </cell>
          <cell r="E119">
            <v>10025</v>
          </cell>
          <cell r="F119">
            <v>10090</v>
          </cell>
          <cell r="G119">
            <v>30539</v>
          </cell>
          <cell r="H119">
            <v>11514</v>
          </cell>
          <cell r="I119">
            <v>4131</v>
          </cell>
          <cell r="J119">
            <v>4082</v>
          </cell>
          <cell r="K119">
            <v>19727</v>
          </cell>
          <cell r="L119">
            <v>0</v>
          </cell>
          <cell r="M119">
            <v>0</v>
          </cell>
          <cell r="N119">
            <v>0</v>
          </cell>
          <cell r="O119">
            <v>0</v>
          </cell>
          <cell r="P119">
            <v>35066</v>
          </cell>
          <cell r="Q119">
            <v>354</v>
          </cell>
          <cell r="R119">
            <v>33860</v>
          </cell>
          <cell r="S119">
            <v>34214</v>
          </cell>
          <cell r="T119">
            <v>97.57</v>
          </cell>
          <cell r="U119">
            <v>217</v>
          </cell>
          <cell r="V119">
            <v>219</v>
          </cell>
          <cell r="W119">
            <v>34296</v>
          </cell>
          <cell r="X119">
            <v>5336</v>
          </cell>
          <cell r="Y119">
            <v>0</v>
          </cell>
          <cell r="Z119">
            <v>14200</v>
          </cell>
          <cell r="AA119">
            <v>78</v>
          </cell>
          <cell r="AB119">
            <v>13598</v>
          </cell>
          <cell r="AC119">
            <v>13676</v>
          </cell>
          <cell r="AD119">
            <v>96.31</v>
          </cell>
          <cell r="AE119">
            <v>-3862</v>
          </cell>
          <cell r="AF119">
            <v>39</v>
          </cell>
          <cell r="AG119">
            <v>9775</v>
          </cell>
          <cell r="AH119">
            <v>-3885</v>
          </cell>
          <cell r="AI119">
            <v>14864990.6</v>
          </cell>
          <cell r="AJ119">
            <v>24052.400000000001</v>
          </cell>
          <cell r="AK119">
            <v>836.6</v>
          </cell>
          <cell r="AL119">
            <v>1453.32</v>
          </cell>
          <cell r="AM119">
            <v>36171.681479999999</v>
          </cell>
        </row>
        <row r="120">
          <cell r="A120">
            <v>109</v>
          </cell>
          <cell r="B120" t="str">
            <v>Gravesham</v>
          </cell>
          <cell r="C120" t="str">
            <v>E2236</v>
          </cell>
          <cell r="D120">
            <v>13320</v>
          </cell>
          <cell r="E120">
            <v>12907</v>
          </cell>
          <cell r="F120">
            <v>12824</v>
          </cell>
          <cell r="G120">
            <v>39051</v>
          </cell>
          <cell r="H120">
            <v>7249</v>
          </cell>
          <cell r="I120">
            <v>6622</v>
          </cell>
          <cell r="J120">
            <v>6200</v>
          </cell>
          <cell r="K120">
            <v>20071</v>
          </cell>
          <cell r="L120">
            <v>0</v>
          </cell>
          <cell r="M120">
            <v>0</v>
          </cell>
          <cell r="N120">
            <v>0</v>
          </cell>
          <cell r="O120">
            <v>0</v>
          </cell>
          <cell r="P120">
            <v>43719</v>
          </cell>
          <cell r="Q120">
            <v>387</v>
          </cell>
          <cell r="R120">
            <v>42042</v>
          </cell>
          <cell r="S120">
            <v>42429</v>
          </cell>
          <cell r="T120">
            <v>97.05</v>
          </cell>
          <cell r="U120">
            <v>955</v>
          </cell>
          <cell r="V120">
            <v>181</v>
          </cell>
          <cell r="W120">
            <v>43178</v>
          </cell>
          <cell r="X120">
            <v>5854</v>
          </cell>
          <cell r="Y120">
            <v>0</v>
          </cell>
          <cell r="Z120">
            <v>22018</v>
          </cell>
          <cell r="AA120">
            <v>298</v>
          </cell>
          <cell r="AB120">
            <v>21261</v>
          </cell>
          <cell r="AC120">
            <v>21559</v>
          </cell>
          <cell r="AD120">
            <v>97.92</v>
          </cell>
          <cell r="AE120">
            <v>-206</v>
          </cell>
          <cell r="AF120">
            <v>11</v>
          </cell>
          <cell r="AG120">
            <v>21066</v>
          </cell>
          <cell r="AH120">
            <v>2483</v>
          </cell>
          <cell r="AI120">
            <v>22771493.68</v>
          </cell>
          <cell r="AJ120">
            <v>31877.77</v>
          </cell>
          <cell r="AK120">
            <v>0</v>
          </cell>
          <cell r="AL120">
            <v>1439.43</v>
          </cell>
          <cell r="AM120">
            <v>45885.818471099999</v>
          </cell>
        </row>
        <row r="121">
          <cell r="A121">
            <v>110</v>
          </cell>
          <cell r="B121" t="str">
            <v>Great Yarmouth</v>
          </cell>
          <cell r="C121" t="str">
            <v>E2633</v>
          </cell>
          <cell r="D121">
            <v>11486</v>
          </cell>
          <cell r="E121">
            <v>10920</v>
          </cell>
          <cell r="F121">
            <v>11033</v>
          </cell>
          <cell r="G121">
            <v>33439</v>
          </cell>
          <cell r="H121">
            <v>8720</v>
          </cell>
          <cell r="I121">
            <v>9102</v>
          </cell>
          <cell r="J121">
            <v>8231</v>
          </cell>
          <cell r="K121">
            <v>26053</v>
          </cell>
          <cell r="L121">
            <v>0</v>
          </cell>
          <cell r="M121">
            <v>0</v>
          </cell>
          <cell r="N121">
            <v>0</v>
          </cell>
          <cell r="O121">
            <v>0</v>
          </cell>
          <cell r="P121">
            <v>37493</v>
          </cell>
          <cell r="Q121">
            <v>787</v>
          </cell>
          <cell r="R121">
            <v>35759</v>
          </cell>
          <cell r="S121">
            <v>36546</v>
          </cell>
          <cell r="T121">
            <v>97.47</v>
          </cell>
          <cell r="U121">
            <v>545</v>
          </cell>
          <cell r="V121">
            <v>771</v>
          </cell>
          <cell r="W121">
            <v>37075</v>
          </cell>
          <cell r="X121">
            <v>4595</v>
          </cell>
          <cell r="Y121">
            <v>0</v>
          </cell>
          <cell r="Z121">
            <v>28904</v>
          </cell>
          <cell r="AA121">
            <v>246</v>
          </cell>
          <cell r="AB121">
            <v>28250</v>
          </cell>
          <cell r="AC121">
            <v>28496</v>
          </cell>
          <cell r="AD121">
            <v>98.59</v>
          </cell>
          <cell r="AE121">
            <v>-235</v>
          </cell>
          <cell r="AF121">
            <v>151</v>
          </cell>
          <cell r="AG121">
            <v>28166</v>
          </cell>
          <cell r="AH121">
            <v>2807</v>
          </cell>
          <cell r="AI121">
            <v>30055658.490000002</v>
          </cell>
          <cell r="AJ121">
            <v>25687</v>
          </cell>
          <cell r="AK121">
            <v>0</v>
          </cell>
          <cell r="AL121">
            <v>1502.48</v>
          </cell>
          <cell r="AM121">
            <v>38594.203759999997</v>
          </cell>
        </row>
        <row r="122">
          <cell r="A122">
            <v>111</v>
          </cell>
          <cell r="B122" t="str">
            <v>Greenwich</v>
          </cell>
          <cell r="C122" t="str">
            <v>E5012</v>
          </cell>
          <cell r="D122">
            <v>24105</v>
          </cell>
          <cell r="E122">
            <v>23123</v>
          </cell>
          <cell r="F122">
            <v>23190</v>
          </cell>
          <cell r="G122">
            <v>70418</v>
          </cell>
          <cell r="H122">
            <v>21882</v>
          </cell>
          <cell r="I122">
            <v>17332</v>
          </cell>
          <cell r="J122">
            <v>16884</v>
          </cell>
          <cell r="K122">
            <v>56098</v>
          </cell>
          <cell r="L122">
            <v>0</v>
          </cell>
          <cell r="M122">
            <v>0</v>
          </cell>
          <cell r="N122">
            <v>0</v>
          </cell>
          <cell r="O122">
            <v>0</v>
          </cell>
          <cell r="P122">
            <v>87172</v>
          </cell>
          <cell r="Q122">
            <v>2300</v>
          </cell>
          <cell r="R122">
            <v>79852</v>
          </cell>
          <cell r="S122">
            <v>82152</v>
          </cell>
          <cell r="T122">
            <v>94.24</v>
          </cell>
          <cell r="U122">
            <v>1873</v>
          </cell>
          <cell r="V122">
            <v>3014</v>
          </cell>
          <cell r="W122">
            <v>84739</v>
          </cell>
          <cell r="X122">
            <v>18101</v>
          </cell>
          <cell r="Y122">
            <v>0</v>
          </cell>
          <cell r="Z122">
            <v>63454</v>
          </cell>
          <cell r="AA122">
            <v>515</v>
          </cell>
          <cell r="AB122">
            <v>61322</v>
          </cell>
          <cell r="AC122">
            <v>61837</v>
          </cell>
          <cell r="AD122">
            <v>97.45</v>
          </cell>
          <cell r="AE122">
            <v>1650</v>
          </cell>
          <cell r="AF122">
            <v>612</v>
          </cell>
          <cell r="AG122">
            <v>63584</v>
          </cell>
          <cell r="AH122">
            <v>11713</v>
          </cell>
          <cell r="AI122">
            <v>63800533.269999996</v>
          </cell>
          <cell r="AJ122">
            <v>70850.3</v>
          </cell>
          <cell r="AK122">
            <v>274.39999999999998</v>
          </cell>
          <cell r="AL122">
            <v>1284.04</v>
          </cell>
          <cell r="AM122">
            <v>91326.959787999993</v>
          </cell>
        </row>
        <row r="123">
          <cell r="A123">
            <v>112</v>
          </cell>
          <cell r="B123" t="str">
            <v>Guildford</v>
          </cell>
          <cell r="C123" t="str">
            <v>E3633</v>
          </cell>
          <cell r="D123">
            <v>24994</v>
          </cell>
          <cell r="E123">
            <v>24854</v>
          </cell>
          <cell r="F123">
            <v>25184</v>
          </cell>
          <cell r="G123">
            <v>75032</v>
          </cell>
          <cell r="H123">
            <v>25531</v>
          </cell>
          <cell r="I123">
            <v>22295</v>
          </cell>
          <cell r="J123">
            <v>20921</v>
          </cell>
          <cell r="K123">
            <v>68747</v>
          </cell>
          <cell r="L123">
            <v>0</v>
          </cell>
          <cell r="M123">
            <v>0</v>
          </cell>
          <cell r="N123">
            <v>0</v>
          </cell>
          <cell r="O123">
            <v>0</v>
          </cell>
          <cell r="P123">
            <v>81255</v>
          </cell>
          <cell r="Q123">
            <v>2574</v>
          </cell>
          <cell r="R123">
            <v>78065</v>
          </cell>
          <cell r="S123">
            <v>80639</v>
          </cell>
          <cell r="T123">
            <v>99.24</v>
          </cell>
          <cell r="U123">
            <v>606</v>
          </cell>
          <cell r="V123">
            <v>2235</v>
          </cell>
          <cell r="W123">
            <v>80906</v>
          </cell>
          <cell r="X123">
            <v>9709</v>
          </cell>
          <cell r="Y123">
            <v>0</v>
          </cell>
          <cell r="Z123">
            <v>78321</v>
          </cell>
          <cell r="AA123">
            <v>1565</v>
          </cell>
          <cell r="AB123">
            <v>76004</v>
          </cell>
          <cell r="AC123">
            <v>77569</v>
          </cell>
          <cell r="AD123">
            <v>99.04</v>
          </cell>
          <cell r="AE123">
            <v>-2200</v>
          </cell>
          <cell r="AF123">
            <v>2502</v>
          </cell>
          <cell r="AG123">
            <v>76306</v>
          </cell>
          <cell r="AH123">
            <v>4271</v>
          </cell>
          <cell r="AI123">
            <v>81325547.210000008</v>
          </cell>
          <cell r="AJ123">
            <v>53941.4</v>
          </cell>
          <cell r="AK123">
            <v>430.7</v>
          </cell>
          <cell r="AL123">
            <v>1549.79</v>
          </cell>
          <cell r="AM123">
            <v>84265.336859000003</v>
          </cell>
        </row>
        <row r="124">
          <cell r="A124">
            <v>113</v>
          </cell>
          <cell r="B124" t="str">
            <v>Hackney</v>
          </cell>
          <cell r="C124" t="str">
            <v>E5013</v>
          </cell>
          <cell r="D124">
            <v>21385</v>
          </cell>
          <cell r="E124">
            <v>20413</v>
          </cell>
          <cell r="F124">
            <v>20704</v>
          </cell>
          <cell r="G124">
            <v>62502</v>
          </cell>
          <cell r="H124">
            <v>30950</v>
          </cell>
          <cell r="I124">
            <v>27391</v>
          </cell>
          <cell r="J124">
            <v>24962</v>
          </cell>
          <cell r="K124">
            <v>83303</v>
          </cell>
          <cell r="L124">
            <v>0</v>
          </cell>
          <cell r="M124">
            <v>0</v>
          </cell>
          <cell r="N124">
            <v>0</v>
          </cell>
          <cell r="O124">
            <v>0</v>
          </cell>
          <cell r="P124">
            <v>74715</v>
          </cell>
          <cell r="Q124">
            <v>1853</v>
          </cell>
          <cell r="R124">
            <v>67986</v>
          </cell>
          <cell r="S124">
            <v>69839</v>
          </cell>
          <cell r="T124">
            <v>93.47</v>
          </cell>
          <cell r="U124">
            <v>2655</v>
          </cell>
          <cell r="V124">
            <v>2475</v>
          </cell>
          <cell r="W124">
            <v>73116</v>
          </cell>
          <cell r="X124">
            <v>17395</v>
          </cell>
          <cell r="Y124">
            <v>0</v>
          </cell>
          <cell r="Z124">
            <v>85674</v>
          </cell>
          <cell r="AA124">
            <v>848</v>
          </cell>
          <cell r="AB124">
            <v>81026</v>
          </cell>
          <cell r="AC124">
            <v>81874</v>
          </cell>
          <cell r="AD124">
            <v>95.56</v>
          </cell>
          <cell r="AE124">
            <v>-225</v>
          </cell>
          <cell r="AF124">
            <v>654</v>
          </cell>
          <cell r="AG124">
            <v>81455</v>
          </cell>
          <cell r="AH124">
            <v>3837</v>
          </cell>
          <cell r="AI124">
            <v>94129801.099999994</v>
          </cell>
          <cell r="AJ124">
            <v>61793.7</v>
          </cell>
          <cell r="AK124">
            <v>0</v>
          </cell>
          <cell r="AL124">
            <v>1301.45</v>
          </cell>
          <cell r="AM124">
            <v>80421.410864999998</v>
          </cell>
        </row>
        <row r="125">
          <cell r="A125">
            <v>114</v>
          </cell>
          <cell r="B125" t="str">
            <v>Halton</v>
          </cell>
          <cell r="C125" t="str">
            <v>E0601</v>
          </cell>
          <cell r="D125">
            <v>13046</v>
          </cell>
          <cell r="E125">
            <v>12912</v>
          </cell>
          <cell r="F125">
            <v>12609</v>
          </cell>
          <cell r="G125">
            <v>38567</v>
          </cell>
          <cell r="H125">
            <v>17932</v>
          </cell>
          <cell r="I125">
            <v>15035</v>
          </cell>
          <cell r="J125">
            <v>14212</v>
          </cell>
          <cell r="K125">
            <v>47179</v>
          </cell>
          <cell r="L125">
            <v>0</v>
          </cell>
          <cell r="M125">
            <v>0</v>
          </cell>
          <cell r="N125">
            <v>0</v>
          </cell>
          <cell r="O125">
            <v>0</v>
          </cell>
          <cell r="P125">
            <v>41549</v>
          </cell>
          <cell r="Q125">
            <v>204</v>
          </cell>
          <cell r="R125">
            <v>40135</v>
          </cell>
          <cell r="S125">
            <v>40339</v>
          </cell>
          <cell r="T125">
            <v>97.09</v>
          </cell>
          <cell r="U125">
            <v>895</v>
          </cell>
          <cell r="V125">
            <v>91</v>
          </cell>
          <cell r="W125">
            <v>41121</v>
          </cell>
          <cell r="X125">
            <v>5030</v>
          </cell>
          <cell r="Y125">
            <v>0</v>
          </cell>
          <cell r="Z125">
            <v>50725</v>
          </cell>
          <cell r="AA125">
            <v>103</v>
          </cell>
          <cell r="AB125">
            <v>49165</v>
          </cell>
          <cell r="AC125">
            <v>49268</v>
          </cell>
          <cell r="AD125">
            <v>97.13</v>
          </cell>
          <cell r="AE125">
            <v>-1537</v>
          </cell>
          <cell r="AF125">
            <v>35</v>
          </cell>
          <cell r="AG125">
            <v>47663</v>
          </cell>
          <cell r="AH125">
            <v>5655</v>
          </cell>
          <cell r="AI125">
            <v>52969010.700000003</v>
          </cell>
          <cell r="AJ125">
            <v>31849</v>
          </cell>
          <cell r="AK125">
            <v>0</v>
          </cell>
          <cell r="AL125">
            <v>1382.46</v>
          </cell>
          <cell r="AM125">
            <v>44029.968540000002</v>
          </cell>
        </row>
        <row r="126">
          <cell r="A126">
            <v>115</v>
          </cell>
          <cell r="B126" t="str">
            <v>Hambleton</v>
          </cell>
          <cell r="C126" t="str">
            <v>E2732</v>
          </cell>
          <cell r="D126">
            <v>14550</v>
          </cell>
          <cell r="E126">
            <v>14509</v>
          </cell>
          <cell r="F126">
            <v>13619</v>
          </cell>
          <cell r="G126">
            <v>42678</v>
          </cell>
          <cell r="H126">
            <v>9813</v>
          </cell>
          <cell r="I126">
            <v>6974</v>
          </cell>
          <cell r="J126">
            <v>7178</v>
          </cell>
          <cell r="K126">
            <v>23965</v>
          </cell>
          <cell r="L126">
            <v>0</v>
          </cell>
          <cell r="M126">
            <v>0</v>
          </cell>
          <cell r="N126">
            <v>0</v>
          </cell>
          <cell r="O126">
            <v>0</v>
          </cell>
          <cell r="P126">
            <v>48364</v>
          </cell>
          <cell r="Q126">
            <v>520</v>
          </cell>
          <cell r="R126">
            <v>47152</v>
          </cell>
          <cell r="S126">
            <v>47672</v>
          </cell>
          <cell r="T126">
            <v>98.57</v>
          </cell>
          <cell r="U126">
            <v>543</v>
          </cell>
          <cell r="V126">
            <v>495</v>
          </cell>
          <cell r="W126">
            <v>48190</v>
          </cell>
          <cell r="X126">
            <v>6006</v>
          </cell>
          <cell r="Y126">
            <v>0</v>
          </cell>
          <cell r="Z126">
            <v>26399</v>
          </cell>
          <cell r="AA126">
            <v>265</v>
          </cell>
          <cell r="AB126">
            <v>25744</v>
          </cell>
          <cell r="AC126">
            <v>26009</v>
          </cell>
          <cell r="AD126">
            <v>98.52</v>
          </cell>
          <cell r="AE126">
            <v>-103</v>
          </cell>
          <cell r="AF126">
            <v>123</v>
          </cell>
          <cell r="AG126">
            <v>25764</v>
          </cell>
          <cell r="AH126">
            <v>2647</v>
          </cell>
          <cell r="AI126">
            <v>27375760.82</v>
          </cell>
          <cell r="AJ126">
            <v>33214.6</v>
          </cell>
          <cell r="AK126">
            <v>606</v>
          </cell>
          <cell r="AL126">
            <v>1447.8</v>
          </cell>
          <cell r="AM126">
            <v>48965.464679999997</v>
          </cell>
        </row>
        <row r="127">
          <cell r="A127">
            <v>116</v>
          </cell>
          <cell r="B127" t="str">
            <v>Hammersmith and Fulham</v>
          </cell>
          <cell r="C127" t="str">
            <v>E5014</v>
          </cell>
          <cell r="D127">
            <v>21714</v>
          </cell>
          <cell r="E127">
            <v>19899</v>
          </cell>
          <cell r="F127">
            <v>20082</v>
          </cell>
          <cell r="G127">
            <v>61695</v>
          </cell>
          <cell r="H127">
            <v>56185</v>
          </cell>
          <cell r="I127">
            <v>53571</v>
          </cell>
          <cell r="J127">
            <v>49922</v>
          </cell>
          <cell r="K127">
            <v>159678</v>
          </cell>
          <cell r="L127">
            <v>0</v>
          </cell>
          <cell r="M127">
            <v>0</v>
          </cell>
          <cell r="N127">
            <v>0</v>
          </cell>
          <cell r="O127">
            <v>0</v>
          </cell>
          <cell r="P127">
            <v>74173</v>
          </cell>
          <cell r="Q127">
            <v>2242</v>
          </cell>
          <cell r="R127">
            <v>69165</v>
          </cell>
          <cell r="S127">
            <v>71407</v>
          </cell>
          <cell r="T127">
            <v>96.27</v>
          </cell>
          <cell r="U127">
            <v>1820</v>
          </cell>
          <cell r="V127">
            <v>2084</v>
          </cell>
          <cell r="W127">
            <v>73069</v>
          </cell>
          <cell r="X127">
            <v>13113</v>
          </cell>
          <cell r="Y127">
            <v>0</v>
          </cell>
          <cell r="Z127">
            <v>189279</v>
          </cell>
          <cell r="AA127">
            <v>236</v>
          </cell>
          <cell r="AB127">
            <v>182107</v>
          </cell>
          <cell r="AC127">
            <v>182343</v>
          </cell>
          <cell r="AD127">
            <v>96.34</v>
          </cell>
          <cell r="AE127">
            <v>-10506</v>
          </cell>
          <cell r="AF127">
            <v>584</v>
          </cell>
          <cell r="AG127">
            <v>172185</v>
          </cell>
          <cell r="AH127">
            <v>25080</v>
          </cell>
          <cell r="AI127">
            <v>196772746.09999999</v>
          </cell>
          <cell r="AJ127">
            <v>69635.899999999994</v>
          </cell>
          <cell r="AK127">
            <v>0</v>
          </cell>
          <cell r="AL127">
            <v>1060.9000000000001</v>
          </cell>
          <cell r="AM127">
            <v>73876.726309999998</v>
          </cell>
        </row>
        <row r="128">
          <cell r="A128">
            <v>117</v>
          </cell>
          <cell r="B128" t="str">
            <v>Harborough</v>
          </cell>
          <cell r="C128" t="str">
            <v>E2433</v>
          </cell>
          <cell r="D128">
            <v>14246</v>
          </cell>
          <cell r="E128">
            <v>13708</v>
          </cell>
          <cell r="F128">
            <v>13911</v>
          </cell>
          <cell r="G128">
            <v>41865</v>
          </cell>
          <cell r="H128">
            <v>11300</v>
          </cell>
          <cell r="I128">
            <v>10825</v>
          </cell>
          <cell r="J128">
            <v>10582</v>
          </cell>
          <cell r="K128">
            <v>32707</v>
          </cell>
          <cell r="L128">
            <v>0</v>
          </cell>
          <cell r="M128">
            <v>0</v>
          </cell>
          <cell r="N128">
            <v>0</v>
          </cell>
          <cell r="O128">
            <v>0</v>
          </cell>
          <cell r="P128">
            <v>46509</v>
          </cell>
          <cell r="Q128">
            <v>391</v>
          </cell>
          <cell r="R128">
            <v>45358</v>
          </cell>
          <cell r="S128">
            <v>45749</v>
          </cell>
          <cell r="T128">
            <v>98.37</v>
          </cell>
          <cell r="U128">
            <v>598</v>
          </cell>
          <cell r="V128">
            <v>467</v>
          </cell>
          <cell r="W128">
            <v>46423</v>
          </cell>
          <cell r="X128">
            <v>5896</v>
          </cell>
          <cell r="Y128">
            <v>0</v>
          </cell>
          <cell r="Z128">
            <v>35740</v>
          </cell>
          <cell r="AA128">
            <v>208</v>
          </cell>
          <cell r="AB128">
            <v>34970</v>
          </cell>
          <cell r="AC128">
            <v>35178</v>
          </cell>
          <cell r="AD128">
            <v>98.43</v>
          </cell>
          <cell r="AE128">
            <v>-1096</v>
          </cell>
          <cell r="AF128">
            <v>98</v>
          </cell>
          <cell r="AG128">
            <v>33972</v>
          </cell>
          <cell r="AH128">
            <v>4108</v>
          </cell>
          <cell r="AI128">
            <v>36643831.520000003</v>
          </cell>
          <cell r="AJ128">
            <v>31761.9</v>
          </cell>
          <cell r="AK128">
            <v>0</v>
          </cell>
          <cell r="AL128">
            <v>1498.14</v>
          </cell>
          <cell r="AM128">
            <v>47583.772866000007</v>
          </cell>
        </row>
        <row r="129">
          <cell r="A129">
            <v>118</v>
          </cell>
          <cell r="B129" t="str">
            <v>Haringey</v>
          </cell>
          <cell r="C129" t="str">
            <v>E5038</v>
          </cell>
          <cell r="D129">
            <v>27180</v>
          </cell>
          <cell r="E129">
            <v>28890</v>
          </cell>
          <cell r="F129">
            <v>29396</v>
          </cell>
          <cell r="G129">
            <v>85466</v>
          </cell>
          <cell r="H129">
            <v>15758</v>
          </cell>
          <cell r="I129">
            <v>20300</v>
          </cell>
          <cell r="J129">
            <v>18035</v>
          </cell>
          <cell r="K129">
            <v>54093</v>
          </cell>
          <cell r="L129">
            <v>0</v>
          </cell>
          <cell r="M129">
            <v>0</v>
          </cell>
          <cell r="N129">
            <v>0</v>
          </cell>
          <cell r="O129">
            <v>0</v>
          </cell>
          <cell r="P129">
            <v>99430</v>
          </cell>
          <cell r="Q129">
            <v>5311</v>
          </cell>
          <cell r="R129">
            <v>89293</v>
          </cell>
          <cell r="S129">
            <v>94604</v>
          </cell>
          <cell r="T129">
            <v>95.15</v>
          </cell>
          <cell r="U129">
            <v>3049</v>
          </cell>
          <cell r="V129">
            <v>5513</v>
          </cell>
          <cell r="W129">
            <v>97855</v>
          </cell>
          <cell r="X129">
            <v>18738</v>
          </cell>
          <cell r="Y129">
            <v>0</v>
          </cell>
          <cell r="Z129">
            <v>64162</v>
          </cell>
          <cell r="AA129">
            <v>2979</v>
          </cell>
          <cell r="AB129">
            <v>59162</v>
          </cell>
          <cell r="AC129">
            <v>62141</v>
          </cell>
          <cell r="AD129">
            <v>96.85</v>
          </cell>
          <cell r="AE129">
            <v>337</v>
          </cell>
          <cell r="AF129">
            <v>3006</v>
          </cell>
          <cell r="AG129">
            <v>62505</v>
          </cell>
          <cell r="AH129">
            <v>8824</v>
          </cell>
          <cell r="AI129">
            <v>67252078.25</v>
          </cell>
          <cell r="AJ129">
            <v>67584.899999999994</v>
          </cell>
          <cell r="AK129">
            <v>0</v>
          </cell>
          <cell r="AL129">
            <v>1487.32</v>
          </cell>
          <cell r="AM129">
            <v>100520.37346799998</v>
          </cell>
        </row>
        <row r="130">
          <cell r="A130">
            <v>119</v>
          </cell>
          <cell r="B130" t="str">
            <v>Harlow</v>
          </cell>
          <cell r="C130" t="str">
            <v>E1538</v>
          </cell>
          <cell r="D130">
            <v>10868</v>
          </cell>
          <cell r="E130">
            <v>10671</v>
          </cell>
          <cell r="F130">
            <v>10311</v>
          </cell>
          <cell r="G130">
            <v>31850</v>
          </cell>
          <cell r="H130">
            <v>12965</v>
          </cell>
          <cell r="I130">
            <v>11938</v>
          </cell>
          <cell r="J130">
            <v>12110</v>
          </cell>
          <cell r="K130">
            <v>37013</v>
          </cell>
          <cell r="L130">
            <v>0</v>
          </cell>
          <cell r="M130">
            <v>0</v>
          </cell>
          <cell r="N130">
            <v>0</v>
          </cell>
          <cell r="O130">
            <v>0</v>
          </cell>
          <cell r="P130">
            <v>35892</v>
          </cell>
          <cell r="Q130">
            <v>549</v>
          </cell>
          <cell r="R130">
            <v>34002</v>
          </cell>
          <cell r="S130">
            <v>34551</v>
          </cell>
          <cell r="T130">
            <v>96.3</v>
          </cell>
          <cell r="U130">
            <v>1172</v>
          </cell>
          <cell r="V130">
            <v>567</v>
          </cell>
          <cell r="W130">
            <v>35741</v>
          </cell>
          <cell r="X130">
            <v>4979</v>
          </cell>
          <cell r="Y130">
            <v>0</v>
          </cell>
          <cell r="Z130">
            <v>45334</v>
          </cell>
          <cell r="AA130">
            <v>410</v>
          </cell>
          <cell r="AB130">
            <v>44240</v>
          </cell>
          <cell r="AC130">
            <v>44650</v>
          </cell>
          <cell r="AD130">
            <v>98.49</v>
          </cell>
          <cell r="AE130">
            <v>-649</v>
          </cell>
          <cell r="AF130">
            <v>123</v>
          </cell>
          <cell r="AG130">
            <v>43714</v>
          </cell>
          <cell r="AH130">
            <v>5122</v>
          </cell>
          <cell r="AI130">
            <v>47841868.850000001</v>
          </cell>
          <cell r="AJ130">
            <v>24205.34</v>
          </cell>
          <cell r="AK130">
            <v>0</v>
          </cell>
          <cell r="AL130">
            <v>1549.98</v>
          </cell>
          <cell r="AM130">
            <v>37517.7928932</v>
          </cell>
        </row>
        <row r="131">
          <cell r="A131">
            <v>120</v>
          </cell>
          <cell r="B131" t="str">
            <v>Harrogate</v>
          </cell>
          <cell r="C131" t="str">
            <v>E2753</v>
          </cell>
          <cell r="D131">
            <v>26900</v>
          </cell>
          <cell r="E131">
            <v>26330</v>
          </cell>
          <cell r="F131">
            <v>26339</v>
          </cell>
          <cell r="G131">
            <v>79569</v>
          </cell>
          <cell r="H131">
            <v>20060</v>
          </cell>
          <cell r="I131">
            <v>16588</v>
          </cell>
          <cell r="J131">
            <v>16743</v>
          </cell>
          <cell r="K131">
            <v>53391</v>
          </cell>
          <cell r="L131">
            <v>0</v>
          </cell>
          <cell r="M131">
            <v>0</v>
          </cell>
          <cell r="N131">
            <v>0</v>
          </cell>
          <cell r="O131">
            <v>0</v>
          </cell>
          <cell r="P131">
            <v>89866</v>
          </cell>
          <cell r="Q131">
            <v>1111</v>
          </cell>
          <cell r="R131">
            <v>87553</v>
          </cell>
          <cell r="S131">
            <v>88664</v>
          </cell>
          <cell r="T131">
            <v>98.66</v>
          </cell>
          <cell r="U131">
            <v>96</v>
          </cell>
          <cell r="V131">
            <v>1083</v>
          </cell>
          <cell r="W131">
            <v>88732</v>
          </cell>
          <cell r="X131">
            <v>10605</v>
          </cell>
          <cell r="Y131">
            <v>0</v>
          </cell>
          <cell r="Z131">
            <v>59341</v>
          </cell>
          <cell r="AA131">
            <v>484</v>
          </cell>
          <cell r="AB131">
            <v>57782</v>
          </cell>
          <cell r="AC131">
            <v>58266</v>
          </cell>
          <cell r="AD131">
            <v>98.19</v>
          </cell>
          <cell r="AE131">
            <v>-513</v>
          </cell>
          <cell r="AF131">
            <v>527</v>
          </cell>
          <cell r="AG131">
            <v>57796</v>
          </cell>
          <cell r="AH131">
            <v>5634</v>
          </cell>
          <cell r="AI131">
            <v>61138458.879999995</v>
          </cell>
          <cell r="AJ131">
            <v>58414.7</v>
          </cell>
          <cell r="AK131">
            <v>500.2</v>
          </cell>
          <cell r="AL131">
            <v>1554.03</v>
          </cell>
          <cell r="AM131">
            <v>91555.522046999991</v>
          </cell>
        </row>
        <row r="132">
          <cell r="A132">
            <v>121</v>
          </cell>
          <cell r="B132" t="str">
            <v>Harrow</v>
          </cell>
          <cell r="C132" t="str">
            <v>E5039</v>
          </cell>
          <cell r="D132">
            <v>33894</v>
          </cell>
          <cell r="E132">
            <v>32954</v>
          </cell>
          <cell r="F132">
            <v>32836</v>
          </cell>
          <cell r="G132">
            <v>99684</v>
          </cell>
          <cell r="H132">
            <v>17853</v>
          </cell>
          <cell r="I132">
            <v>12770</v>
          </cell>
          <cell r="J132">
            <v>13515</v>
          </cell>
          <cell r="K132">
            <v>44138</v>
          </cell>
          <cell r="L132">
            <v>0</v>
          </cell>
          <cell r="M132">
            <v>0</v>
          </cell>
          <cell r="N132">
            <v>0</v>
          </cell>
          <cell r="O132">
            <v>0</v>
          </cell>
          <cell r="P132">
            <v>113634</v>
          </cell>
          <cell r="Q132">
            <v>2313</v>
          </cell>
          <cell r="R132">
            <v>108716</v>
          </cell>
          <cell r="S132">
            <v>111029</v>
          </cell>
          <cell r="T132">
            <v>97.71</v>
          </cell>
          <cell r="U132">
            <v>1921</v>
          </cell>
          <cell r="V132">
            <v>1932</v>
          </cell>
          <cell r="W132">
            <v>112569</v>
          </cell>
          <cell r="X132">
            <v>17737</v>
          </cell>
          <cell r="Y132">
            <v>0</v>
          </cell>
          <cell r="Z132">
            <v>50368</v>
          </cell>
          <cell r="AA132">
            <v>294</v>
          </cell>
          <cell r="AB132">
            <v>47740</v>
          </cell>
          <cell r="AC132">
            <v>48034</v>
          </cell>
          <cell r="AD132">
            <v>95.37</v>
          </cell>
          <cell r="AE132">
            <v>350</v>
          </cell>
          <cell r="AF132">
            <v>315</v>
          </cell>
          <cell r="AG132">
            <v>48405</v>
          </cell>
          <cell r="AH132">
            <v>6029</v>
          </cell>
          <cell r="AI132">
            <v>51502695.549999997</v>
          </cell>
          <cell r="AJ132">
            <v>78845.119999999995</v>
          </cell>
          <cell r="AK132">
            <v>0</v>
          </cell>
          <cell r="AL132">
            <v>1513.28</v>
          </cell>
          <cell r="AM132">
            <v>119314.74319359998</v>
          </cell>
        </row>
        <row r="133">
          <cell r="A133">
            <v>122</v>
          </cell>
          <cell r="B133" t="str">
            <v>Hart</v>
          </cell>
          <cell r="C133" t="str">
            <v>E1736</v>
          </cell>
          <cell r="D133">
            <v>16316</v>
          </cell>
          <cell r="E133">
            <v>16133</v>
          </cell>
          <cell r="F133">
            <v>15986</v>
          </cell>
          <cell r="G133">
            <v>48435</v>
          </cell>
          <cell r="H133">
            <v>9791</v>
          </cell>
          <cell r="I133">
            <v>7905</v>
          </cell>
          <cell r="J133">
            <v>7675</v>
          </cell>
          <cell r="K133">
            <v>25371</v>
          </cell>
          <cell r="L133">
            <v>0</v>
          </cell>
          <cell r="M133">
            <v>0</v>
          </cell>
          <cell r="N133">
            <v>0</v>
          </cell>
          <cell r="O133">
            <v>0</v>
          </cell>
          <cell r="P133">
            <v>53913</v>
          </cell>
          <cell r="Q133">
            <v>540</v>
          </cell>
          <cell r="R133">
            <v>52678</v>
          </cell>
          <cell r="S133">
            <v>53218</v>
          </cell>
          <cell r="T133">
            <v>98.71</v>
          </cell>
          <cell r="U133">
            <v>514</v>
          </cell>
          <cell r="V133">
            <v>531</v>
          </cell>
          <cell r="W133">
            <v>53723</v>
          </cell>
          <cell r="X133">
            <v>6301</v>
          </cell>
          <cell r="Y133">
            <v>0</v>
          </cell>
          <cell r="Z133">
            <v>28716</v>
          </cell>
          <cell r="AA133">
            <v>447</v>
          </cell>
          <cell r="AB133">
            <v>27671</v>
          </cell>
          <cell r="AC133">
            <v>28118</v>
          </cell>
          <cell r="AD133">
            <v>97.92</v>
          </cell>
          <cell r="AE133">
            <v>-1550</v>
          </cell>
          <cell r="AF133">
            <v>224</v>
          </cell>
          <cell r="AG133">
            <v>26345</v>
          </cell>
          <cell r="AH133">
            <v>1347</v>
          </cell>
          <cell r="AI133">
            <v>30595830.990000002</v>
          </cell>
          <cell r="AJ133">
            <v>37741.199999999997</v>
          </cell>
          <cell r="AK133">
            <v>0</v>
          </cell>
          <cell r="AL133">
            <v>1461.84</v>
          </cell>
          <cell r="AM133">
            <v>55171.595807999991</v>
          </cell>
        </row>
        <row r="134">
          <cell r="A134">
            <v>123</v>
          </cell>
          <cell r="B134" t="str">
            <v>Hartlepool</v>
          </cell>
          <cell r="C134" t="str">
            <v>E0701</v>
          </cell>
          <cell r="D134">
            <v>10446</v>
          </cell>
          <cell r="E134">
            <v>10362</v>
          </cell>
          <cell r="F134">
            <v>10427</v>
          </cell>
          <cell r="G134">
            <v>31235</v>
          </cell>
          <cell r="H134">
            <v>8953</v>
          </cell>
          <cell r="I134">
            <v>9562</v>
          </cell>
          <cell r="J134">
            <v>8415</v>
          </cell>
          <cell r="K134">
            <v>26930</v>
          </cell>
          <cell r="L134">
            <v>0</v>
          </cell>
          <cell r="M134">
            <v>0</v>
          </cell>
          <cell r="N134">
            <v>0</v>
          </cell>
          <cell r="O134">
            <v>0</v>
          </cell>
          <cell r="P134">
            <v>35191</v>
          </cell>
          <cell r="Q134">
            <v>248</v>
          </cell>
          <cell r="R134">
            <v>33883</v>
          </cell>
          <cell r="S134">
            <v>34131</v>
          </cell>
          <cell r="T134">
            <v>96.99</v>
          </cell>
          <cell r="U134">
            <v>810</v>
          </cell>
          <cell r="V134">
            <v>282</v>
          </cell>
          <cell r="W134">
            <v>34975</v>
          </cell>
          <cell r="X134">
            <v>5319</v>
          </cell>
          <cell r="Y134">
            <v>0</v>
          </cell>
          <cell r="Z134">
            <v>28642</v>
          </cell>
          <cell r="AA134">
            <v>75</v>
          </cell>
          <cell r="AB134">
            <v>28004</v>
          </cell>
          <cell r="AC134">
            <v>28079</v>
          </cell>
          <cell r="AD134">
            <v>98.03</v>
          </cell>
          <cell r="AE134">
            <v>-549</v>
          </cell>
          <cell r="AF134">
            <v>52</v>
          </cell>
          <cell r="AG134">
            <v>27507</v>
          </cell>
          <cell r="AH134">
            <v>2604</v>
          </cell>
          <cell r="AI134">
            <v>31024160.599999994</v>
          </cell>
          <cell r="AJ134">
            <v>22032.2</v>
          </cell>
          <cell r="AK134">
            <v>0</v>
          </cell>
          <cell r="AL134">
            <v>1685.73</v>
          </cell>
          <cell r="AM134">
            <v>37140.340506000008</v>
          </cell>
        </row>
        <row r="135">
          <cell r="A135">
            <v>124</v>
          </cell>
          <cell r="B135" t="str">
            <v>Hastings</v>
          </cell>
          <cell r="C135" t="str">
            <v>E1433</v>
          </cell>
          <cell r="D135">
            <v>13406</v>
          </cell>
          <cell r="E135">
            <v>11131</v>
          </cell>
          <cell r="F135">
            <v>10905</v>
          </cell>
          <cell r="G135">
            <v>35442</v>
          </cell>
          <cell r="H135">
            <v>8171</v>
          </cell>
          <cell r="I135">
            <v>5905</v>
          </cell>
          <cell r="J135">
            <v>5906</v>
          </cell>
          <cell r="K135">
            <v>19982</v>
          </cell>
          <cell r="L135">
            <v>0</v>
          </cell>
          <cell r="M135">
            <v>0</v>
          </cell>
          <cell r="N135">
            <v>0</v>
          </cell>
          <cell r="O135">
            <v>0</v>
          </cell>
          <cell r="P135">
            <v>38047</v>
          </cell>
          <cell r="Q135">
            <v>497</v>
          </cell>
          <cell r="R135">
            <v>36261</v>
          </cell>
          <cell r="S135">
            <v>36758</v>
          </cell>
          <cell r="T135">
            <v>96.61</v>
          </cell>
          <cell r="U135">
            <v>633</v>
          </cell>
          <cell r="V135">
            <v>479</v>
          </cell>
          <cell r="W135">
            <v>37373</v>
          </cell>
          <cell r="X135">
            <v>2810</v>
          </cell>
          <cell r="Y135">
            <v>0</v>
          </cell>
          <cell r="Z135">
            <v>21251</v>
          </cell>
          <cell r="AA135">
            <v>65</v>
          </cell>
          <cell r="AB135">
            <v>20622</v>
          </cell>
          <cell r="AC135">
            <v>20687</v>
          </cell>
          <cell r="AD135">
            <v>97.35</v>
          </cell>
          <cell r="AE135">
            <v>-470</v>
          </cell>
          <cell r="AF135">
            <v>21</v>
          </cell>
          <cell r="AG135">
            <v>20173</v>
          </cell>
          <cell r="AH135">
            <v>1365</v>
          </cell>
          <cell r="AI135">
            <v>21747397.09</v>
          </cell>
          <cell r="AJ135">
            <v>24089.4</v>
          </cell>
          <cell r="AK135">
            <v>0</v>
          </cell>
          <cell r="AL135">
            <v>1614.43</v>
          </cell>
          <cell r="AM135">
            <v>38890.650042000001</v>
          </cell>
        </row>
        <row r="136">
          <cell r="A136">
            <v>125</v>
          </cell>
          <cell r="B136" t="str">
            <v>Havant</v>
          </cell>
          <cell r="C136" t="str">
            <v>E1737</v>
          </cell>
          <cell r="D136">
            <v>16062</v>
          </cell>
          <cell r="E136">
            <v>15587</v>
          </cell>
          <cell r="F136">
            <v>15924</v>
          </cell>
          <cell r="G136">
            <v>47573</v>
          </cell>
          <cell r="H136">
            <v>9709</v>
          </cell>
          <cell r="I136">
            <v>9128</v>
          </cell>
          <cell r="J136">
            <v>8826.39</v>
          </cell>
          <cell r="K136">
            <v>27663.39</v>
          </cell>
          <cell r="L136">
            <v>0</v>
          </cell>
          <cell r="M136">
            <v>0</v>
          </cell>
          <cell r="N136">
            <v>0</v>
          </cell>
          <cell r="O136">
            <v>0</v>
          </cell>
          <cell r="P136">
            <v>53323</v>
          </cell>
          <cell r="Q136">
            <v>749</v>
          </cell>
          <cell r="R136">
            <v>51226</v>
          </cell>
          <cell r="S136">
            <v>51975</v>
          </cell>
          <cell r="T136">
            <v>97.47</v>
          </cell>
          <cell r="U136">
            <v>731</v>
          </cell>
          <cell r="V136">
            <v>907</v>
          </cell>
          <cell r="W136">
            <v>52864</v>
          </cell>
          <cell r="X136">
            <v>6488</v>
          </cell>
          <cell r="Y136">
            <v>0</v>
          </cell>
          <cell r="Z136">
            <v>31038</v>
          </cell>
          <cell r="AA136">
            <v>384</v>
          </cell>
          <cell r="AB136">
            <v>30306</v>
          </cell>
          <cell r="AC136">
            <v>30690</v>
          </cell>
          <cell r="AD136">
            <v>98.88</v>
          </cell>
          <cell r="AE136">
            <v>-348</v>
          </cell>
          <cell r="AF136">
            <v>725</v>
          </cell>
          <cell r="AG136">
            <v>30683</v>
          </cell>
          <cell r="AH136">
            <v>3120</v>
          </cell>
          <cell r="AI136">
            <v>33267252.75</v>
          </cell>
          <cell r="AJ136">
            <v>37651.61</v>
          </cell>
          <cell r="AK136">
            <v>42</v>
          </cell>
          <cell r="AL136">
            <v>1443.29</v>
          </cell>
          <cell r="AM136">
            <v>54402.810376900001</v>
          </cell>
        </row>
        <row r="137">
          <cell r="A137">
            <v>126</v>
          </cell>
          <cell r="B137" t="str">
            <v>Havering</v>
          </cell>
          <cell r="C137" t="str">
            <v>E5040</v>
          </cell>
          <cell r="D137">
            <v>34850</v>
          </cell>
          <cell r="E137">
            <v>34325</v>
          </cell>
          <cell r="F137">
            <v>34150</v>
          </cell>
          <cell r="G137">
            <v>103325</v>
          </cell>
          <cell r="H137">
            <v>21893</v>
          </cell>
          <cell r="I137">
            <v>18771</v>
          </cell>
          <cell r="J137">
            <v>19738</v>
          </cell>
          <cell r="K137">
            <v>60402</v>
          </cell>
          <cell r="L137">
            <v>0</v>
          </cell>
          <cell r="M137">
            <v>0</v>
          </cell>
          <cell r="N137">
            <v>0</v>
          </cell>
          <cell r="O137">
            <v>0</v>
          </cell>
          <cell r="P137">
            <v>118854</v>
          </cell>
          <cell r="Q137">
            <v>3905</v>
          </cell>
          <cell r="R137">
            <v>111354</v>
          </cell>
          <cell r="S137">
            <v>115259</v>
          </cell>
          <cell r="T137">
            <v>96.98</v>
          </cell>
          <cell r="U137">
            <v>2304</v>
          </cell>
          <cell r="V137">
            <v>3772</v>
          </cell>
          <cell r="W137">
            <v>117430</v>
          </cell>
          <cell r="X137">
            <v>16830</v>
          </cell>
          <cell r="Y137">
            <v>0</v>
          </cell>
          <cell r="Z137">
            <v>71634</v>
          </cell>
          <cell r="AA137">
            <v>791</v>
          </cell>
          <cell r="AB137">
            <v>68079</v>
          </cell>
          <cell r="AC137">
            <v>68870</v>
          </cell>
          <cell r="AD137">
            <v>96.14</v>
          </cell>
          <cell r="AE137">
            <v>-763</v>
          </cell>
          <cell r="AF137">
            <v>2470</v>
          </cell>
          <cell r="AG137">
            <v>69786</v>
          </cell>
          <cell r="AH137">
            <v>8253</v>
          </cell>
          <cell r="AI137">
            <v>75469068.079999998</v>
          </cell>
          <cell r="AJ137">
            <v>80815.3</v>
          </cell>
          <cell r="AK137">
            <v>0</v>
          </cell>
          <cell r="AL137">
            <v>1498.18</v>
          </cell>
          <cell r="AM137">
            <v>121075.86615400002</v>
          </cell>
        </row>
        <row r="138">
          <cell r="A138">
            <v>127</v>
          </cell>
          <cell r="B138" t="str">
            <v>Herefordshire</v>
          </cell>
          <cell r="C138" t="str">
            <v>E1801</v>
          </cell>
          <cell r="D138">
            <v>29877</v>
          </cell>
          <cell r="E138">
            <v>27995</v>
          </cell>
          <cell r="F138">
            <v>27854</v>
          </cell>
          <cell r="G138">
            <v>85726</v>
          </cell>
          <cell r="H138">
            <v>14548</v>
          </cell>
          <cell r="I138">
            <v>13702</v>
          </cell>
          <cell r="J138">
            <v>11640</v>
          </cell>
          <cell r="K138">
            <v>39890</v>
          </cell>
          <cell r="L138">
            <v>0</v>
          </cell>
          <cell r="M138">
            <v>0</v>
          </cell>
          <cell r="N138">
            <v>0</v>
          </cell>
          <cell r="O138">
            <v>0</v>
          </cell>
          <cell r="P138">
            <v>94441</v>
          </cell>
          <cell r="Q138">
            <v>957</v>
          </cell>
          <cell r="R138">
            <v>92170</v>
          </cell>
          <cell r="S138">
            <v>93127</v>
          </cell>
          <cell r="T138">
            <v>98.61</v>
          </cell>
          <cell r="U138">
            <v>674</v>
          </cell>
          <cell r="V138">
            <v>686</v>
          </cell>
          <cell r="W138">
            <v>93530</v>
          </cell>
          <cell r="X138">
            <v>11312</v>
          </cell>
          <cell r="Y138">
            <v>0</v>
          </cell>
          <cell r="Z138">
            <v>44944</v>
          </cell>
          <cell r="AA138">
            <v>644</v>
          </cell>
          <cell r="AB138">
            <v>43895</v>
          </cell>
          <cell r="AC138">
            <v>44539</v>
          </cell>
          <cell r="AD138">
            <v>99.1</v>
          </cell>
          <cell r="AE138">
            <v>-387</v>
          </cell>
          <cell r="AF138">
            <v>503</v>
          </cell>
          <cell r="AG138">
            <v>44010</v>
          </cell>
          <cell r="AH138">
            <v>4152</v>
          </cell>
          <cell r="AI138">
            <v>47729699.229999997</v>
          </cell>
          <cell r="AJ138">
            <v>64296.160000000003</v>
          </cell>
          <cell r="AK138">
            <v>276.5</v>
          </cell>
          <cell r="AL138">
            <v>1519.24</v>
          </cell>
          <cell r="AM138">
            <v>98101.367978400012</v>
          </cell>
        </row>
        <row r="139">
          <cell r="A139">
            <v>128</v>
          </cell>
          <cell r="B139" t="str">
            <v>Hertsmere</v>
          </cell>
          <cell r="C139" t="str">
            <v>E1934</v>
          </cell>
          <cell r="D139">
            <v>17041</v>
          </cell>
          <cell r="E139">
            <v>16100</v>
          </cell>
          <cell r="F139">
            <v>15842</v>
          </cell>
          <cell r="G139">
            <v>48983</v>
          </cell>
          <cell r="H139">
            <v>13958</v>
          </cell>
          <cell r="I139">
            <v>12686</v>
          </cell>
          <cell r="J139">
            <v>12556</v>
          </cell>
          <cell r="K139">
            <v>39200</v>
          </cell>
          <cell r="L139">
            <v>0</v>
          </cell>
          <cell r="M139">
            <v>0</v>
          </cell>
          <cell r="N139">
            <v>0</v>
          </cell>
          <cell r="O139">
            <v>0</v>
          </cell>
          <cell r="P139">
            <v>54528</v>
          </cell>
          <cell r="Q139">
            <v>805</v>
          </cell>
          <cell r="R139">
            <v>52617</v>
          </cell>
          <cell r="S139">
            <v>53422</v>
          </cell>
          <cell r="T139">
            <v>97.97</v>
          </cell>
          <cell r="U139">
            <v>2509</v>
          </cell>
          <cell r="V139">
            <v>808</v>
          </cell>
          <cell r="W139">
            <v>55934</v>
          </cell>
          <cell r="X139">
            <v>7863</v>
          </cell>
          <cell r="Y139">
            <v>0</v>
          </cell>
          <cell r="Z139">
            <v>45487</v>
          </cell>
          <cell r="AA139">
            <v>699</v>
          </cell>
          <cell r="AB139">
            <v>43947</v>
          </cell>
          <cell r="AC139">
            <v>44646</v>
          </cell>
          <cell r="AD139">
            <v>98.15</v>
          </cell>
          <cell r="AE139">
            <v>15</v>
          </cell>
          <cell r="AF139">
            <v>441</v>
          </cell>
          <cell r="AG139">
            <v>44403</v>
          </cell>
          <cell r="AH139">
            <v>5165</v>
          </cell>
          <cell r="AI139">
            <v>47850877.600000001</v>
          </cell>
          <cell r="AJ139">
            <v>38700.699999999997</v>
          </cell>
          <cell r="AK139">
            <v>320</v>
          </cell>
          <cell r="AL139">
            <v>1447.1</v>
          </cell>
          <cell r="AM139">
            <v>56466.854969999993</v>
          </cell>
        </row>
        <row r="140">
          <cell r="A140">
            <v>129</v>
          </cell>
          <cell r="B140" t="str">
            <v>High Peak</v>
          </cell>
          <cell r="C140" t="str">
            <v>E1037</v>
          </cell>
          <cell r="D140">
            <v>13893</v>
          </cell>
          <cell r="E140">
            <v>12566</v>
          </cell>
          <cell r="F140">
            <v>12588</v>
          </cell>
          <cell r="G140">
            <v>39047</v>
          </cell>
          <cell r="H140">
            <v>7634</v>
          </cell>
          <cell r="I140">
            <v>7324</v>
          </cell>
          <cell r="J140">
            <v>6501</v>
          </cell>
          <cell r="K140">
            <v>21459</v>
          </cell>
          <cell r="L140">
            <v>0</v>
          </cell>
          <cell r="M140">
            <v>0</v>
          </cell>
          <cell r="N140">
            <v>0</v>
          </cell>
          <cell r="O140">
            <v>0</v>
          </cell>
          <cell r="P140">
            <v>42612</v>
          </cell>
          <cell r="Q140">
            <v>434</v>
          </cell>
          <cell r="R140">
            <v>41486</v>
          </cell>
          <cell r="S140">
            <v>41920</v>
          </cell>
          <cell r="T140">
            <v>98.38</v>
          </cell>
          <cell r="U140">
            <v>792</v>
          </cell>
          <cell r="V140">
            <v>556</v>
          </cell>
          <cell r="W140">
            <v>42834</v>
          </cell>
          <cell r="X140">
            <v>4370</v>
          </cell>
          <cell r="Y140">
            <v>0</v>
          </cell>
          <cell r="Z140">
            <v>23225</v>
          </cell>
          <cell r="AA140">
            <v>121</v>
          </cell>
          <cell r="AB140">
            <v>22774</v>
          </cell>
          <cell r="AC140">
            <v>22895</v>
          </cell>
          <cell r="AD140">
            <v>98.58</v>
          </cell>
          <cell r="AE140">
            <v>-919</v>
          </cell>
          <cell r="AF140">
            <v>60</v>
          </cell>
          <cell r="AG140">
            <v>21915</v>
          </cell>
          <cell r="AH140">
            <v>1488</v>
          </cell>
          <cell r="AI140">
            <v>24264761.210000001</v>
          </cell>
          <cell r="AJ140">
            <v>28885.7</v>
          </cell>
          <cell r="AK140">
            <v>0</v>
          </cell>
          <cell r="AL140">
            <v>1504.06</v>
          </cell>
          <cell r="AM140">
            <v>43445.825942000003</v>
          </cell>
        </row>
        <row r="141">
          <cell r="A141">
            <v>130</v>
          </cell>
          <cell r="B141" t="str">
            <v>Hillingdon</v>
          </cell>
          <cell r="C141" t="str">
            <v>E5041</v>
          </cell>
          <cell r="D141">
            <v>37560</v>
          </cell>
          <cell r="E141">
            <v>34969.17</v>
          </cell>
          <cell r="F141">
            <v>35525</v>
          </cell>
          <cell r="G141">
            <v>108054.17</v>
          </cell>
          <cell r="H141">
            <v>104536</v>
          </cell>
          <cell r="I141">
            <v>97916</v>
          </cell>
          <cell r="J141">
            <v>96214</v>
          </cell>
          <cell r="K141">
            <v>298666</v>
          </cell>
          <cell r="L141">
            <v>0</v>
          </cell>
          <cell r="M141">
            <v>0</v>
          </cell>
          <cell r="N141">
            <v>0</v>
          </cell>
          <cell r="O141">
            <v>0</v>
          </cell>
          <cell r="P141">
            <v>121778</v>
          </cell>
          <cell r="Q141">
            <v>1621</v>
          </cell>
          <cell r="R141">
            <v>116879</v>
          </cell>
          <cell r="S141">
            <v>118500</v>
          </cell>
          <cell r="T141">
            <v>97.31</v>
          </cell>
          <cell r="U141">
            <v>3548</v>
          </cell>
          <cell r="V141">
            <v>2125</v>
          </cell>
          <cell r="W141">
            <v>122552</v>
          </cell>
          <cell r="X141">
            <v>15649</v>
          </cell>
          <cell r="Y141">
            <v>0</v>
          </cell>
          <cell r="Z141">
            <v>333896</v>
          </cell>
          <cell r="AA141">
            <v>1746</v>
          </cell>
          <cell r="AB141">
            <v>328005</v>
          </cell>
          <cell r="AC141">
            <v>329751</v>
          </cell>
          <cell r="AD141">
            <v>98.76</v>
          </cell>
          <cell r="AE141">
            <v>-7943</v>
          </cell>
          <cell r="AF141">
            <v>8213</v>
          </cell>
          <cell r="AG141">
            <v>328275</v>
          </cell>
          <cell r="AH141">
            <v>34088</v>
          </cell>
          <cell r="AI141">
            <v>348746510.99000001</v>
          </cell>
          <cell r="AJ141">
            <v>88462</v>
          </cell>
          <cell r="AK141">
            <v>684</v>
          </cell>
          <cell r="AL141">
            <v>1415.93</v>
          </cell>
          <cell r="AM141">
            <v>126224.49578</v>
          </cell>
        </row>
        <row r="142">
          <cell r="A142">
            <v>131</v>
          </cell>
          <cell r="B142" t="str">
            <v>Hinckley and Bosworth</v>
          </cell>
          <cell r="C142" t="str">
            <v>E2434</v>
          </cell>
          <cell r="D142">
            <v>14684</v>
          </cell>
          <cell r="E142">
            <v>14485</v>
          </cell>
          <cell r="F142">
            <v>14338</v>
          </cell>
          <cell r="G142">
            <v>43507</v>
          </cell>
          <cell r="H142">
            <v>8549</v>
          </cell>
          <cell r="I142">
            <v>6360</v>
          </cell>
          <cell r="J142">
            <v>8933</v>
          </cell>
          <cell r="K142">
            <v>23842</v>
          </cell>
          <cell r="L142">
            <v>0</v>
          </cell>
          <cell r="M142">
            <v>0</v>
          </cell>
          <cell r="N142">
            <v>0</v>
          </cell>
          <cell r="O142">
            <v>0</v>
          </cell>
          <cell r="P142">
            <v>48949</v>
          </cell>
          <cell r="Q142">
            <v>631</v>
          </cell>
          <cell r="R142">
            <v>47417</v>
          </cell>
          <cell r="S142">
            <v>48048</v>
          </cell>
          <cell r="T142">
            <v>98.16</v>
          </cell>
          <cell r="U142">
            <v>373</v>
          </cell>
          <cell r="V142">
            <v>750</v>
          </cell>
          <cell r="W142">
            <v>48540</v>
          </cell>
          <cell r="X142">
            <v>6211</v>
          </cell>
          <cell r="Y142">
            <v>0</v>
          </cell>
          <cell r="Z142">
            <v>28415</v>
          </cell>
          <cell r="AA142">
            <v>85</v>
          </cell>
          <cell r="AB142">
            <v>27651</v>
          </cell>
          <cell r="AC142">
            <v>27736</v>
          </cell>
          <cell r="AD142">
            <v>97.61</v>
          </cell>
          <cell r="AE142">
            <v>-210</v>
          </cell>
          <cell r="AF142">
            <v>229</v>
          </cell>
          <cell r="AG142">
            <v>27670</v>
          </cell>
          <cell r="AH142">
            <v>3213</v>
          </cell>
          <cell r="AI142">
            <v>28290380.48</v>
          </cell>
          <cell r="AJ142">
            <v>34628.199999999997</v>
          </cell>
          <cell r="AK142">
            <v>0</v>
          </cell>
          <cell r="AL142">
            <v>1448.86</v>
          </cell>
          <cell r="AM142">
            <v>50171.413851999991</v>
          </cell>
        </row>
        <row r="143">
          <cell r="A143">
            <v>132</v>
          </cell>
          <cell r="B143" t="str">
            <v>Horsham</v>
          </cell>
          <cell r="C143" t="str">
            <v>E3835</v>
          </cell>
          <cell r="D143">
            <v>23727</v>
          </cell>
          <cell r="E143">
            <v>23585</v>
          </cell>
          <cell r="F143">
            <v>23533</v>
          </cell>
          <cell r="G143">
            <v>70845</v>
          </cell>
          <cell r="H143">
            <v>11382</v>
          </cell>
          <cell r="I143">
            <v>13323</v>
          </cell>
          <cell r="J143">
            <v>10674</v>
          </cell>
          <cell r="K143">
            <v>35379</v>
          </cell>
          <cell r="L143">
            <v>0</v>
          </cell>
          <cell r="M143">
            <v>0</v>
          </cell>
          <cell r="N143">
            <v>0</v>
          </cell>
          <cell r="O143">
            <v>0</v>
          </cell>
          <cell r="P143">
            <v>80531</v>
          </cell>
          <cell r="Q143">
            <v>1128</v>
          </cell>
          <cell r="R143">
            <v>78264</v>
          </cell>
          <cell r="S143">
            <v>79392</v>
          </cell>
          <cell r="T143">
            <v>98.59</v>
          </cell>
          <cell r="U143">
            <v>648</v>
          </cell>
          <cell r="V143">
            <v>1293</v>
          </cell>
          <cell r="W143">
            <v>80205</v>
          </cell>
          <cell r="X143">
            <v>10202</v>
          </cell>
          <cell r="Y143">
            <v>0</v>
          </cell>
          <cell r="Z143">
            <v>39326</v>
          </cell>
          <cell r="AA143">
            <v>984</v>
          </cell>
          <cell r="AB143">
            <v>37353</v>
          </cell>
          <cell r="AC143">
            <v>38337</v>
          </cell>
          <cell r="AD143">
            <v>97.49</v>
          </cell>
          <cell r="AE143">
            <v>-580</v>
          </cell>
          <cell r="AF143">
            <v>711</v>
          </cell>
          <cell r="AG143">
            <v>37484</v>
          </cell>
          <cell r="AH143">
            <v>3900</v>
          </cell>
          <cell r="AI143">
            <v>39539351.970000006</v>
          </cell>
          <cell r="AJ143">
            <v>54685.9</v>
          </cell>
          <cell r="AK143">
            <v>0</v>
          </cell>
          <cell r="AL143">
            <v>1481.72</v>
          </cell>
          <cell r="AM143">
            <v>81029.191748000012</v>
          </cell>
        </row>
        <row r="144">
          <cell r="A144">
            <v>133</v>
          </cell>
          <cell r="B144" t="str">
            <v>Hounslow</v>
          </cell>
          <cell r="C144" t="str">
            <v>E5042</v>
          </cell>
          <cell r="D144">
            <v>31937</v>
          </cell>
          <cell r="E144">
            <v>30165</v>
          </cell>
          <cell r="F144">
            <v>29620</v>
          </cell>
          <cell r="G144">
            <v>91722</v>
          </cell>
          <cell r="H144">
            <v>49775</v>
          </cell>
          <cell r="I144">
            <v>42069</v>
          </cell>
          <cell r="J144">
            <v>40678</v>
          </cell>
          <cell r="K144">
            <v>132522</v>
          </cell>
          <cell r="L144">
            <v>0</v>
          </cell>
          <cell r="M144">
            <v>0</v>
          </cell>
          <cell r="N144">
            <v>0</v>
          </cell>
          <cell r="O144">
            <v>0</v>
          </cell>
          <cell r="P144">
            <v>105154</v>
          </cell>
          <cell r="Q144">
            <v>1313</v>
          </cell>
          <cell r="R144">
            <v>101511</v>
          </cell>
          <cell r="S144">
            <v>102824</v>
          </cell>
          <cell r="T144">
            <v>97.78</v>
          </cell>
          <cell r="U144">
            <v>3694</v>
          </cell>
          <cell r="V144">
            <v>1248</v>
          </cell>
          <cell r="W144">
            <v>106453</v>
          </cell>
          <cell r="X144">
            <v>16370</v>
          </cell>
          <cell r="Y144">
            <v>0</v>
          </cell>
          <cell r="Z144">
            <v>152067</v>
          </cell>
          <cell r="AA144">
            <v>641</v>
          </cell>
          <cell r="AB144">
            <v>148926</v>
          </cell>
          <cell r="AC144">
            <v>149567</v>
          </cell>
          <cell r="AD144">
            <v>98.36</v>
          </cell>
          <cell r="AE144">
            <v>-1922</v>
          </cell>
          <cell r="AF144">
            <v>322</v>
          </cell>
          <cell r="AG144">
            <v>147326</v>
          </cell>
          <cell r="AH144">
            <v>14088</v>
          </cell>
          <cell r="AI144">
            <v>158657974.47</v>
          </cell>
          <cell r="AJ144">
            <v>76256.009999999995</v>
          </cell>
          <cell r="AK144">
            <v>84.7</v>
          </cell>
          <cell r="AL144">
            <v>1388.2</v>
          </cell>
          <cell r="AM144">
            <v>105976.17362199999</v>
          </cell>
        </row>
        <row r="145">
          <cell r="A145">
            <v>134</v>
          </cell>
          <cell r="B145" t="str">
            <v>Huntingdonshire</v>
          </cell>
          <cell r="C145" t="str">
            <v>E0551</v>
          </cell>
          <cell r="D145">
            <v>26079</v>
          </cell>
          <cell r="E145">
            <v>25945</v>
          </cell>
          <cell r="F145">
            <v>25658</v>
          </cell>
          <cell r="G145">
            <v>77682</v>
          </cell>
          <cell r="H145">
            <v>18954</v>
          </cell>
          <cell r="I145">
            <v>16067</v>
          </cell>
          <cell r="J145">
            <v>15608</v>
          </cell>
          <cell r="K145">
            <v>50629</v>
          </cell>
          <cell r="L145">
            <v>0</v>
          </cell>
          <cell r="M145">
            <v>0</v>
          </cell>
          <cell r="N145">
            <v>0</v>
          </cell>
          <cell r="O145">
            <v>0</v>
          </cell>
          <cell r="P145">
            <v>83944</v>
          </cell>
          <cell r="Q145">
            <v>161</v>
          </cell>
          <cell r="R145">
            <v>82584</v>
          </cell>
          <cell r="S145">
            <v>82745</v>
          </cell>
          <cell r="T145">
            <v>98.57</v>
          </cell>
          <cell r="U145">
            <v>1230</v>
          </cell>
          <cell r="V145">
            <v>160</v>
          </cell>
          <cell r="W145">
            <v>83974</v>
          </cell>
          <cell r="X145">
            <v>10087</v>
          </cell>
          <cell r="Y145">
            <v>0</v>
          </cell>
          <cell r="Z145">
            <v>55972</v>
          </cell>
          <cell r="AA145">
            <v>54</v>
          </cell>
          <cell r="AB145">
            <v>55114</v>
          </cell>
          <cell r="AC145">
            <v>55168</v>
          </cell>
          <cell r="AD145">
            <v>98.56</v>
          </cell>
          <cell r="AE145">
            <v>-722</v>
          </cell>
          <cell r="AF145">
            <v>262</v>
          </cell>
          <cell r="AG145">
            <v>54654</v>
          </cell>
          <cell r="AH145">
            <v>5483</v>
          </cell>
          <cell r="AI145">
            <v>59222751.390000001</v>
          </cell>
          <cell r="AJ145">
            <v>56908</v>
          </cell>
          <cell r="AK145">
            <v>337.5</v>
          </cell>
          <cell r="AL145">
            <v>1557.92</v>
          </cell>
          <cell r="AM145">
            <v>89183.909360000005</v>
          </cell>
        </row>
        <row r="146">
          <cell r="A146">
            <v>135</v>
          </cell>
          <cell r="B146" t="str">
            <v>Hyndburn</v>
          </cell>
          <cell r="C146" t="str">
            <v>E2336</v>
          </cell>
          <cell r="D146">
            <v>8676</v>
          </cell>
          <cell r="E146">
            <v>8541</v>
          </cell>
          <cell r="F146">
            <v>8586</v>
          </cell>
          <cell r="G146">
            <v>25803</v>
          </cell>
          <cell r="H146">
            <v>6818</v>
          </cell>
          <cell r="I146">
            <v>5809</v>
          </cell>
          <cell r="J146">
            <v>5914</v>
          </cell>
          <cell r="K146">
            <v>18541</v>
          </cell>
          <cell r="L146">
            <v>0</v>
          </cell>
          <cell r="M146">
            <v>0</v>
          </cell>
          <cell r="N146">
            <v>0</v>
          </cell>
          <cell r="O146">
            <v>0</v>
          </cell>
          <cell r="P146">
            <v>28963</v>
          </cell>
          <cell r="Q146">
            <v>397</v>
          </cell>
          <cell r="R146">
            <v>27231</v>
          </cell>
          <cell r="S146">
            <v>27628</v>
          </cell>
          <cell r="T146">
            <v>95.39</v>
          </cell>
          <cell r="U146">
            <v>449</v>
          </cell>
          <cell r="V146">
            <v>460</v>
          </cell>
          <cell r="W146">
            <v>28140</v>
          </cell>
          <cell r="X146">
            <v>3630</v>
          </cell>
          <cell r="Y146">
            <v>0</v>
          </cell>
          <cell r="Z146">
            <v>20907</v>
          </cell>
          <cell r="AA146">
            <v>170</v>
          </cell>
          <cell r="AB146">
            <v>18958</v>
          </cell>
          <cell r="AC146">
            <v>19128</v>
          </cell>
          <cell r="AD146">
            <v>91.49</v>
          </cell>
          <cell r="AE146">
            <v>170</v>
          </cell>
          <cell r="AF146">
            <v>287</v>
          </cell>
          <cell r="AG146">
            <v>19415</v>
          </cell>
          <cell r="AH146">
            <v>2272</v>
          </cell>
          <cell r="AI146">
            <v>22278580.739999998</v>
          </cell>
          <cell r="AJ146">
            <v>19282.8</v>
          </cell>
          <cell r="AK146">
            <v>0</v>
          </cell>
          <cell r="AL146">
            <v>1533.84</v>
          </cell>
          <cell r="AM146">
            <v>29576.729951999994</v>
          </cell>
        </row>
        <row r="147">
          <cell r="A147">
            <v>136</v>
          </cell>
          <cell r="B147" t="str">
            <v>Ipswich</v>
          </cell>
          <cell r="C147" t="str">
            <v>E3533</v>
          </cell>
          <cell r="D147">
            <v>19311</v>
          </cell>
          <cell r="E147">
            <v>15431</v>
          </cell>
          <cell r="F147">
            <v>14981</v>
          </cell>
          <cell r="G147">
            <v>49723</v>
          </cell>
          <cell r="H147">
            <v>20667</v>
          </cell>
          <cell r="I147">
            <v>15925</v>
          </cell>
          <cell r="J147">
            <v>14548</v>
          </cell>
          <cell r="K147">
            <v>51140</v>
          </cell>
          <cell r="L147">
            <v>0</v>
          </cell>
          <cell r="M147">
            <v>0</v>
          </cell>
          <cell r="N147">
            <v>0</v>
          </cell>
          <cell r="O147">
            <v>0</v>
          </cell>
          <cell r="P147">
            <v>55160</v>
          </cell>
          <cell r="Q147">
            <v>605</v>
          </cell>
          <cell r="R147">
            <v>52423</v>
          </cell>
          <cell r="S147">
            <v>53028</v>
          </cell>
          <cell r="T147">
            <v>96.13</v>
          </cell>
          <cell r="U147">
            <v>1248</v>
          </cell>
          <cell r="V147">
            <v>482</v>
          </cell>
          <cell r="W147">
            <v>54153</v>
          </cell>
          <cell r="X147">
            <v>7754</v>
          </cell>
          <cell r="Y147">
            <v>0</v>
          </cell>
          <cell r="Z147">
            <v>53158</v>
          </cell>
          <cell r="AA147">
            <v>483</v>
          </cell>
          <cell r="AB147">
            <v>51161</v>
          </cell>
          <cell r="AC147">
            <v>51644</v>
          </cell>
          <cell r="AD147">
            <v>97.15</v>
          </cell>
          <cell r="AE147">
            <v>716</v>
          </cell>
          <cell r="AF147">
            <v>115</v>
          </cell>
          <cell r="AG147">
            <v>51992</v>
          </cell>
          <cell r="AH147">
            <v>3283</v>
          </cell>
          <cell r="AI147">
            <v>54782213.950000003</v>
          </cell>
          <cell r="AJ147">
            <v>35317.4</v>
          </cell>
          <cell r="AK147">
            <v>17.399999999999999</v>
          </cell>
          <cell r="AL147">
            <v>1609.11</v>
          </cell>
          <cell r="AM147">
            <v>56857.580028000004</v>
          </cell>
        </row>
        <row r="148">
          <cell r="A148">
            <v>137</v>
          </cell>
          <cell r="B148" t="str">
            <v>Isle of Wight Council</v>
          </cell>
          <cell r="C148" t="str">
            <v>E2101</v>
          </cell>
          <cell r="D148">
            <v>21815</v>
          </cell>
          <cell r="E148">
            <v>20441</v>
          </cell>
          <cell r="F148">
            <v>20168</v>
          </cell>
          <cell r="G148">
            <v>62424</v>
          </cell>
          <cell r="H148">
            <v>12941</v>
          </cell>
          <cell r="I148">
            <v>8950</v>
          </cell>
          <cell r="J148">
            <v>8338</v>
          </cell>
          <cell r="K148">
            <v>30229</v>
          </cell>
          <cell r="L148">
            <v>0</v>
          </cell>
          <cell r="M148">
            <v>0</v>
          </cell>
          <cell r="N148">
            <v>0</v>
          </cell>
          <cell r="O148">
            <v>0</v>
          </cell>
          <cell r="P148">
            <v>68802</v>
          </cell>
          <cell r="Q148">
            <v>778</v>
          </cell>
          <cell r="R148">
            <v>66529</v>
          </cell>
          <cell r="S148">
            <v>67307</v>
          </cell>
          <cell r="T148">
            <v>97.83</v>
          </cell>
          <cell r="U148">
            <v>428</v>
          </cell>
          <cell r="V148">
            <v>791</v>
          </cell>
          <cell r="W148">
            <v>67748</v>
          </cell>
          <cell r="X148">
            <v>7481</v>
          </cell>
          <cell r="Y148">
            <v>0</v>
          </cell>
          <cell r="Z148">
            <v>33870</v>
          </cell>
          <cell r="AA148">
            <v>140</v>
          </cell>
          <cell r="AB148">
            <v>33178</v>
          </cell>
          <cell r="AC148">
            <v>33318</v>
          </cell>
          <cell r="AD148">
            <v>98.37</v>
          </cell>
          <cell r="AE148">
            <v>-39</v>
          </cell>
          <cell r="AF148">
            <v>133</v>
          </cell>
          <cell r="AG148">
            <v>33272</v>
          </cell>
          <cell r="AH148">
            <v>3629</v>
          </cell>
          <cell r="AI148">
            <v>35227959.950000003</v>
          </cell>
          <cell r="AJ148">
            <v>47535.4</v>
          </cell>
          <cell r="AK148">
            <v>0</v>
          </cell>
          <cell r="AL148">
            <v>1475.08</v>
          </cell>
          <cell r="AM148">
            <v>70118.517831999998</v>
          </cell>
        </row>
        <row r="149">
          <cell r="A149">
            <v>138</v>
          </cell>
          <cell r="B149" t="str">
            <v>Isles of Scilly</v>
          </cell>
          <cell r="C149" t="str">
            <v>E4001</v>
          </cell>
          <cell r="D149">
            <v>545</v>
          </cell>
          <cell r="E149">
            <v>448</v>
          </cell>
          <cell r="F149">
            <v>448</v>
          </cell>
          <cell r="G149">
            <v>1441</v>
          </cell>
          <cell r="H149">
            <v>502</v>
          </cell>
          <cell r="I149">
            <v>475</v>
          </cell>
          <cell r="J149">
            <v>475</v>
          </cell>
          <cell r="K149">
            <v>1452</v>
          </cell>
          <cell r="L149">
            <v>0</v>
          </cell>
          <cell r="M149">
            <v>0</v>
          </cell>
          <cell r="N149">
            <v>0</v>
          </cell>
          <cell r="O149">
            <v>0</v>
          </cell>
          <cell r="P149">
            <v>1519</v>
          </cell>
          <cell r="Q149">
            <v>25</v>
          </cell>
          <cell r="R149">
            <v>1456</v>
          </cell>
          <cell r="S149">
            <v>1482</v>
          </cell>
          <cell r="T149">
            <v>97.56</v>
          </cell>
          <cell r="U149">
            <v>39</v>
          </cell>
          <cell r="V149">
            <v>29</v>
          </cell>
          <cell r="W149">
            <v>1524</v>
          </cell>
          <cell r="X149">
            <v>176</v>
          </cell>
          <cell r="Y149">
            <v>0</v>
          </cell>
          <cell r="Z149">
            <v>1505</v>
          </cell>
          <cell r="AA149">
            <v>22</v>
          </cell>
          <cell r="AB149">
            <v>1384</v>
          </cell>
          <cell r="AC149">
            <v>1407</v>
          </cell>
          <cell r="AD149">
            <v>93.49</v>
          </cell>
          <cell r="AE149">
            <v>64</v>
          </cell>
          <cell r="AF149">
            <v>6</v>
          </cell>
          <cell r="AG149">
            <v>1455</v>
          </cell>
          <cell r="AH149">
            <v>104</v>
          </cell>
          <cell r="AI149">
            <v>1671670.74</v>
          </cell>
          <cell r="AJ149">
            <v>1320.3</v>
          </cell>
          <cell r="AK149">
            <v>0</v>
          </cell>
          <cell r="AL149">
            <v>1193.06</v>
          </cell>
          <cell r="AM149">
            <v>1575.1971179999998</v>
          </cell>
        </row>
        <row r="150">
          <cell r="A150">
            <v>139</v>
          </cell>
          <cell r="B150" t="str">
            <v>Islington</v>
          </cell>
          <cell r="C150" t="str">
            <v>E5015</v>
          </cell>
          <cell r="D150">
            <v>24136</v>
          </cell>
          <cell r="E150">
            <v>22369</v>
          </cell>
          <cell r="F150">
            <v>20373</v>
          </cell>
          <cell r="G150">
            <v>66878</v>
          </cell>
          <cell r="H150">
            <v>59359</v>
          </cell>
          <cell r="I150">
            <v>46152</v>
          </cell>
          <cell r="J150">
            <v>43226</v>
          </cell>
          <cell r="K150">
            <v>148737</v>
          </cell>
          <cell r="L150">
            <v>1</v>
          </cell>
          <cell r="M150">
            <v>1</v>
          </cell>
          <cell r="N150">
            <v>0</v>
          </cell>
          <cell r="O150">
            <v>2</v>
          </cell>
          <cell r="P150">
            <v>86790</v>
          </cell>
          <cell r="Q150">
            <v>1435</v>
          </cell>
          <cell r="R150">
            <v>83126</v>
          </cell>
          <cell r="S150">
            <v>84561</v>
          </cell>
          <cell r="T150">
            <v>97.43</v>
          </cell>
          <cell r="U150">
            <v>1946</v>
          </cell>
          <cell r="V150">
            <v>1380</v>
          </cell>
          <cell r="W150">
            <v>86452</v>
          </cell>
          <cell r="X150">
            <v>22746</v>
          </cell>
          <cell r="Y150">
            <v>0</v>
          </cell>
          <cell r="Z150">
            <v>185983</v>
          </cell>
          <cell r="AA150">
            <v>7552</v>
          </cell>
          <cell r="AB150">
            <v>173850</v>
          </cell>
          <cell r="AC150">
            <v>181402</v>
          </cell>
          <cell r="AD150">
            <v>97.54</v>
          </cell>
          <cell r="AE150">
            <v>10477</v>
          </cell>
          <cell r="AF150">
            <v>6354</v>
          </cell>
          <cell r="AG150">
            <v>190681</v>
          </cell>
          <cell r="AH150">
            <v>44461</v>
          </cell>
          <cell r="AI150">
            <v>197170464.97999999</v>
          </cell>
          <cell r="AJ150">
            <v>72843.600000000006</v>
          </cell>
          <cell r="AK150">
            <v>0</v>
          </cell>
          <cell r="AL150">
            <v>1264.8699999999999</v>
          </cell>
          <cell r="AM150">
            <v>92137.684332000004</v>
          </cell>
        </row>
        <row r="151">
          <cell r="A151">
            <v>140</v>
          </cell>
          <cell r="B151" t="str">
            <v>Kensington and Chelsea</v>
          </cell>
          <cell r="C151" t="str">
            <v>E5016</v>
          </cell>
          <cell r="D151">
            <v>36887</v>
          </cell>
          <cell r="E151">
            <v>24905</v>
          </cell>
          <cell r="F151">
            <v>24977</v>
          </cell>
          <cell r="G151">
            <v>86769</v>
          </cell>
          <cell r="H151">
            <v>87491</v>
          </cell>
          <cell r="I151">
            <v>83359</v>
          </cell>
          <cell r="J151">
            <v>77257</v>
          </cell>
          <cell r="K151">
            <v>248107</v>
          </cell>
          <cell r="L151">
            <v>0</v>
          </cell>
          <cell r="M151">
            <v>0</v>
          </cell>
          <cell r="N151">
            <v>0</v>
          </cell>
          <cell r="O151">
            <v>0</v>
          </cell>
          <cell r="P151">
            <v>97387</v>
          </cell>
          <cell r="Q151">
            <v>2541</v>
          </cell>
          <cell r="R151">
            <v>91233</v>
          </cell>
          <cell r="S151">
            <v>93774</v>
          </cell>
          <cell r="T151">
            <v>96.29</v>
          </cell>
          <cell r="U151">
            <v>1957</v>
          </cell>
          <cell r="V151">
            <v>2304</v>
          </cell>
          <cell r="W151">
            <v>95494</v>
          </cell>
          <cell r="X151">
            <v>10553</v>
          </cell>
          <cell r="Y151">
            <v>0</v>
          </cell>
          <cell r="Z151">
            <v>270515</v>
          </cell>
          <cell r="AA151">
            <v>2497</v>
          </cell>
          <cell r="AB151">
            <v>265821</v>
          </cell>
          <cell r="AC151">
            <v>268318</v>
          </cell>
          <cell r="AD151">
            <v>99.19</v>
          </cell>
          <cell r="AE151">
            <v>-1986</v>
          </cell>
          <cell r="AF151">
            <v>2506</v>
          </cell>
          <cell r="AG151">
            <v>266341</v>
          </cell>
          <cell r="AH151">
            <v>29103</v>
          </cell>
          <cell r="AI151">
            <v>287970588.63</v>
          </cell>
          <cell r="AJ151">
            <v>93108.7</v>
          </cell>
          <cell r="AK151">
            <v>50</v>
          </cell>
          <cell r="AL151">
            <v>1085.58</v>
          </cell>
          <cell r="AM151">
            <v>101131.22154599999</v>
          </cell>
        </row>
        <row r="152">
          <cell r="A152">
            <v>141</v>
          </cell>
          <cell r="B152" t="str">
            <v>Kettering</v>
          </cell>
          <cell r="C152" t="str">
            <v>E2834</v>
          </cell>
          <cell r="D152">
            <v>12151</v>
          </cell>
          <cell r="E152">
            <v>12023</v>
          </cell>
          <cell r="F152">
            <v>11546</v>
          </cell>
          <cell r="G152">
            <v>35720</v>
          </cell>
          <cell r="H152">
            <v>9529</v>
          </cell>
          <cell r="I152">
            <v>9188</v>
          </cell>
          <cell r="J152">
            <v>8661</v>
          </cell>
          <cell r="K152">
            <v>27378</v>
          </cell>
          <cell r="L152">
            <v>0</v>
          </cell>
          <cell r="M152">
            <v>0</v>
          </cell>
          <cell r="N152">
            <v>0</v>
          </cell>
          <cell r="O152">
            <v>0</v>
          </cell>
          <cell r="P152">
            <v>39659</v>
          </cell>
          <cell r="Q152">
            <v>679</v>
          </cell>
          <cell r="R152">
            <v>38221</v>
          </cell>
          <cell r="S152">
            <v>38900</v>
          </cell>
          <cell r="T152">
            <v>98.09</v>
          </cell>
          <cell r="U152">
            <v>263</v>
          </cell>
          <cell r="V152">
            <v>684</v>
          </cell>
          <cell r="W152">
            <v>39168</v>
          </cell>
          <cell r="X152">
            <v>4982</v>
          </cell>
          <cell r="Y152">
            <v>0</v>
          </cell>
          <cell r="Z152">
            <v>30558</v>
          </cell>
          <cell r="AA152">
            <v>778</v>
          </cell>
          <cell r="AB152">
            <v>29367</v>
          </cell>
          <cell r="AC152">
            <v>30145</v>
          </cell>
          <cell r="AD152">
            <v>98.65</v>
          </cell>
          <cell r="AE152">
            <v>-239</v>
          </cell>
          <cell r="AF152">
            <v>247</v>
          </cell>
          <cell r="AG152">
            <v>29375</v>
          </cell>
          <cell r="AH152">
            <v>2971</v>
          </cell>
          <cell r="AI152">
            <v>31092145.390000001</v>
          </cell>
          <cell r="AJ152">
            <v>28848.2</v>
          </cell>
          <cell r="AK152">
            <v>0</v>
          </cell>
          <cell r="AL152">
            <v>1431.9</v>
          </cell>
          <cell r="AM152">
            <v>41307.737580000008</v>
          </cell>
        </row>
        <row r="153">
          <cell r="A153">
            <v>142</v>
          </cell>
          <cell r="B153" t="str">
            <v>Kings Lynn and West Norfolk</v>
          </cell>
          <cell r="C153" t="str">
            <v>E2634</v>
          </cell>
          <cell r="D153">
            <v>20565</v>
          </cell>
          <cell r="E153">
            <v>20312</v>
          </cell>
          <cell r="F153">
            <v>19838</v>
          </cell>
          <cell r="G153">
            <v>60715</v>
          </cell>
          <cell r="H153">
            <v>13480</v>
          </cell>
          <cell r="I153">
            <v>12801</v>
          </cell>
          <cell r="J153">
            <v>11658</v>
          </cell>
          <cell r="K153">
            <v>37939</v>
          </cell>
          <cell r="L153">
            <v>0</v>
          </cell>
          <cell r="M153">
            <v>0</v>
          </cell>
          <cell r="N153">
            <v>0</v>
          </cell>
          <cell r="O153">
            <v>0</v>
          </cell>
          <cell r="P153">
            <v>67933</v>
          </cell>
          <cell r="Q153">
            <v>745</v>
          </cell>
          <cell r="R153">
            <v>65492</v>
          </cell>
          <cell r="S153">
            <v>66237</v>
          </cell>
          <cell r="T153">
            <v>97.5</v>
          </cell>
          <cell r="U153">
            <v>1003</v>
          </cell>
          <cell r="V153">
            <v>1044</v>
          </cell>
          <cell r="W153">
            <v>67539</v>
          </cell>
          <cell r="X153">
            <v>11053</v>
          </cell>
          <cell r="Y153">
            <v>0</v>
          </cell>
          <cell r="Z153">
            <v>40378</v>
          </cell>
          <cell r="AA153">
            <v>69</v>
          </cell>
          <cell r="AB153">
            <v>38096</v>
          </cell>
          <cell r="AC153">
            <v>38165</v>
          </cell>
          <cell r="AD153">
            <v>94.52</v>
          </cell>
          <cell r="AE153">
            <v>375</v>
          </cell>
          <cell r="AF153">
            <v>98</v>
          </cell>
          <cell r="AG153">
            <v>38569</v>
          </cell>
          <cell r="AH153">
            <v>3725</v>
          </cell>
          <cell r="AI153">
            <v>43366979.689999998</v>
          </cell>
          <cell r="AJ153">
            <v>46387.6</v>
          </cell>
          <cell r="AK153">
            <v>453.3</v>
          </cell>
          <cell r="AL153">
            <v>1504.27</v>
          </cell>
          <cell r="AM153">
            <v>70461.360643000007</v>
          </cell>
        </row>
        <row r="154">
          <cell r="A154">
            <v>143</v>
          </cell>
          <cell r="B154" t="str">
            <v>Kingston upon Hull</v>
          </cell>
          <cell r="C154" t="str">
            <v>E2002</v>
          </cell>
          <cell r="D154">
            <v>19724</v>
          </cell>
          <cell r="E154">
            <v>20372</v>
          </cell>
          <cell r="F154">
            <v>20324</v>
          </cell>
          <cell r="G154">
            <v>60420</v>
          </cell>
          <cell r="H154">
            <v>29358</v>
          </cell>
          <cell r="I154">
            <v>25235</v>
          </cell>
          <cell r="J154">
            <v>24902</v>
          </cell>
          <cell r="K154">
            <v>79495</v>
          </cell>
          <cell r="L154">
            <v>0</v>
          </cell>
          <cell r="M154">
            <v>0</v>
          </cell>
          <cell r="N154">
            <v>0</v>
          </cell>
          <cell r="O154">
            <v>0</v>
          </cell>
          <cell r="P154">
            <v>69158</v>
          </cell>
          <cell r="Q154">
            <v>723</v>
          </cell>
          <cell r="R154">
            <v>65498</v>
          </cell>
          <cell r="S154">
            <v>66221</v>
          </cell>
          <cell r="T154">
            <v>95.75</v>
          </cell>
          <cell r="U154">
            <v>2090</v>
          </cell>
          <cell r="V154">
            <v>622</v>
          </cell>
          <cell r="W154">
            <v>68210</v>
          </cell>
          <cell r="X154">
            <v>11785</v>
          </cell>
          <cell r="Y154">
            <v>0</v>
          </cell>
          <cell r="Z154">
            <v>91649</v>
          </cell>
          <cell r="AA154">
            <v>695</v>
          </cell>
          <cell r="AB154">
            <v>88403</v>
          </cell>
          <cell r="AC154">
            <v>89098</v>
          </cell>
          <cell r="AD154">
            <v>97.22</v>
          </cell>
          <cell r="AE154">
            <v>-4527</v>
          </cell>
          <cell r="AF154">
            <v>265</v>
          </cell>
          <cell r="AG154">
            <v>84141</v>
          </cell>
          <cell r="AH154">
            <v>8506</v>
          </cell>
          <cell r="AI154">
            <v>97526737.789999992</v>
          </cell>
          <cell r="AJ154">
            <v>54162</v>
          </cell>
          <cell r="AK154">
            <v>0</v>
          </cell>
          <cell r="AL154">
            <v>1369.05</v>
          </cell>
          <cell r="AM154">
            <v>74150.486099999995</v>
          </cell>
        </row>
        <row r="155">
          <cell r="A155">
            <v>144</v>
          </cell>
          <cell r="B155" t="str">
            <v>Kingston upon Thames</v>
          </cell>
          <cell r="C155" t="str">
            <v>E5043</v>
          </cell>
          <cell r="D155">
            <v>28747</v>
          </cell>
          <cell r="E155">
            <v>28777</v>
          </cell>
          <cell r="F155">
            <v>28122</v>
          </cell>
          <cell r="G155">
            <v>85646</v>
          </cell>
          <cell r="H155">
            <v>24064</v>
          </cell>
          <cell r="I155">
            <v>25865</v>
          </cell>
          <cell r="J155">
            <v>24173</v>
          </cell>
          <cell r="K155">
            <v>74102</v>
          </cell>
          <cell r="L155">
            <v>0</v>
          </cell>
          <cell r="M155">
            <v>0</v>
          </cell>
          <cell r="N155">
            <v>0</v>
          </cell>
          <cell r="O155">
            <v>0</v>
          </cell>
          <cell r="P155">
            <v>94251</v>
          </cell>
          <cell r="Q155">
            <v>1587</v>
          </cell>
          <cell r="R155">
            <v>91419</v>
          </cell>
          <cell r="S155">
            <v>93006</v>
          </cell>
          <cell r="T155">
            <v>98.68</v>
          </cell>
          <cell r="U155">
            <v>774</v>
          </cell>
          <cell r="V155">
            <v>1363</v>
          </cell>
          <cell r="W155">
            <v>93556</v>
          </cell>
          <cell r="X155">
            <v>11595</v>
          </cell>
          <cell r="Y155">
            <v>0</v>
          </cell>
          <cell r="Z155">
            <v>80497</v>
          </cell>
          <cell r="AA155">
            <v>933</v>
          </cell>
          <cell r="AB155">
            <v>78531</v>
          </cell>
          <cell r="AC155">
            <v>79464</v>
          </cell>
          <cell r="AD155">
            <v>98.72</v>
          </cell>
          <cell r="AE155">
            <v>-949</v>
          </cell>
          <cell r="AF155">
            <v>475</v>
          </cell>
          <cell r="AG155">
            <v>78057</v>
          </cell>
          <cell r="AH155">
            <v>7821</v>
          </cell>
          <cell r="AI155">
            <v>83614225.140000001</v>
          </cell>
          <cell r="AJ155">
            <v>58170.8</v>
          </cell>
          <cell r="AK155">
            <v>167.5</v>
          </cell>
          <cell r="AL155">
            <v>1682.65</v>
          </cell>
          <cell r="AM155">
            <v>98162.940495000003</v>
          </cell>
        </row>
        <row r="156">
          <cell r="A156">
            <v>145</v>
          </cell>
          <cell r="B156" t="str">
            <v>Kirklees</v>
          </cell>
          <cell r="C156" t="str">
            <v>E4703</v>
          </cell>
          <cell r="D156">
            <v>43071</v>
          </cell>
          <cell r="E156">
            <v>43127</v>
          </cell>
          <cell r="F156">
            <v>43151</v>
          </cell>
          <cell r="G156">
            <v>129349</v>
          </cell>
          <cell r="H156">
            <v>33903</v>
          </cell>
          <cell r="I156">
            <v>28928</v>
          </cell>
          <cell r="J156">
            <v>26661</v>
          </cell>
          <cell r="K156">
            <v>89492</v>
          </cell>
          <cell r="L156">
            <v>0</v>
          </cell>
          <cell r="M156">
            <v>0</v>
          </cell>
          <cell r="N156">
            <v>0</v>
          </cell>
          <cell r="O156">
            <v>0</v>
          </cell>
          <cell r="P156">
            <v>149778</v>
          </cell>
          <cell r="Q156">
            <v>1651</v>
          </cell>
          <cell r="R156">
            <v>141741</v>
          </cell>
          <cell r="S156">
            <v>143392</v>
          </cell>
          <cell r="T156">
            <v>95.74</v>
          </cell>
          <cell r="U156">
            <v>3500</v>
          </cell>
          <cell r="V156">
            <v>1757</v>
          </cell>
          <cell r="W156">
            <v>146998</v>
          </cell>
          <cell r="X156">
            <v>27155</v>
          </cell>
          <cell r="Y156">
            <v>0</v>
          </cell>
          <cell r="Z156">
            <v>106865</v>
          </cell>
          <cell r="AA156">
            <v>754</v>
          </cell>
          <cell r="AB156">
            <v>102221</v>
          </cell>
          <cell r="AC156">
            <v>102975</v>
          </cell>
          <cell r="AD156">
            <v>96.36</v>
          </cell>
          <cell r="AE156">
            <v>-1192</v>
          </cell>
          <cell r="AF156">
            <v>687</v>
          </cell>
          <cell r="AG156">
            <v>101716</v>
          </cell>
          <cell r="AH156">
            <v>13560</v>
          </cell>
          <cell r="AI156">
            <v>111854544.13</v>
          </cell>
          <cell r="AJ156">
            <v>112377.64</v>
          </cell>
          <cell r="AK156">
            <v>0</v>
          </cell>
          <cell r="AL156">
            <v>1439.59</v>
          </cell>
          <cell r="AM156">
            <v>161777.72676759999</v>
          </cell>
        </row>
        <row r="157">
          <cell r="A157">
            <v>146</v>
          </cell>
          <cell r="B157" t="str">
            <v>Knowsley</v>
          </cell>
          <cell r="C157" t="str">
            <v>E4301</v>
          </cell>
          <cell r="D157">
            <v>13407</v>
          </cell>
          <cell r="E157">
            <v>13660</v>
          </cell>
          <cell r="F157">
            <v>12521</v>
          </cell>
          <cell r="G157">
            <v>39588</v>
          </cell>
          <cell r="H157">
            <v>14442</v>
          </cell>
          <cell r="I157">
            <v>8862</v>
          </cell>
          <cell r="J157">
            <v>8727</v>
          </cell>
          <cell r="K157">
            <v>32031</v>
          </cell>
          <cell r="L157">
            <v>0</v>
          </cell>
          <cell r="M157">
            <v>0</v>
          </cell>
          <cell r="N157">
            <v>0</v>
          </cell>
          <cell r="O157">
            <v>0</v>
          </cell>
          <cell r="P157">
            <v>43525</v>
          </cell>
          <cell r="Q157">
            <v>498</v>
          </cell>
          <cell r="R157">
            <v>41659</v>
          </cell>
          <cell r="S157">
            <v>42157</v>
          </cell>
          <cell r="T157">
            <v>96.86</v>
          </cell>
          <cell r="U157">
            <v>714</v>
          </cell>
          <cell r="V157">
            <v>448</v>
          </cell>
          <cell r="W157">
            <v>42821</v>
          </cell>
          <cell r="X157">
            <v>5979</v>
          </cell>
          <cell r="Y157">
            <v>0</v>
          </cell>
          <cell r="Z157">
            <v>41034</v>
          </cell>
          <cell r="AA157">
            <v>360</v>
          </cell>
          <cell r="AB157">
            <v>39976</v>
          </cell>
          <cell r="AC157">
            <v>40336</v>
          </cell>
          <cell r="AD157">
            <v>98.3</v>
          </cell>
          <cell r="AE157">
            <v>-189</v>
          </cell>
          <cell r="AF157">
            <v>236</v>
          </cell>
          <cell r="AG157">
            <v>40023</v>
          </cell>
          <cell r="AH157">
            <v>4753</v>
          </cell>
          <cell r="AI157">
            <v>43066035.130000003</v>
          </cell>
          <cell r="AJ157">
            <v>31776</v>
          </cell>
          <cell r="AK157">
            <v>0</v>
          </cell>
          <cell r="AL157">
            <v>1497.31</v>
          </cell>
          <cell r="AM157">
            <v>47578.522559999998</v>
          </cell>
        </row>
        <row r="158">
          <cell r="A158">
            <v>147</v>
          </cell>
          <cell r="B158" t="str">
            <v>Lambeth</v>
          </cell>
          <cell r="C158" t="str">
            <v>E5017</v>
          </cell>
          <cell r="D158">
            <v>34287</v>
          </cell>
          <cell r="E158">
            <v>32194</v>
          </cell>
          <cell r="F158">
            <v>31753</v>
          </cell>
          <cell r="G158">
            <v>98234</v>
          </cell>
          <cell r="H158">
            <v>39870</v>
          </cell>
          <cell r="I158">
            <v>35107.839999999997</v>
          </cell>
          <cell r="J158">
            <v>34428</v>
          </cell>
          <cell r="K158">
            <v>109405.84</v>
          </cell>
          <cell r="L158">
            <v>0</v>
          </cell>
          <cell r="M158">
            <v>0</v>
          </cell>
          <cell r="N158">
            <v>0</v>
          </cell>
          <cell r="O158">
            <v>0</v>
          </cell>
          <cell r="P158">
            <v>112147</v>
          </cell>
          <cell r="Q158">
            <v>3180</v>
          </cell>
          <cell r="R158">
            <v>102990</v>
          </cell>
          <cell r="S158">
            <v>106170</v>
          </cell>
          <cell r="T158">
            <v>94.67</v>
          </cell>
          <cell r="U158">
            <v>1870</v>
          </cell>
          <cell r="V158">
            <v>3919</v>
          </cell>
          <cell r="W158">
            <v>108779</v>
          </cell>
          <cell r="X158">
            <v>17180</v>
          </cell>
          <cell r="Y158">
            <v>0</v>
          </cell>
          <cell r="Z158">
            <v>118089</v>
          </cell>
          <cell r="AA158">
            <v>804</v>
          </cell>
          <cell r="AB158">
            <v>114943</v>
          </cell>
          <cell r="AC158">
            <v>115747</v>
          </cell>
          <cell r="AD158">
            <v>98.02</v>
          </cell>
          <cell r="AE158">
            <v>-5657</v>
          </cell>
          <cell r="AF158">
            <v>2063</v>
          </cell>
          <cell r="AG158">
            <v>111349</v>
          </cell>
          <cell r="AH158">
            <v>9070</v>
          </cell>
          <cell r="AI158">
            <v>123992472.61000001</v>
          </cell>
          <cell r="AJ158">
            <v>93183.6</v>
          </cell>
          <cell r="AK158">
            <v>0</v>
          </cell>
          <cell r="AL158">
            <v>1228.29</v>
          </cell>
          <cell r="AM158">
            <v>114456.484044</v>
          </cell>
        </row>
        <row r="159">
          <cell r="A159">
            <v>148</v>
          </cell>
          <cell r="B159" t="str">
            <v>Lancaster</v>
          </cell>
          <cell r="C159" t="str">
            <v>E2337</v>
          </cell>
          <cell r="D159">
            <v>16923</v>
          </cell>
          <cell r="E159">
            <v>16403</v>
          </cell>
          <cell r="F159">
            <v>16246</v>
          </cell>
          <cell r="G159">
            <v>49572</v>
          </cell>
          <cell r="H159">
            <v>15210</v>
          </cell>
          <cell r="I159">
            <v>14642</v>
          </cell>
          <cell r="J159">
            <v>13867</v>
          </cell>
          <cell r="K159">
            <v>43719</v>
          </cell>
          <cell r="L159">
            <v>0</v>
          </cell>
          <cell r="M159">
            <v>0</v>
          </cell>
          <cell r="N159">
            <v>0</v>
          </cell>
          <cell r="O159">
            <v>0</v>
          </cell>
          <cell r="P159">
            <v>56857</v>
          </cell>
          <cell r="Q159">
            <v>496</v>
          </cell>
          <cell r="R159">
            <v>54694</v>
          </cell>
          <cell r="S159">
            <v>55190</v>
          </cell>
          <cell r="T159">
            <v>97.07</v>
          </cell>
          <cell r="U159">
            <v>916</v>
          </cell>
          <cell r="V159">
            <v>684</v>
          </cell>
          <cell r="W159">
            <v>56294</v>
          </cell>
          <cell r="X159">
            <v>7046</v>
          </cell>
          <cell r="Y159">
            <v>0</v>
          </cell>
          <cell r="Z159">
            <v>44660</v>
          </cell>
          <cell r="AA159">
            <v>375</v>
          </cell>
          <cell r="AB159">
            <v>43518</v>
          </cell>
          <cell r="AC159">
            <v>43893</v>
          </cell>
          <cell r="AD159">
            <v>98.28</v>
          </cell>
          <cell r="AE159">
            <v>-514</v>
          </cell>
          <cell r="AF159">
            <v>168</v>
          </cell>
          <cell r="AG159">
            <v>43172</v>
          </cell>
          <cell r="AH159">
            <v>3960</v>
          </cell>
          <cell r="AI159">
            <v>48871556.019999996</v>
          </cell>
          <cell r="AJ159">
            <v>37597.4</v>
          </cell>
          <cell r="AK159">
            <v>0</v>
          </cell>
          <cell r="AL159">
            <v>1511.77</v>
          </cell>
          <cell r="AM159">
            <v>56838.621398000003</v>
          </cell>
        </row>
        <row r="160">
          <cell r="A160">
            <v>149</v>
          </cell>
          <cell r="B160" t="str">
            <v>Leeds</v>
          </cell>
          <cell r="C160" t="str">
            <v>E4704</v>
          </cell>
          <cell r="D160">
            <v>77899</v>
          </cell>
          <cell r="E160">
            <v>76584</v>
          </cell>
          <cell r="F160">
            <v>77069</v>
          </cell>
          <cell r="G160">
            <v>231552</v>
          </cell>
          <cell r="H160">
            <v>116183</v>
          </cell>
          <cell r="I160">
            <v>97287</v>
          </cell>
          <cell r="J160">
            <v>96296</v>
          </cell>
          <cell r="K160">
            <v>309766</v>
          </cell>
          <cell r="L160">
            <v>0</v>
          </cell>
          <cell r="M160">
            <v>0</v>
          </cell>
          <cell r="N160">
            <v>0</v>
          </cell>
          <cell r="O160">
            <v>0</v>
          </cell>
          <cell r="P160">
            <v>263088</v>
          </cell>
          <cell r="Q160">
            <v>1848</v>
          </cell>
          <cell r="R160">
            <v>252384</v>
          </cell>
          <cell r="S160">
            <v>254232</v>
          </cell>
          <cell r="T160">
            <v>96.63</v>
          </cell>
          <cell r="U160">
            <v>5312</v>
          </cell>
          <cell r="V160">
            <v>2080</v>
          </cell>
          <cell r="W160">
            <v>259776</v>
          </cell>
          <cell r="X160">
            <v>37748</v>
          </cell>
          <cell r="Y160">
            <v>0</v>
          </cell>
          <cell r="Z160">
            <v>357432</v>
          </cell>
          <cell r="AA160">
            <v>6499</v>
          </cell>
          <cell r="AB160">
            <v>342467</v>
          </cell>
          <cell r="AC160">
            <v>348966</v>
          </cell>
          <cell r="AD160">
            <v>97.63</v>
          </cell>
          <cell r="AE160">
            <v>5493</v>
          </cell>
          <cell r="AF160">
            <v>2857</v>
          </cell>
          <cell r="AG160">
            <v>350817</v>
          </cell>
          <cell r="AH160">
            <v>50276</v>
          </cell>
          <cell r="AI160">
            <v>374795408.81</v>
          </cell>
          <cell r="AJ160">
            <v>210632.3</v>
          </cell>
          <cell r="AK160">
            <v>3</v>
          </cell>
          <cell r="AL160">
            <v>1323.69</v>
          </cell>
          <cell r="AM160">
            <v>278815.84025699995</v>
          </cell>
        </row>
        <row r="161">
          <cell r="A161">
            <v>150</v>
          </cell>
          <cell r="B161" t="str">
            <v>Leicester</v>
          </cell>
          <cell r="C161" t="str">
            <v>E2401</v>
          </cell>
          <cell r="D161">
            <v>26152</v>
          </cell>
          <cell r="E161">
            <v>26538</v>
          </cell>
          <cell r="F161">
            <v>26741</v>
          </cell>
          <cell r="G161">
            <v>79431</v>
          </cell>
          <cell r="H161">
            <v>29416</v>
          </cell>
          <cell r="I161">
            <v>28877</v>
          </cell>
          <cell r="J161">
            <v>27379</v>
          </cell>
          <cell r="K161">
            <v>85672</v>
          </cell>
          <cell r="L161">
            <v>0</v>
          </cell>
          <cell r="M161">
            <v>0</v>
          </cell>
          <cell r="N161">
            <v>0</v>
          </cell>
          <cell r="O161">
            <v>0</v>
          </cell>
          <cell r="P161">
            <v>87613</v>
          </cell>
          <cell r="Q161">
            <v>1039</v>
          </cell>
          <cell r="R161">
            <v>83040</v>
          </cell>
          <cell r="S161">
            <v>84079</v>
          </cell>
          <cell r="T161">
            <v>95.97</v>
          </cell>
          <cell r="U161">
            <v>1960</v>
          </cell>
          <cell r="V161">
            <v>1319</v>
          </cell>
          <cell r="W161">
            <v>86319</v>
          </cell>
          <cell r="X161">
            <v>14131</v>
          </cell>
          <cell r="Y161">
            <v>0</v>
          </cell>
          <cell r="Z161">
            <v>100202</v>
          </cell>
          <cell r="AA161">
            <v>1001</v>
          </cell>
          <cell r="AB161">
            <v>96625</v>
          </cell>
          <cell r="AC161">
            <v>97626</v>
          </cell>
          <cell r="AD161">
            <v>97.43</v>
          </cell>
          <cell r="AE161">
            <v>-696</v>
          </cell>
          <cell r="AF161">
            <v>1192</v>
          </cell>
          <cell r="AG161">
            <v>97121</v>
          </cell>
          <cell r="AH161">
            <v>11573</v>
          </cell>
          <cell r="AI161">
            <v>104250251.65000001</v>
          </cell>
          <cell r="AJ161">
            <v>65257.8</v>
          </cell>
          <cell r="AK161">
            <v>0</v>
          </cell>
          <cell r="AL161">
            <v>1483.9</v>
          </cell>
          <cell r="AM161">
            <v>96836.04942000001</v>
          </cell>
        </row>
        <row r="162">
          <cell r="A162">
            <v>151</v>
          </cell>
          <cell r="B162" t="str">
            <v>Lewes</v>
          </cell>
          <cell r="C162" t="str">
            <v>E1435</v>
          </cell>
          <cell r="D162">
            <v>16678</v>
          </cell>
          <cell r="E162">
            <v>16525</v>
          </cell>
          <cell r="F162">
            <v>16281</v>
          </cell>
          <cell r="G162">
            <v>49484</v>
          </cell>
          <cell r="H162">
            <v>7879</v>
          </cell>
          <cell r="I162">
            <v>6070</v>
          </cell>
          <cell r="J162">
            <v>7053</v>
          </cell>
          <cell r="K162">
            <v>21002</v>
          </cell>
          <cell r="L162">
            <v>0</v>
          </cell>
          <cell r="M162">
            <v>0</v>
          </cell>
          <cell r="N162">
            <v>0</v>
          </cell>
          <cell r="O162">
            <v>0</v>
          </cell>
          <cell r="P162">
            <v>56345</v>
          </cell>
          <cell r="Q162">
            <v>805</v>
          </cell>
          <cell r="R162">
            <v>54673</v>
          </cell>
          <cell r="S162">
            <v>55478</v>
          </cell>
          <cell r="T162">
            <v>98.46</v>
          </cell>
          <cell r="U162">
            <v>471</v>
          </cell>
          <cell r="V162">
            <v>775</v>
          </cell>
          <cell r="W162">
            <v>55919</v>
          </cell>
          <cell r="X162">
            <v>7187</v>
          </cell>
          <cell r="Y162">
            <v>0</v>
          </cell>
          <cell r="Z162">
            <v>23367</v>
          </cell>
          <cell r="AA162">
            <v>155</v>
          </cell>
          <cell r="AB162">
            <v>22675</v>
          </cell>
          <cell r="AC162">
            <v>22830</v>
          </cell>
          <cell r="AD162">
            <v>97.7</v>
          </cell>
          <cell r="AE162">
            <v>-17</v>
          </cell>
          <cell r="AF162">
            <v>173</v>
          </cell>
          <cell r="AG162">
            <v>22831</v>
          </cell>
          <cell r="AH162">
            <v>2672</v>
          </cell>
          <cell r="AI162">
            <v>23648144.610000003</v>
          </cell>
          <cell r="AJ162">
            <v>35049.4</v>
          </cell>
          <cell r="AK162">
            <v>0</v>
          </cell>
          <cell r="AL162">
            <v>1645.22</v>
          </cell>
          <cell r="AM162">
            <v>57663.973868000001</v>
          </cell>
        </row>
        <row r="163">
          <cell r="A163">
            <v>152</v>
          </cell>
          <cell r="B163" t="str">
            <v>Lewisham</v>
          </cell>
          <cell r="C163" t="str">
            <v>E5018</v>
          </cell>
          <cell r="D163">
            <v>26938</v>
          </cell>
          <cell r="E163">
            <v>26211</v>
          </cell>
          <cell r="F163">
            <v>26320</v>
          </cell>
          <cell r="G163">
            <v>79469</v>
          </cell>
          <cell r="H163">
            <v>20217</v>
          </cell>
          <cell r="I163">
            <v>14847.19</v>
          </cell>
          <cell r="J163">
            <v>12504.71</v>
          </cell>
          <cell r="K163">
            <v>47568.9</v>
          </cell>
          <cell r="L163">
            <v>0</v>
          </cell>
          <cell r="M163">
            <v>0</v>
          </cell>
          <cell r="N163">
            <v>0</v>
          </cell>
          <cell r="O163">
            <v>0</v>
          </cell>
          <cell r="P163">
            <v>97773</v>
          </cell>
          <cell r="Q163">
            <v>2519</v>
          </cell>
          <cell r="R163">
            <v>89558</v>
          </cell>
          <cell r="S163">
            <v>92077</v>
          </cell>
          <cell r="T163">
            <v>94.17</v>
          </cell>
          <cell r="U163">
            <v>2003</v>
          </cell>
          <cell r="V163">
            <v>3301</v>
          </cell>
          <cell r="W163">
            <v>94862</v>
          </cell>
          <cell r="X163">
            <v>21765</v>
          </cell>
          <cell r="Y163">
            <v>0</v>
          </cell>
          <cell r="Z163">
            <v>49042</v>
          </cell>
          <cell r="AA163">
            <v>312</v>
          </cell>
          <cell r="AB163">
            <v>47664</v>
          </cell>
          <cell r="AC163">
            <v>47976</v>
          </cell>
          <cell r="AD163">
            <v>97.83</v>
          </cell>
          <cell r="AE163">
            <v>-1683</v>
          </cell>
          <cell r="AF163">
            <v>467</v>
          </cell>
          <cell r="AG163">
            <v>46448</v>
          </cell>
          <cell r="AH163">
            <v>4897</v>
          </cell>
          <cell r="AI163">
            <v>51725336.82</v>
          </cell>
          <cell r="AJ163">
            <v>75998.399999999994</v>
          </cell>
          <cell r="AK163">
            <v>0</v>
          </cell>
          <cell r="AL163">
            <v>1363.35</v>
          </cell>
          <cell r="AM163">
            <v>103612.41863999999</v>
          </cell>
        </row>
        <row r="164">
          <cell r="A164">
            <v>153</v>
          </cell>
          <cell r="B164" t="str">
            <v>Lichfield</v>
          </cell>
          <cell r="C164" t="str">
            <v>E3433</v>
          </cell>
          <cell r="D164">
            <v>15636</v>
          </cell>
          <cell r="E164">
            <v>15268</v>
          </cell>
          <cell r="F164">
            <v>15105</v>
          </cell>
          <cell r="G164">
            <v>46009</v>
          </cell>
          <cell r="H164">
            <v>11276</v>
          </cell>
          <cell r="I164">
            <v>8599</v>
          </cell>
          <cell r="J164">
            <v>8865</v>
          </cell>
          <cell r="K164">
            <v>28740</v>
          </cell>
          <cell r="L164">
            <v>0</v>
          </cell>
          <cell r="M164">
            <v>0</v>
          </cell>
          <cell r="N164">
            <v>0</v>
          </cell>
          <cell r="O164">
            <v>0</v>
          </cell>
          <cell r="P164">
            <v>50545</v>
          </cell>
          <cell r="Q164">
            <v>1064</v>
          </cell>
          <cell r="R164">
            <v>49107</v>
          </cell>
          <cell r="S164">
            <v>50171</v>
          </cell>
          <cell r="T164">
            <v>99.26</v>
          </cell>
          <cell r="U164">
            <v>578</v>
          </cell>
          <cell r="V164">
            <v>809</v>
          </cell>
          <cell r="W164">
            <v>50494</v>
          </cell>
          <cell r="X164">
            <v>5971</v>
          </cell>
          <cell r="Y164">
            <v>0</v>
          </cell>
          <cell r="Z164">
            <v>32866</v>
          </cell>
          <cell r="AA164">
            <v>486</v>
          </cell>
          <cell r="AB164">
            <v>31858</v>
          </cell>
          <cell r="AC164">
            <v>32344</v>
          </cell>
          <cell r="AD164">
            <v>98.41</v>
          </cell>
          <cell r="AE164">
            <v>275</v>
          </cell>
          <cell r="AF164">
            <v>696</v>
          </cell>
          <cell r="AG164">
            <v>32829</v>
          </cell>
          <cell r="AH164">
            <v>3986</v>
          </cell>
          <cell r="AI164">
            <v>36356885.329999998</v>
          </cell>
          <cell r="AJ164">
            <v>35528.9</v>
          </cell>
          <cell r="AK164">
            <v>116.9</v>
          </cell>
          <cell r="AL164">
            <v>1459.59</v>
          </cell>
          <cell r="AM164">
            <v>52028.253221999999</v>
          </cell>
        </row>
        <row r="165">
          <cell r="A165">
            <v>154</v>
          </cell>
          <cell r="B165" t="str">
            <v>Lincoln</v>
          </cell>
          <cell r="C165" t="str">
            <v>E2533</v>
          </cell>
          <cell r="D165">
            <v>8237</v>
          </cell>
          <cell r="E165">
            <v>9521</v>
          </cell>
          <cell r="F165">
            <v>9062</v>
          </cell>
          <cell r="G165">
            <v>26820</v>
          </cell>
          <cell r="H165">
            <v>13835</v>
          </cell>
          <cell r="I165">
            <v>11342</v>
          </cell>
          <cell r="J165">
            <v>11131</v>
          </cell>
          <cell r="K165">
            <v>36308</v>
          </cell>
          <cell r="L165">
            <v>0</v>
          </cell>
          <cell r="M165">
            <v>0</v>
          </cell>
          <cell r="N165">
            <v>0</v>
          </cell>
          <cell r="O165">
            <v>0</v>
          </cell>
          <cell r="P165">
            <v>32214</v>
          </cell>
          <cell r="Q165">
            <v>472</v>
          </cell>
          <cell r="R165">
            <v>30558</v>
          </cell>
          <cell r="S165">
            <v>31030</v>
          </cell>
          <cell r="T165">
            <v>96.32</v>
          </cell>
          <cell r="U165">
            <v>898</v>
          </cell>
          <cell r="V165">
            <v>588</v>
          </cell>
          <cell r="W165">
            <v>32044</v>
          </cell>
          <cell r="X165">
            <v>6322</v>
          </cell>
          <cell r="Y165">
            <v>0</v>
          </cell>
          <cell r="Z165">
            <v>40691</v>
          </cell>
          <cell r="AA165">
            <v>579</v>
          </cell>
          <cell r="AB165">
            <v>39738</v>
          </cell>
          <cell r="AC165">
            <v>40317</v>
          </cell>
          <cell r="AD165">
            <v>99.08</v>
          </cell>
          <cell r="AE165">
            <v>-406</v>
          </cell>
          <cell r="AF165">
            <v>284</v>
          </cell>
          <cell r="AG165">
            <v>39616</v>
          </cell>
          <cell r="AH165">
            <v>4247</v>
          </cell>
          <cell r="AI165">
            <v>42704691.379999995</v>
          </cell>
          <cell r="AJ165">
            <v>22510.99</v>
          </cell>
          <cell r="AK165">
            <v>0</v>
          </cell>
          <cell r="AL165">
            <v>1496.52</v>
          </cell>
          <cell r="AM165">
            <v>33688.1467548</v>
          </cell>
        </row>
        <row r="166">
          <cell r="A166">
            <v>155</v>
          </cell>
          <cell r="B166" t="str">
            <v>Liverpool</v>
          </cell>
          <cell r="C166" t="str">
            <v>E4302</v>
          </cell>
          <cell r="D166">
            <v>37832</v>
          </cell>
          <cell r="E166">
            <v>39370.67</v>
          </cell>
          <cell r="F166">
            <v>40158</v>
          </cell>
          <cell r="G166">
            <v>117360.67</v>
          </cell>
          <cell r="H166">
            <v>60599</v>
          </cell>
          <cell r="I166">
            <v>50798.94</v>
          </cell>
          <cell r="J166">
            <v>51714</v>
          </cell>
          <cell r="K166">
            <v>163111.94</v>
          </cell>
          <cell r="L166">
            <v>83</v>
          </cell>
          <cell r="M166">
            <v>104</v>
          </cell>
          <cell r="N166">
            <v>40</v>
          </cell>
          <cell r="O166">
            <v>227</v>
          </cell>
          <cell r="P166">
            <v>134725</v>
          </cell>
          <cell r="Q166">
            <v>4333</v>
          </cell>
          <cell r="R166">
            <v>124349</v>
          </cell>
          <cell r="S166">
            <v>128682</v>
          </cell>
          <cell r="T166">
            <v>95.51</v>
          </cell>
          <cell r="U166">
            <v>7615</v>
          </cell>
          <cell r="V166">
            <v>4506</v>
          </cell>
          <cell r="W166">
            <v>136470</v>
          </cell>
          <cell r="X166">
            <v>24991</v>
          </cell>
          <cell r="Y166">
            <v>325</v>
          </cell>
          <cell r="Z166">
            <v>190128</v>
          </cell>
          <cell r="AA166">
            <v>1126</v>
          </cell>
          <cell r="AB166">
            <v>182764</v>
          </cell>
          <cell r="AC166">
            <v>183890</v>
          </cell>
          <cell r="AD166">
            <v>96.72</v>
          </cell>
          <cell r="AE166">
            <v>-6285</v>
          </cell>
          <cell r="AF166">
            <v>768</v>
          </cell>
          <cell r="AG166">
            <v>177247</v>
          </cell>
          <cell r="AH166">
            <v>18043</v>
          </cell>
          <cell r="AI166">
            <v>199734635.38999999</v>
          </cell>
          <cell r="AJ166">
            <v>93450.51</v>
          </cell>
          <cell r="AK166">
            <v>0</v>
          </cell>
          <cell r="AL166">
            <v>1553.36</v>
          </cell>
          <cell r="AM166">
            <v>145162.28421359998</v>
          </cell>
        </row>
        <row r="167">
          <cell r="A167">
            <v>156</v>
          </cell>
          <cell r="B167" t="str">
            <v>Luton</v>
          </cell>
          <cell r="C167" t="str">
            <v>E0201</v>
          </cell>
          <cell r="D167">
            <v>18726</v>
          </cell>
          <cell r="E167">
            <v>18428</v>
          </cell>
          <cell r="F167">
            <v>18721</v>
          </cell>
          <cell r="G167">
            <v>55875</v>
          </cell>
          <cell r="H167">
            <v>23116</v>
          </cell>
          <cell r="I167">
            <v>19632</v>
          </cell>
          <cell r="J167">
            <v>18578</v>
          </cell>
          <cell r="K167">
            <v>61326</v>
          </cell>
          <cell r="L167">
            <v>0</v>
          </cell>
          <cell r="M167">
            <v>0</v>
          </cell>
          <cell r="N167">
            <v>0</v>
          </cell>
          <cell r="O167">
            <v>0</v>
          </cell>
          <cell r="P167">
            <v>64311</v>
          </cell>
          <cell r="Q167">
            <v>1343</v>
          </cell>
          <cell r="R167">
            <v>60512</v>
          </cell>
          <cell r="S167">
            <v>61855</v>
          </cell>
          <cell r="T167">
            <v>96.18</v>
          </cell>
          <cell r="U167">
            <v>1942</v>
          </cell>
          <cell r="V167">
            <v>1661</v>
          </cell>
          <cell r="W167">
            <v>64115</v>
          </cell>
          <cell r="X167">
            <v>10438</v>
          </cell>
          <cell r="Y167">
            <v>0</v>
          </cell>
          <cell r="Z167">
            <v>69141</v>
          </cell>
          <cell r="AA167">
            <v>377</v>
          </cell>
          <cell r="AB167">
            <v>66062</v>
          </cell>
          <cell r="AC167">
            <v>66439</v>
          </cell>
          <cell r="AD167">
            <v>96.09</v>
          </cell>
          <cell r="AE167">
            <v>-2974</v>
          </cell>
          <cell r="AF167">
            <v>1237</v>
          </cell>
          <cell r="AG167">
            <v>64325</v>
          </cell>
          <cell r="AH167">
            <v>6010</v>
          </cell>
          <cell r="AI167">
            <v>69521435.560000002</v>
          </cell>
          <cell r="AJ167">
            <v>45845.1</v>
          </cell>
          <cell r="AK167">
            <v>0</v>
          </cell>
          <cell r="AL167">
            <v>1446.16</v>
          </cell>
          <cell r="AM167">
            <v>66299.349816000002</v>
          </cell>
        </row>
        <row r="168">
          <cell r="A168">
            <v>157</v>
          </cell>
          <cell r="B168" t="str">
            <v>Maidstone</v>
          </cell>
          <cell r="C168" t="str">
            <v>E2237</v>
          </cell>
          <cell r="D168">
            <v>25190</v>
          </cell>
          <cell r="E168">
            <v>23976</v>
          </cell>
          <cell r="F168">
            <v>24066</v>
          </cell>
          <cell r="G168">
            <v>73232</v>
          </cell>
          <cell r="H168">
            <v>19486</v>
          </cell>
          <cell r="I168">
            <v>15991</v>
          </cell>
          <cell r="J168">
            <v>15270</v>
          </cell>
          <cell r="K168">
            <v>50747</v>
          </cell>
          <cell r="L168">
            <v>0</v>
          </cell>
          <cell r="M168">
            <v>0</v>
          </cell>
          <cell r="N168">
            <v>0</v>
          </cell>
          <cell r="O168">
            <v>0</v>
          </cell>
          <cell r="P168">
            <v>81670</v>
          </cell>
          <cell r="Q168">
            <v>582</v>
          </cell>
          <cell r="R168">
            <v>79708</v>
          </cell>
          <cell r="S168">
            <v>80291</v>
          </cell>
          <cell r="T168">
            <v>98.3</v>
          </cell>
          <cell r="U168">
            <v>936</v>
          </cell>
          <cell r="V168">
            <v>620</v>
          </cell>
          <cell r="W168">
            <v>81264</v>
          </cell>
          <cell r="X168">
            <v>10160</v>
          </cell>
          <cell r="Y168">
            <v>0</v>
          </cell>
          <cell r="Z168">
            <v>56363</v>
          </cell>
          <cell r="AA168">
            <v>866</v>
          </cell>
          <cell r="AB168">
            <v>54169</v>
          </cell>
          <cell r="AC168">
            <v>55035</v>
          </cell>
          <cell r="AD168">
            <v>97.6</v>
          </cell>
          <cell r="AE168">
            <v>-518</v>
          </cell>
          <cell r="AF168">
            <v>360</v>
          </cell>
          <cell r="AG168">
            <v>54011</v>
          </cell>
          <cell r="AH168">
            <v>4892</v>
          </cell>
          <cell r="AI168">
            <v>58270662.109999999</v>
          </cell>
          <cell r="AJ168">
            <v>55497.1</v>
          </cell>
          <cell r="AK168">
            <v>236.6</v>
          </cell>
          <cell r="AL168">
            <v>1505.35</v>
          </cell>
          <cell r="AM168">
            <v>83898.725294999982</v>
          </cell>
        </row>
        <row r="169">
          <cell r="A169">
            <v>158</v>
          </cell>
          <cell r="B169" t="str">
            <v>Maldon</v>
          </cell>
          <cell r="C169" t="str">
            <v>E1539</v>
          </cell>
          <cell r="D169">
            <v>10226</v>
          </cell>
          <cell r="E169">
            <v>9810</v>
          </cell>
          <cell r="F169">
            <v>10049</v>
          </cell>
          <cell r="G169">
            <v>30085</v>
          </cell>
          <cell r="H169">
            <v>4267</v>
          </cell>
          <cell r="I169">
            <v>3616</v>
          </cell>
          <cell r="J169">
            <v>3714</v>
          </cell>
          <cell r="K169">
            <v>11597</v>
          </cell>
          <cell r="L169">
            <v>0</v>
          </cell>
          <cell r="M169">
            <v>0</v>
          </cell>
          <cell r="N169">
            <v>0</v>
          </cell>
          <cell r="O169">
            <v>0</v>
          </cell>
          <cell r="P169">
            <v>33896</v>
          </cell>
          <cell r="Q169">
            <v>536</v>
          </cell>
          <cell r="R169">
            <v>32821</v>
          </cell>
          <cell r="S169">
            <v>33357</v>
          </cell>
          <cell r="T169">
            <v>98.41</v>
          </cell>
          <cell r="U169">
            <v>361</v>
          </cell>
          <cell r="V169">
            <v>513</v>
          </cell>
          <cell r="W169">
            <v>33695</v>
          </cell>
          <cell r="X169">
            <v>4230</v>
          </cell>
          <cell r="Y169">
            <v>0</v>
          </cell>
          <cell r="Z169">
            <v>12847</v>
          </cell>
          <cell r="AA169">
            <v>347</v>
          </cell>
          <cell r="AB169">
            <v>12097</v>
          </cell>
          <cell r="AC169">
            <v>12444</v>
          </cell>
          <cell r="AD169">
            <v>96.86</v>
          </cell>
          <cell r="AE169">
            <v>46</v>
          </cell>
          <cell r="AF169">
            <v>106</v>
          </cell>
          <cell r="AG169">
            <v>12249</v>
          </cell>
          <cell r="AH169">
            <v>1479</v>
          </cell>
          <cell r="AI169">
            <v>13323739.48</v>
          </cell>
          <cell r="AJ169">
            <v>23056.3</v>
          </cell>
          <cell r="AK169">
            <v>0</v>
          </cell>
          <cell r="AL169">
            <v>1510.41</v>
          </cell>
          <cell r="AM169">
            <v>34824.466083000007</v>
          </cell>
        </row>
        <row r="170">
          <cell r="A170">
            <v>159</v>
          </cell>
          <cell r="B170" t="str">
            <v>Malvern Hills</v>
          </cell>
          <cell r="C170" t="str">
            <v>E1851</v>
          </cell>
          <cell r="D170">
            <v>12333</v>
          </cell>
          <cell r="E170">
            <v>12062</v>
          </cell>
          <cell r="F170">
            <v>11980</v>
          </cell>
          <cell r="G170">
            <v>36375</v>
          </cell>
          <cell r="H170">
            <v>4656</v>
          </cell>
          <cell r="I170">
            <v>4461</v>
          </cell>
          <cell r="J170">
            <v>3987</v>
          </cell>
          <cell r="K170">
            <v>13104</v>
          </cell>
          <cell r="L170">
            <v>0</v>
          </cell>
          <cell r="M170">
            <v>0</v>
          </cell>
          <cell r="N170">
            <v>0</v>
          </cell>
          <cell r="O170">
            <v>0</v>
          </cell>
          <cell r="P170">
            <v>41008</v>
          </cell>
          <cell r="Q170">
            <v>421</v>
          </cell>
          <cell r="R170">
            <v>40038</v>
          </cell>
          <cell r="S170">
            <v>40459</v>
          </cell>
          <cell r="T170">
            <v>98.66</v>
          </cell>
          <cell r="U170">
            <v>369</v>
          </cell>
          <cell r="V170">
            <v>502</v>
          </cell>
          <cell r="W170">
            <v>40909</v>
          </cell>
          <cell r="X170">
            <v>5054</v>
          </cell>
          <cell r="Y170">
            <v>0</v>
          </cell>
          <cell r="Z170">
            <v>15229</v>
          </cell>
          <cell r="AA170">
            <v>98</v>
          </cell>
          <cell r="AB170">
            <v>14816</v>
          </cell>
          <cell r="AC170">
            <v>14914</v>
          </cell>
          <cell r="AD170">
            <v>97.93</v>
          </cell>
          <cell r="AE170">
            <v>-953</v>
          </cell>
          <cell r="AF170">
            <v>83</v>
          </cell>
          <cell r="AG170">
            <v>13946</v>
          </cell>
          <cell r="AH170">
            <v>1272</v>
          </cell>
          <cell r="AI170">
            <v>15962140.65</v>
          </cell>
          <cell r="AJ170">
            <v>27968</v>
          </cell>
          <cell r="AK170">
            <v>0</v>
          </cell>
          <cell r="AL170">
            <v>1482.46</v>
          </cell>
          <cell r="AM170">
            <v>41461.441279999999</v>
          </cell>
        </row>
        <row r="171">
          <cell r="A171">
            <v>160</v>
          </cell>
          <cell r="B171" t="str">
            <v>Manchester</v>
          </cell>
          <cell r="C171" t="str">
            <v>E4203</v>
          </cell>
          <cell r="D171">
            <v>36205</v>
          </cell>
          <cell r="E171">
            <v>35899</v>
          </cell>
          <cell r="F171">
            <v>36805</v>
          </cell>
          <cell r="G171">
            <v>108909</v>
          </cell>
          <cell r="H171">
            <v>100941</v>
          </cell>
          <cell r="I171">
            <v>88231</v>
          </cell>
          <cell r="J171">
            <v>85996</v>
          </cell>
          <cell r="K171">
            <v>275168</v>
          </cell>
          <cell r="L171">
            <v>0</v>
          </cell>
          <cell r="M171">
            <v>0</v>
          </cell>
          <cell r="N171">
            <v>0</v>
          </cell>
          <cell r="O171">
            <v>0</v>
          </cell>
          <cell r="P171">
            <v>126551</v>
          </cell>
          <cell r="Q171">
            <v>1931</v>
          </cell>
          <cell r="R171">
            <v>115681</v>
          </cell>
          <cell r="S171">
            <v>117612</v>
          </cell>
          <cell r="T171">
            <v>92.94</v>
          </cell>
          <cell r="U171">
            <v>5059</v>
          </cell>
          <cell r="V171">
            <v>2372</v>
          </cell>
          <cell r="W171">
            <v>123112</v>
          </cell>
          <cell r="X171">
            <v>25127</v>
          </cell>
          <cell r="Y171">
            <v>0</v>
          </cell>
          <cell r="Z171">
            <v>322180</v>
          </cell>
          <cell r="AA171">
            <v>4058</v>
          </cell>
          <cell r="AB171">
            <v>302786</v>
          </cell>
          <cell r="AC171">
            <v>306844</v>
          </cell>
          <cell r="AD171">
            <v>95.24</v>
          </cell>
          <cell r="AE171">
            <v>-7752</v>
          </cell>
          <cell r="AF171">
            <v>3594</v>
          </cell>
          <cell r="AG171">
            <v>298628</v>
          </cell>
          <cell r="AH171">
            <v>41822</v>
          </cell>
          <cell r="AI171">
            <v>342543451.92999995</v>
          </cell>
          <cell r="AJ171">
            <v>99410.4</v>
          </cell>
          <cell r="AK171">
            <v>3</v>
          </cell>
          <cell r="AL171">
            <v>1379.24</v>
          </cell>
          <cell r="AM171">
            <v>137114.93781599999</v>
          </cell>
        </row>
        <row r="172">
          <cell r="A172">
            <v>161</v>
          </cell>
          <cell r="B172" t="str">
            <v>Mansfield</v>
          </cell>
          <cell r="C172" t="str">
            <v>E3035</v>
          </cell>
          <cell r="D172">
            <v>11813</v>
          </cell>
          <cell r="E172">
            <v>12090</v>
          </cell>
          <cell r="F172">
            <v>11970</v>
          </cell>
          <cell r="G172">
            <v>35873</v>
          </cell>
          <cell r="H172">
            <v>9330</v>
          </cell>
          <cell r="I172">
            <v>8035</v>
          </cell>
          <cell r="J172">
            <v>7804</v>
          </cell>
          <cell r="K172">
            <v>25169</v>
          </cell>
          <cell r="L172">
            <v>0</v>
          </cell>
          <cell r="M172">
            <v>0</v>
          </cell>
          <cell r="N172">
            <v>0</v>
          </cell>
          <cell r="O172">
            <v>0</v>
          </cell>
          <cell r="P172">
            <v>42343</v>
          </cell>
          <cell r="Q172">
            <v>429</v>
          </cell>
          <cell r="R172">
            <v>40777</v>
          </cell>
          <cell r="S172">
            <v>41206</v>
          </cell>
          <cell r="T172">
            <v>97.31</v>
          </cell>
          <cell r="U172">
            <v>588</v>
          </cell>
          <cell r="V172">
            <v>378</v>
          </cell>
          <cell r="W172">
            <v>41743</v>
          </cell>
          <cell r="X172">
            <v>7547</v>
          </cell>
          <cell r="Y172">
            <v>0</v>
          </cell>
          <cell r="Z172">
            <v>28456</v>
          </cell>
          <cell r="AA172">
            <v>64</v>
          </cell>
          <cell r="AB172">
            <v>27885</v>
          </cell>
          <cell r="AC172">
            <v>27949</v>
          </cell>
          <cell r="AD172">
            <v>98.22</v>
          </cell>
          <cell r="AE172">
            <v>434</v>
          </cell>
          <cell r="AF172">
            <v>33</v>
          </cell>
          <cell r="AG172">
            <v>28352</v>
          </cell>
          <cell r="AH172">
            <v>4239</v>
          </cell>
          <cell r="AI172">
            <v>29318813.869999997</v>
          </cell>
          <cell r="AJ172">
            <v>26996.65</v>
          </cell>
          <cell r="AK172">
            <v>0</v>
          </cell>
          <cell r="AL172">
            <v>1619.68</v>
          </cell>
          <cell r="AM172">
            <v>43725.934072000004</v>
          </cell>
        </row>
        <row r="173">
          <cell r="A173">
            <v>162</v>
          </cell>
          <cell r="B173" t="str">
            <v>Medway</v>
          </cell>
          <cell r="C173" t="str">
            <v>E2201</v>
          </cell>
          <cell r="D173">
            <v>29367</v>
          </cell>
          <cell r="E173">
            <v>30245</v>
          </cell>
          <cell r="F173">
            <v>30365</v>
          </cell>
          <cell r="G173">
            <v>89977</v>
          </cell>
          <cell r="H173">
            <v>25805</v>
          </cell>
          <cell r="I173">
            <v>25088</v>
          </cell>
          <cell r="J173">
            <v>22827</v>
          </cell>
          <cell r="K173">
            <v>73720</v>
          </cell>
          <cell r="L173">
            <v>0</v>
          </cell>
          <cell r="M173">
            <v>0</v>
          </cell>
          <cell r="N173">
            <v>0</v>
          </cell>
          <cell r="O173">
            <v>0</v>
          </cell>
          <cell r="P173">
            <v>99819</v>
          </cell>
          <cell r="Q173">
            <v>245</v>
          </cell>
          <cell r="R173">
            <v>95991</v>
          </cell>
          <cell r="S173">
            <v>96236</v>
          </cell>
          <cell r="T173">
            <v>96.41</v>
          </cell>
          <cell r="U173">
            <v>2620</v>
          </cell>
          <cell r="V173">
            <v>368</v>
          </cell>
          <cell r="W173">
            <v>98979</v>
          </cell>
          <cell r="X173">
            <v>13403</v>
          </cell>
          <cell r="Y173">
            <v>0</v>
          </cell>
          <cell r="Z173">
            <v>87496</v>
          </cell>
          <cell r="AA173">
            <v>296</v>
          </cell>
          <cell r="AB173">
            <v>86016</v>
          </cell>
          <cell r="AC173">
            <v>86312</v>
          </cell>
          <cell r="AD173">
            <v>98.65</v>
          </cell>
          <cell r="AE173">
            <v>181</v>
          </cell>
          <cell r="AF173">
            <v>124</v>
          </cell>
          <cell r="AG173">
            <v>86321</v>
          </cell>
          <cell r="AH173">
            <v>8087</v>
          </cell>
          <cell r="AI173">
            <v>91794891.219999999</v>
          </cell>
          <cell r="AJ173">
            <v>78260.94</v>
          </cell>
          <cell r="AK173">
            <v>347.18</v>
          </cell>
          <cell r="AL173">
            <v>1355.43</v>
          </cell>
          <cell r="AM173">
            <v>106547.8040916</v>
          </cell>
        </row>
        <row r="174">
          <cell r="A174">
            <v>163</v>
          </cell>
          <cell r="B174" t="str">
            <v>Melton</v>
          </cell>
          <cell r="C174" t="str">
            <v>E2436</v>
          </cell>
          <cell r="D174">
            <v>7529</v>
          </cell>
          <cell r="E174">
            <v>7441</v>
          </cell>
          <cell r="F174">
            <v>7502</v>
          </cell>
          <cell r="G174">
            <v>22472</v>
          </cell>
          <cell r="H174">
            <v>4223</v>
          </cell>
          <cell r="I174">
            <v>3371</v>
          </cell>
          <cell r="J174">
            <v>3324</v>
          </cell>
          <cell r="K174">
            <v>10918</v>
          </cell>
          <cell r="L174">
            <v>0</v>
          </cell>
          <cell r="M174">
            <v>0</v>
          </cell>
          <cell r="N174">
            <v>0</v>
          </cell>
          <cell r="O174">
            <v>0</v>
          </cell>
          <cell r="P174">
            <v>25547</v>
          </cell>
          <cell r="Q174">
            <v>378</v>
          </cell>
          <cell r="R174">
            <v>24662</v>
          </cell>
          <cell r="S174">
            <v>25040</v>
          </cell>
          <cell r="T174">
            <v>98.02</v>
          </cell>
          <cell r="U174">
            <v>77</v>
          </cell>
          <cell r="V174">
            <v>310</v>
          </cell>
          <cell r="W174">
            <v>25049</v>
          </cell>
          <cell r="X174">
            <v>3227</v>
          </cell>
          <cell r="Y174">
            <v>0</v>
          </cell>
          <cell r="Z174">
            <v>12516</v>
          </cell>
          <cell r="AA174">
            <v>147</v>
          </cell>
          <cell r="AB174">
            <v>12112</v>
          </cell>
          <cell r="AC174">
            <v>12259</v>
          </cell>
          <cell r="AD174">
            <v>97.95</v>
          </cell>
          <cell r="AE174">
            <v>-404</v>
          </cell>
          <cell r="AF174">
            <v>16</v>
          </cell>
          <cell r="AG174">
            <v>11724</v>
          </cell>
          <cell r="AH174">
            <v>1202</v>
          </cell>
          <cell r="AI174">
            <v>13148453.49</v>
          </cell>
          <cell r="AJ174">
            <v>17620.5</v>
          </cell>
          <cell r="AK174">
            <v>34.9</v>
          </cell>
          <cell r="AL174">
            <v>1500.41</v>
          </cell>
          <cell r="AM174">
            <v>26490.338714000005</v>
          </cell>
        </row>
        <row r="175">
          <cell r="A175">
            <v>164</v>
          </cell>
          <cell r="B175" t="str">
            <v>Mendip</v>
          </cell>
          <cell r="C175" t="str">
            <v>E3331</v>
          </cell>
          <cell r="D175">
            <v>16432</v>
          </cell>
          <cell r="E175">
            <v>16388</v>
          </cell>
          <cell r="F175">
            <v>16165</v>
          </cell>
          <cell r="G175">
            <v>48985</v>
          </cell>
          <cell r="H175">
            <v>9663</v>
          </cell>
          <cell r="I175">
            <v>10014</v>
          </cell>
          <cell r="J175">
            <v>9785</v>
          </cell>
          <cell r="K175">
            <v>29462</v>
          </cell>
          <cell r="L175">
            <v>0</v>
          </cell>
          <cell r="M175">
            <v>0</v>
          </cell>
          <cell r="N175">
            <v>0</v>
          </cell>
          <cell r="O175">
            <v>0</v>
          </cell>
          <cell r="P175">
            <v>54014</v>
          </cell>
          <cell r="Q175">
            <v>699</v>
          </cell>
          <cell r="R175">
            <v>52427</v>
          </cell>
          <cell r="S175">
            <v>53126</v>
          </cell>
          <cell r="T175">
            <v>98.36</v>
          </cell>
          <cell r="U175">
            <v>518</v>
          </cell>
          <cell r="V175">
            <v>754</v>
          </cell>
          <cell r="W175">
            <v>53699</v>
          </cell>
          <cell r="X175">
            <v>6981</v>
          </cell>
          <cell r="Y175">
            <v>0</v>
          </cell>
          <cell r="Z175">
            <v>30196</v>
          </cell>
          <cell r="AA175">
            <v>367</v>
          </cell>
          <cell r="AB175">
            <v>29556</v>
          </cell>
          <cell r="AC175">
            <v>29923</v>
          </cell>
          <cell r="AD175">
            <v>99.1</v>
          </cell>
          <cell r="AE175">
            <v>-846</v>
          </cell>
          <cell r="AF175">
            <v>473</v>
          </cell>
          <cell r="AG175">
            <v>29183</v>
          </cell>
          <cell r="AH175">
            <v>3404</v>
          </cell>
          <cell r="AI175">
            <v>31883657.48</v>
          </cell>
          <cell r="AJ175">
            <v>37243.199999999997</v>
          </cell>
          <cell r="AK175">
            <v>0</v>
          </cell>
          <cell r="AL175">
            <v>1485.36</v>
          </cell>
          <cell r="AM175">
            <v>55319.559551999992</v>
          </cell>
        </row>
        <row r="176">
          <cell r="A176">
            <v>165</v>
          </cell>
          <cell r="B176" t="str">
            <v>Merton</v>
          </cell>
          <cell r="C176" t="str">
            <v>E5044</v>
          </cell>
          <cell r="D176">
            <v>29453</v>
          </cell>
          <cell r="E176">
            <v>28442</v>
          </cell>
          <cell r="F176">
            <v>28123</v>
          </cell>
          <cell r="G176">
            <v>86018</v>
          </cell>
          <cell r="H176">
            <v>27883</v>
          </cell>
          <cell r="I176">
            <v>25131</v>
          </cell>
          <cell r="J176">
            <v>24749</v>
          </cell>
          <cell r="K176">
            <v>77763</v>
          </cell>
          <cell r="L176">
            <v>0</v>
          </cell>
          <cell r="M176">
            <v>0</v>
          </cell>
          <cell r="N176">
            <v>0</v>
          </cell>
          <cell r="O176">
            <v>0</v>
          </cell>
          <cell r="P176">
            <v>96996</v>
          </cell>
          <cell r="Q176">
            <v>1038</v>
          </cell>
          <cell r="R176">
            <v>92952</v>
          </cell>
          <cell r="S176">
            <v>93990</v>
          </cell>
          <cell r="T176">
            <v>96.9</v>
          </cell>
          <cell r="U176">
            <v>1664</v>
          </cell>
          <cell r="V176">
            <v>1109</v>
          </cell>
          <cell r="W176">
            <v>95725</v>
          </cell>
          <cell r="X176">
            <v>6937</v>
          </cell>
          <cell r="Y176">
            <v>0</v>
          </cell>
          <cell r="Z176">
            <v>83499</v>
          </cell>
          <cell r="AA176">
            <v>408</v>
          </cell>
          <cell r="AB176">
            <v>79442</v>
          </cell>
          <cell r="AC176">
            <v>79850</v>
          </cell>
          <cell r="AD176">
            <v>95.63</v>
          </cell>
          <cell r="AE176">
            <v>-1528</v>
          </cell>
          <cell r="AF176">
            <v>153</v>
          </cell>
          <cell r="AG176">
            <v>78067</v>
          </cell>
          <cell r="AH176">
            <v>3822</v>
          </cell>
          <cell r="AI176">
            <v>86646207.5</v>
          </cell>
          <cell r="AJ176">
            <v>69405.100000000006</v>
          </cell>
          <cell r="AK176">
            <v>5.3</v>
          </cell>
          <cell r="AL176">
            <v>1409.56</v>
          </cell>
          <cell r="AM176">
            <v>97838.123424000005</v>
          </cell>
        </row>
        <row r="177">
          <cell r="A177">
            <v>166</v>
          </cell>
          <cell r="B177" t="str">
            <v>Mid Devon</v>
          </cell>
          <cell r="C177" t="str">
            <v>E1133</v>
          </cell>
          <cell r="D177">
            <v>12366</v>
          </cell>
          <cell r="E177">
            <v>11644</v>
          </cell>
          <cell r="F177">
            <v>11442</v>
          </cell>
          <cell r="G177">
            <v>35452</v>
          </cell>
          <cell r="H177">
            <v>4109</v>
          </cell>
          <cell r="I177">
            <v>4468</v>
          </cell>
          <cell r="J177">
            <v>3521</v>
          </cell>
          <cell r="K177">
            <v>12098</v>
          </cell>
          <cell r="L177">
            <v>0</v>
          </cell>
          <cell r="M177">
            <v>0</v>
          </cell>
          <cell r="N177">
            <v>0</v>
          </cell>
          <cell r="O177">
            <v>0</v>
          </cell>
          <cell r="P177">
            <v>40503</v>
          </cell>
          <cell r="Q177">
            <v>444</v>
          </cell>
          <cell r="R177">
            <v>39295</v>
          </cell>
          <cell r="S177">
            <v>39739</v>
          </cell>
          <cell r="T177">
            <v>98.11</v>
          </cell>
          <cell r="U177">
            <v>444</v>
          </cell>
          <cell r="V177">
            <v>413</v>
          </cell>
          <cell r="W177">
            <v>40152</v>
          </cell>
          <cell r="X177">
            <v>5726</v>
          </cell>
          <cell r="Y177">
            <v>0</v>
          </cell>
          <cell r="Z177">
            <v>14030</v>
          </cell>
          <cell r="AA177">
            <v>34</v>
          </cell>
          <cell r="AB177">
            <v>13655</v>
          </cell>
          <cell r="AC177">
            <v>13689</v>
          </cell>
          <cell r="AD177">
            <v>97.57</v>
          </cell>
          <cell r="AE177">
            <v>34</v>
          </cell>
          <cell r="AF177">
            <v>56</v>
          </cell>
          <cell r="AG177">
            <v>13745</v>
          </cell>
          <cell r="AH177">
            <v>1947</v>
          </cell>
          <cell r="AI177">
            <v>14908555.799999999</v>
          </cell>
          <cell r="AJ177">
            <v>26687.599999999999</v>
          </cell>
          <cell r="AK177">
            <v>0</v>
          </cell>
          <cell r="AL177">
            <v>1573.08</v>
          </cell>
          <cell r="AM177">
            <v>41981.729807999996</v>
          </cell>
        </row>
        <row r="178">
          <cell r="A178">
            <v>167</v>
          </cell>
          <cell r="B178" t="str">
            <v>Mid Suffolk</v>
          </cell>
          <cell r="C178" t="str">
            <v>E3534</v>
          </cell>
          <cell r="D178">
            <v>17179</v>
          </cell>
          <cell r="E178">
            <v>14681</v>
          </cell>
          <cell r="F178">
            <v>14497</v>
          </cell>
          <cell r="G178">
            <v>46357</v>
          </cell>
          <cell r="H178">
            <v>6959</v>
          </cell>
          <cell r="I178">
            <v>6529</v>
          </cell>
          <cell r="J178">
            <v>5390</v>
          </cell>
          <cell r="K178">
            <v>18878</v>
          </cell>
          <cell r="L178">
            <v>0</v>
          </cell>
          <cell r="M178">
            <v>0</v>
          </cell>
          <cell r="N178">
            <v>0</v>
          </cell>
          <cell r="O178">
            <v>0</v>
          </cell>
          <cell r="P178">
            <v>49802</v>
          </cell>
          <cell r="Q178">
            <v>1824</v>
          </cell>
          <cell r="R178">
            <v>46889</v>
          </cell>
          <cell r="S178">
            <v>48713</v>
          </cell>
          <cell r="T178">
            <v>97.81</v>
          </cell>
          <cell r="U178">
            <v>814</v>
          </cell>
          <cell r="V178">
            <v>426</v>
          </cell>
          <cell r="W178">
            <v>48129</v>
          </cell>
          <cell r="X178">
            <v>5563</v>
          </cell>
          <cell r="Y178">
            <v>0</v>
          </cell>
          <cell r="Z178">
            <v>20689</v>
          </cell>
          <cell r="AA178">
            <v>131</v>
          </cell>
          <cell r="AB178">
            <v>19929</v>
          </cell>
          <cell r="AC178">
            <v>20060</v>
          </cell>
          <cell r="AD178">
            <v>96.96</v>
          </cell>
          <cell r="AE178">
            <v>371</v>
          </cell>
          <cell r="AF178">
            <v>46</v>
          </cell>
          <cell r="AG178">
            <v>20346</v>
          </cell>
          <cell r="AH178">
            <v>2685</v>
          </cell>
          <cell r="AI178">
            <v>21473215.390000001</v>
          </cell>
          <cell r="AJ178">
            <v>33694</v>
          </cell>
          <cell r="AK178">
            <v>220</v>
          </cell>
          <cell r="AL178">
            <v>1503.15</v>
          </cell>
          <cell r="AM178">
            <v>50977.829100000003</v>
          </cell>
        </row>
        <row r="179">
          <cell r="A179">
            <v>168</v>
          </cell>
          <cell r="B179" t="str">
            <v>Mid Sussex</v>
          </cell>
          <cell r="C179" t="str">
            <v>E3836</v>
          </cell>
          <cell r="D179">
            <v>24652</v>
          </cell>
          <cell r="E179">
            <v>23912</v>
          </cell>
          <cell r="F179">
            <v>24313</v>
          </cell>
          <cell r="G179">
            <v>72877</v>
          </cell>
          <cell r="H179">
            <v>12996</v>
          </cell>
          <cell r="I179">
            <v>12778</v>
          </cell>
          <cell r="J179">
            <v>10984</v>
          </cell>
          <cell r="K179">
            <v>36758</v>
          </cell>
          <cell r="L179">
            <v>0</v>
          </cell>
          <cell r="M179">
            <v>0</v>
          </cell>
          <cell r="N179">
            <v>0</v>
          </cell>
          <cell r="O179">
            <v>0</v>
          </cell>
          <cell r="P179">
            <v>81932</v>
          </cell>
          <cell r="Q179">
            <v>1310</v>
          </cell>
          <cell r="R179">
            <v>79409</v>
          </cell>
          <cell r="S179">
            <v>80719</v>
          </cell>
          <cell r="T179">
            <v>98.52</v>
          </cell>
          <cell r="U179">
            <v>664</v>
          </cell>
          <cell r="V179">
            <v>1158</v>
          </cell>
          <cell r="W179">
            <v>81231</v>
          </cell>
          <cell r="X179">
            <v>10501</v>
          </cell>
          <cell r="Y179">
            <v>0</v>
          </cell>
          <cell r="Z179">
            <v>41309</v>
          </cell>
          <cell r="AA179">
            <v>628</v>
          </cell>
          <cell r="AB179">
            <v>39463</v>
          </cell>
          <cell r="AC179">
            <v>40091</v>
          </cell>
          <cell r="AD179">
            <v>97.05</v>
          </cell>
          <cell r="AE179">
            <v>-430</v>
          </cell>
          <cell r="AF179">
            <v>1004</v>
          </cell>
          <cell r="AG179">
            <v>40037</v>
          </cell>
          <cell r="AH179">
            <v>4242</v>
          </cell>
          <cell r="AI179">
            <v>41975939.270000003</v>
          </cell>
          <cell r="AJ179">
            <v>55787.4</v>
          </cell>
          <cell r="AK179">
            <v>0</v>
          </cell>
          <cell r="AL179">
            <v>1507.87</v>
          </cell>
          <cell r="AM179">
            <v>84120.146838000001</v>
          </cell>
        </row>
        <row r="180">
          <cell r="A180">
            <v>169</v>
          </cell>
          <cell r="B180" t="str">
            <v>Middlesbrough</v>
          </cell>
          <cell r="C180" t="str">
            <v>E0702</v>
          </cell>
          <cell r="D180">
            <v>14854</v>
          </cell>
          <cell r="E180">
            <v>13894</v>
          </cell>
          <cell r="F180">
            <v>13804</v>
          </cell>
          <cell r="G180">
            <v>42552</v>
          </cell>
          <cell r="H180">
            <v>11463</v>
          </cell>
          <cell r="I180">
            <v>12136</v>
          </cell>
          <cell r="J180">
            <v>11393</v>
          </cell>
          <cell r="K180">
            <v>34992</v>
          </cell>
          <cell r="L180">
            <v>0</v>
          </cell>
          <cell r="M180">
            <v>0</v>
          </cell>
          <cell r="N180">
            <v>0</v>
          </cell>
          <cell r="O180">
            <v>0</v>
          </cell>
          <cell r="P180">
            <v>44919</v>
          </cell>
          <cell r="Q180">
            <v>1132</v>
          </cell>
          <cell r="R180">
            <v>41966</v>
          </cell>
          <cell r="S180">
            <v>43098</v>
          </cell>
          <cell r="T180">
            <v>95.95</v>
          </cell>
          <cell r="U180">
            <v>2441</v>
          </cell>
          <cell r="V180">
            <v>372</v>
          </cell>
          <cell r="W180">
            <v>44779</v>
          </cell>
          <cell r="X180">
            <v>5391</v>
          </cell>
          <cell r="Y180">
            <v>0</v>
          </cell>
          <cell r="Z180">
            <v>40547</v>
          </cell>
          <cell r="AA180">
            <v>676</v>
          </cell>
          <cell r="AB180">
            <v>39396</v>
          </cell>
          <cell r="AC180">
            <v>40072</v>
          </cell>
          <cell r="AD180">
            <v>98.83</v>
          </cell>
          <cell r="AE180">
            <v>-624</v>
          </cell>
          <cell r="AF180">
            <v>153</v>
          </cell>
          <cell r="AG180">
            <v>38925</v>
          </cell>
          <cell r="AH180">
            <v>4573</v>
          </cell>
          <cell r="AI180">
            <v>42736799.229999997</v>
          </cell>
          <cell r="AJ180">
            <v>31334.7</v>
          </cell>
          <cell r="AK180">
            <v>0</v>
          </cell>
          <cell r="AL180">
            <v>1597.23</v>
          </cell>
          <cell r="AM180">
            <v>50048.722881000002</v>
          </cell>
        </row>
        <row r="181">
          <cell r="A181">
            <v>170</v>
          </cell>
          <cell r="B181" t="str">
            <v>Milton Keynes</v>
          </cell>
          <cell r="C181" t="str">
            <v>E0401</v>
          </cell>
          <cell r="D181">
            <v>32779</v>
          </cell>
          <cell r="E181">
            <v>35912</v>
          </cell>
          <cell r="F181">
            <v>26633</v>
          </cell>
          <cell r="G181">
            <v>95324</v>
          </cell>
          <cell r="H181">
            <v>48454</v>
          </cell>
          <cell r="I181">
            <v>51156</v>
          </cell>
          <cell r="J181">
            <v>34494</v>
          </cell>
          <cell r="K181">
            <v>134104</v>
          </cell>
          <cell r="L181">
            <v>0</v>
          </cell>
          <cell r="M181">
            <v>0</v>
          </cell>
          <cell r="N181">
            <v>0</v>
          </cell>
          <cell r="O181">
            <v>0</v>
          </cell>
          <cell r="P181">
            <v>102759</v>
          </cell>
          <cell r="Q181">
            <v>971</v>
          </cell>
          <cell r="R181">
            <v>99824</v>
          </cell>
          <cell r="S181">
            <v>100795</v>
          </cell>
          <cell r="T181">
            <v>98.09</v>
          </cell>
          <cell r="U181">
            <v>1244</v>
          </cell>
          <cell r="V181">
            <v>992</v>
          </cell>
          <cell r="W181">
            <v>102060</v>
          </cell>
          <cell r="X181">
            <v>12139</v>
          </cell>
          <cell r="Y181">
            <v>0</v>
          </cell>
          <cell r="Z181">
            <v>146936</v>
          </cell>
          <cell r="AA181">
            <v>623</v>
          </cell>
          <cell r="AB181">
            <v>142158</v>
          </cell>
          <cell r="AC181">
            <v>142781</v>
          </cell>
          <cell r="AD181">
            <v>97.17</v>
          </cell>
          <cell r="AE181">
            <v>12</v>
          </cell>
          <cell r="AF181">
            <v>786</v>
          </cell>
          <cell r="AG181">
            <v>142956</v>
          </cell>
          <cell r="AH181">
            <v>13304</v>
          </cell>
          <cell r="AI181">
            <v>148848710.38</v>
          </cell>
          <cell r="AJ181">
            <v>76508.820000000007</v>
          </cell>
          <cell r="AK181">
            <v>0</v>
          </cell>
          <cell r="AL181">
            <v>1417.48</v>
          </cell>
          <cell r="AM181">
            <v>108449.72217360002</v>
          </cell>
        </row>
        <row r="182">
          <cell r="A182">
            <v>171</v>
          </cell>
          <cell r="B182" t="str">
            <v>Mole Valley</v>
          </cell>
          <cell r="C182" t="str">
            <v>E3634</v>
          </cell>
          <cell r="D182">
            <v>18535</v>
          </cell>
          <cell r="E182">
            <v>16918</v>
          </cell>
          <cell r="F182">
            <v>17945</v>
          </cell>
          <cell r="G182">
            <v>53398</v>
          </cell>
          <cell r="H182">
            <v>10771</v>
          </cell>
          <cell r="I182">
            <v>10853</v>
          </cell>
          <cell r="J182">
            <v>9103</v>
          </cell>
          <cell r="K182">
            <v>30727</v>
          </cell>
          <cell r="L182">
            <v>0</v>
          </cell>
          <cell r="M182">
            <v>0</v>
          </cell>
          <cell r="N182">
            <v>0</v>
          </cell>
          <cell r="O182">
            <v>0</v>
          </cell>
          <cell r="P182">
            <v>58449</v>
          </cell>
          <cell r="Q182">
            <v>568</v>
          </cell>
          <cell r="R182">
            <v>57293</v>
          </cell>
          <cell r="S182">
            <v>57861</v>
          </cell>
          <cell r="T182">
            <v>98.99</v>
          </cell>
          <cell r="U182">
            <v>263</v>
          </cell>
          <cell r="V182">
            <v>572</v>
          </cell>
          <cell r="W182">
            <v>58128</v>
          </cell>
          <cell r="X182">
            <v>6505</v>
          </cell>
          <cell r="Y182">
            <v>0</v>
          </cell>
          <cell r="Z182">
            <v>36527</v>
          </cell>
          <cell r="AA182">
            <v>1355</v>
          </cell>
          <cell r="AB182">
            <v>34737</v>
          </cell>
          <cell r="AC182">
            <v>36092</v>
          </cell>
          <cell r="AD182">
            <v>98.81</v>
          </cell>
          <cell r="AE182">
            <v>-639</v>
          </cell>
          <cell r="AF182">
            <v>2348</v>
          </cell>
          <cell r="AG182">
            <v>36446</v>
          </cell>
          <cell r="AH182">
            <v>5065</v>
          </cell>
          <cell r="AI182">
            <v>37860276.489999995</v>
          </cell>
          <cell r="AJ182">
            <v>39041.599999999999</v>
          </cell>
          <cell r="AK182">
            <v>0</v>
          </cell>
          <cell r="AL182">
            <v>1538.9</v>
          </cell>
          <cell r="AM182">
            <v>60081.118240000003</v>
          </cell>
        </row>
        <row r="183">
          <cell r="A183">
            <v>172</v>
          </cell>
          <cell r="B183" t="str">
            <v>New Forest</v>
          </cell>
          <cell r="C183" t="str">
            <v>E1738</v>
          </cell>
          <cell r="D183">
            <v>30251</v>
          </cell>
          <cell r="E183">
            <v>29636</v>
          </cell>
          <cell r="F183">
            <v>29030</v>
          </cell>
          <cell r="G183">
            <v>88917</v>
          </cell>
          <cell r="H183">
            <v>20470</v>
          </cell>
          <cell r="I183">
            <v>19263</v>
          </cell>
          <cell r="J183">
            <v>18784</v>
          </cell>
          <cell r="K183">
            <v>58517</v>
          </cell>
          <cell r="L183">
            <v>0</v>
          </cell>
          <cell r="M183">
            <v>0</v>
          </cell>
          <cell r="N183">
            <v>0</v>
          </cell>
          <cell r="O183">
            <v>0</v>
          </cell>
          <cell r="P183">
            <v>99324</v>
          </cell>
          <cell r="Q183">
            <v>1272</v>
          </cell>
          <cell r="R183">
            <v>97436</v>
          </cell>
          <cell r="S183">
            <v>98708</v>
          </cell>
          <cell r="T183">
            <v>99.38</v>
          </cell>
          <cell r="U183">
            <v>510</v>
          </cell>
          <cell r="V183">
            <v>939</v>
          </cell>
          <cell r="W183">
            <v>98885</v>
          </cell>
          <cell r="X183">
            <v>11807</v>
          </cell>
          <cell r="Y183">
            <v>0</v>
          </cell>
          <cell r="Z183">
            <v>59590</v>
          </cell>
          <cell r="AA183">
            <v>1759</v>
          </cell>
          <cell r="AB183">
            <v>56877</v>
          </cell>
          <cell r="AC183">
            <v>58636</v>
          </cell>
          <cell r="AD183">
            <v>98.4</v>
          </cell>
          <cell r="AE183">
            <v>1299</v>
          </cell>
          <cell r="AF183">
            <v>205</v>
          </cell>
          <cell r="AG183">
            <v>58381</v>
          </cell>
          <cell r="AH183">
            <v>5546</v>
          </cell>
          <cell r="AI183">
            <v>64557382.200000003</v>
          </cell>
          <cell r="AJ183">
            <v>68654.100000000006</v>
          </cell>
          <cell r="AK183">
            <v>218.7</v>
          </cell>
          <cell r="AL183">
            <v>1471.75</v>
          </cell>
          <cell r="AM183">
            <v>101363.54340000001</v>
          </cell>
        </row>
        <row r="184">
          <cell r="A184">
            <v>173</v>
          </cell>
          <cell r="B184" t="str">
            <v>Newark and Sherwood</v>
          </cell>
          <cell r="C184" t="str">
            <v>E3036</v>
          </cell>
          <cell r="D184">
            <v>15612</v>
          </cell>
          <cell r="E184">
            <v>16933</v>
          </cell>
          <cell r="F184">
            <v>17290</v>
          </cell>
          <cell r="G184">
            <v>49835</v>
          </cell>
          <cell r="H184">
            <v>11825</v>
          </cell>
          <cell r="I184">
            <v>10709</v>
          </cell>
          <cell r="J184">
            <v>11137</v>
          </cell>
          <cell r="K184">
            <v>33671</v>
          </cell>
          <cell r="L184">
            <v>0</v>
          </cell>
          <cell r="M184">
            <v>0</v>
          </cell>
          <cell r="N184">
            <v>0</v>
          </cell>
          <cell r="O184">
            <v>0</v>
          </cell>
          <cell r="P184">
            <v>57614</v>
          </cell>
          <cell r="Q184">
            <v>486</v>
          </cell>
          <cell r="R184">
            <v>55917</v>
          </cell>
          <cell r="S184">
            <v>56403</v>
          </cell>
          <cell r="T184">
            <v>97.9</v>
          </cell>
          <cell r="U184">
            <v>1189</v>
          </cell>
          <cell r="V184">
            <v>431</v>
          </cell>
          <cell r="W184">
            <v>57537</v>
          </cell>
          <cell r="X184">
            <v>9549</v>
          </cell>
          <cell r="Y184">
            <v>0</v>
          </cell>
          <cell r="Z184">
            <v>37898</v>
          </cell>
          <cell r="AA184">
            <v>93</v>
          </cell>
          <cell r="AB184">
            <v>37120</v>
          </cell>
          <cell r="AC184">
            <v>37213</v>
          </cell>
          <cell r="AD184">
            <v>98.19</v>
          </cell>
          <cell r="AE184">
            <v>-1147</v>
          </cell>
          <cell r="AF184">
            <v>45</v>
          </cell>
          <cell r="AG184">
            <v>36018</v>
          </cell>
          <cell r="AH184">
            <v>3385</v>
          </cell>
          <cell r="AI184">
            <v>39258979.379999995</v>
          </cell>
          <cell r="AJ184">
            <v>36378.9</v>
          </cell>
          <cell r="AK184">
            <v>0</v>
          </cell>
          <cell r="AL184">
            <v>1657.39</v>
          </cell>
          <cell r="AM184">
            <v>60294.025071000011</v>
          </cell>
        </row>
        <row r="185">
          <cell r="A185">
            <v>174</v>
          </cell>
          <cell r="B185" t="str">
            <v>Newcastle upon Tyne</v>
          </cell>
          <cell r="C185" t="str">
            <v>E4502</v>
          </cell>
          <cell r="D185">
            <v>27208</v>
          </cell>
          <cell r="E185">
            <v>26670</v>
          </cell>
          <cell r="F185">
            <v>26749</v>
          </cell>
          <cell r="G185">
            <v>80627</v>
          </cell>
          <cell r="H185">
            <v>47609</v>
          </cell>
          <cell r="I185">
            <v>38723</v>
          </cell>
          <cell r="J185">
            <v>46393</v>
          </cell>
          <cell r="K185">
            <v>132725</v>
          </cell>
          <cell r="L185">
            <v>0</v>
          </cell>
          <cell r="M185">
            <v>0</v>
          </cell>
          <cell r="N185">
            <v>0</v>
          </cell>
          <cell r="O185">
            <v>0</v>
          </cell>
          <cell r="P185">
            <v>89993</v>
          </cell>
          <cell r="Q185">
            <v>885</v>
          </cell>
          <cell r="R185">
            <v>86470</v>
          </cell>
          <cell r="S185">
            <v>87355</v>
          </cell>
          <cell r="T185">
            <v>97.07</v>
          </cell>
          <cell r="U185">
            <v>2733</v>
          </cell>
          <cell r="V185">
            <v>881</v>
          </cell>
          <cell r="W185">
            <v>90084</v>
          </cell>
          <cell r="X185">
            <v>13035</v>
          </cell>
          <cell r="Y185">
            <v>0</v>
          </cell>
          <cell r="Z185">
            <v>147493</v>
          </cell>
          <cell r="AA185">
            <v>402</v>
          </cell>
          <cell r="AB185">
            <v>146323</v>
          </cell>
          <cell r="AC185">
            <v>146725</v>
          </cell>
          <cell r="AD185">
            <v>99.48</v>
          </cell>
          <cell r="AE185">
            <v>-3174</v>
          </cell>
          <cell r="AF185">
            <v>841</v>
          </cell>
          <cell r="AG185">
            <v>143990</v>
          </cell>
          <cell r="AH185">
            <v>16332</v>
          </cell>
          <cell r="AI185">
            <v>155493507.81999999</v>
          </cell>
          <cell r="AJ185">
            <v>62488</v>
          </cell>
          <cell r="AK185">
            <v>44.2</v>
          </cell>
          <cell r="AL185">
            <v>1515.21</v>
          </cell>
          <cell r="AM185">
            <v>94749.414762</v>
          </cell>
        </row>
        <row r="186">
          <cell r="A186">
            <v>175</v>
          </cell>
          <cell r="B186" t="str">
            <v>Newcastle-under-Lyme</v>
          </cell>
          <cell r="C186" t="str">
            <v>E3434</v>
          </cell>
          <cell r="D186">
            <v>14086</v>
          </cell>
          <cell r="E186">
            <v>13191</v>
          </cell>
          <cell r="F186">
            <v>12967</v>
          </cell>
          <cell r="G186">
            <v>40244</v>
          </cell>
          <cell r="H186">
            <v>9451</v>
          </cell>
          <cell r="I186">
            <v>11320</v>
          </cell>
          <cell r="J186">
            <v>8649</v>
          </cell>
          <cell r="K186">
            <v>29420</v>
          </cell>
          <cell r="L186">
            <v>0</v>
          </cell>
          <cell r="M186">
            <v>0</v>
          </cell>
          <cell r="N186">
            <v>0</v>
          </cell>
          <cell r="O186">
            <v>0</v>
          </cell>
          <cell r="P186">
            <v>49420</v>
          </cell>
          <cell r="Q186">
            <v>586</v>
          </cell>
          <cell r="R186">
            <v>47497</v>
          </cell>
          <cell r="S186">
            <v>48083</v>
          </cell>
          <cell r="T186">
            <v>97.29</v>
          </cell>
          <cell r="U186">
            <v>843</v>
          </cell>
          <cell r="V186">
            <v>602</v>
          </cell>
          <cell r="W186">
            <v>48942</v>
          </cell>
          <cell r="X186">
            <v>10074</v>
          </cell>
          <cell r="Y186">
            <v>0</v>
          </cell>
          <cell r="Z186">
            <v>33016</v>
          </cell>
          <cell r="AA186">
            <v>118</v>
          </cell>
          <cell r="AB186">
            <v>32062</v>
          </cell>
          <cell r="AC186">
            <v>32180</v>
          </cell>
          <cell r="AD186">
            <v>97.47</v>
          </cell>
          <cell r="AE186">
            <v>213</v>
          </cell>
          <cell r="AF186">
            <v>73</v>
          </cell>
          <cell r="AG186">
            <v>32348</v>
          </cell>
          <cell r="AH186">
            <v>3202</v>
          </cell>
          <cell r="AI186">
            <v>34441531.660000004</v>
          </cell>
          <cell r="AJ186">
            <v>35062</v>
          </cell>
          <cell r="AK186">
            <v>0</v>
          </cell>
          <cell r="AL186">
            <v>1457.95</v>
          </cell>
          <cell r="AM186">
            <v>51118.642899999999</v>
          </cell>
        </row>
        <row r="187">
          <cell r="A187">
            <v>176</v>
          </cell>
          <cell r="B187" t="str">
            <v>Newham</v>
          </cell>
          <cell r="C187" t="str">
            <v>E5045</v>
          </cell>
          <cell r="D187">
            <v>20211</v>
          </cell>
          <cell r="E187">
            <v>19185</v>
          </cell>
          <cell r="F187">
            <v>18751</v>
          </cell>
          <cell r="G187">
            <v>58147</v>
          </cell>
          <cell r="H187">
            <v>45496</v>
          </cell>
          <cell r="I187">
            <v>34104</v>
          </cell>
          <cell r="J187">
            <v>32886</v>
          </cell>
          <cell r="K187">
            <v>112486</v>
          </cell>
          <cell r="L187">
            <v>0</v>
          </cell>
          <cell r="M187">
            <v>0</v>
          </cell>
          <cell r="N187">
            <v>0</v>
          </cell>
          <cell r="O187">
            <v>0</v>
          </cell>
          <cell r="P187">
            <v>71412</v>
          </cell>
          <cell r="Q187">
            <v>1443</v>
          </cell>
          <cell r="R187">
            <v>65076</v>
          </cell>
          <cell r="S187">
            <v>66519</v>
          </cell>
          <cell r="T187">
            <v>93.15</v>
          </cell>
          <cell r="U187">
            <v>2339</v>
          </cell>
          <cell r="V187">
            <v>1566</v>
          </cell>
          <cell r="W187">
            <v>68981</v>
          </cell>
          <cell r="X187">
            <v>13240</v>
          </cell>
          <cell r="Y187">
            <v>0</v>
          </cell>
          <cell r="Z187">
            <v>131212</v>
          </cell>
          <cell r="AA187">
            <v>785</v>
          </cell>
          <cell r="AB187">
            <v>130091</v>
          </cell>
          <cell r="AC187">
            <v>130876</v>
          </cell>
          <cell r="AD187">
            <v>99.74</v>
          </cell>
          <cell r="AE187">
            <v>2111</v>
          </cell>
          <cell r="AF187">
            <v>-1790</v>
          </cell>
          <cell r="AG187">
            <v>130412</v>
          </cell>
          <cell r="AH187">
            <v>11873</v>
          </cell>
          <cell r="AI187">
            <v>147434822.15000001</v>
          </cell>
          <cell r="AJ187">
            <v>62103</v>
          </cell>
          <cell r="AK187">
            <v>0</v>
          </cell>
          <cell r="AL187">
            <v>1248.6300000000001</v>
          </cell>
          <cell r="AM187">
            <v>77543.668890000001</v>
          </cell>
        </row>
        <row r="188">
          <cell r="A188">
            <v>177</v>
          </cell>
          <cell r="B188" t="str">
            <v>North Devon</v>
          </cell>
          <cell r="C188" t="str">
            <v>E1134</v>
          </cell>
          <cell r="D188">
            <v>14351</v>
          </cell>
          <cell r="E188">
            <v>14226</v>
          </cell>
          <cell r="F188">
            <v>13848</v>
          </cell>
          <cell r="G188">
            <v>42425</v>
          </cell>
          <cell r="H188">
            <v>10447</v>
          </cell>
          <cell r="I188">
            <v>8442</v>
          </cell>
          <cell r="J188">
            <v>8923</v>
          </cell>
          <cell r="K188">
            <v>27812</v>
          </cell>
          <cell r="L188">
            <v>0</v>
          </cell>
          <cell r="M188">
            <v>0</v>
          </cell>
          <cell r="N188">
            <v>0</v>
          </cell>
          <cell r="O188">
            <v>0</v>
          </cell>
          <cell r="P188">
            <v>47026</v>
          </cell>
          <cell r="Q188">
            <v>519</v>
          </cell>
          <cell r="R188">
            <v>45408</v>
          </cell>
          <cell r="S188">
            <v>45927</v>
          </cell>
          <cell r="T188">
            <v>97.66</v>
          </cell>
          <cell r="U188">
            <v>872</v>
          </cell>
          <cell r="V188">
            <v>646</v>
          </cell>
          <cell r="W188">
            <v>46926</v>
          </cell>
          <cell r="X188">
            <v>5642</v>
          </cell>
          <cell r="Y188">
            <v>0</v>
          </cell>
          <cell r="Z188">
            <v>31261</v>
          </cell>
          <cell r="AA188">
            <v>260</v>
          </cell>
          <cell r="AB188">
            <v>30380</v>
          </cell>
          <cell r="AC188">
            <v>30640</v>
          </cell>
          <cell r="AD188">
            <v>98.01</v>
          </cell>
          <cell r="AE188">
            <v>52</v>
          </cell>
          <cell r="AF188">
            <v>121</v>
          </cell>
          <cell r="AG188">
            <v>30553</v>
          </cell>
          <cell r="AH188">
            <v>2918</v>
          </cell>
          <cell r="AI188">
            <v>33269162.330000002</v>
          </cell>
          <cell r="AJ188">
            <v>31309.18</v>
          </cell>
          <cell r="AK188">
            <v>0</v>
          </cell>
          <cell r="AL188">
            <v>1566.68</v>
          </cell>
          <cell r="AM188">
            <v>49051.466122400001</v>
          </cell>
        </row>
        <row r="189">
          <cell r="A189">
            <v>178</v>
          </cell>
          <cell r="B189" t="str">
            <v>North Dorset</v>
          </cell>
          <cell r="C189" t="str">
            <v>E1234</v>
          </cell>
          <cell r="D189">
            <v>11871</v>
          </cell>
          <cell r="E189">
            <v>11684</v>
          </cell>
          <cell r="F189">
            <v>11909</v>
          </cell>
          <cell r="G189">
            <v>35464</v>
          </cell>
          <cell r="H189">
            <v>4958</v>
          </cell>
          <cell r="I189">
            <v>3047</v>
          </cell>
          <cell r="J189">
            <v>3820</v>
          </cell>
          <cell r="K189">
            <v>11825</v>
          </cell>
          <cell r="L189">
            <v>0</v>
          </cell>
          <cell r="M189">
            <v>0</v>
          </cell>
          <cell r="N189">
            <v>0</v>
          </cell>
          <cell r="O189">
            <v>0</v>
          </cell>
          <cell r="P189">
            <v>39741</v>
          </cell>
          <cell r="Q189">
            <v>590</v>
          </cell>
          <cell r="R189">
            <v>38518</v>
          </cell>
          <cell r="S189">
            <v>39108</v>
          </cell>
          <cell r="T189">
            <v>98.41</v>
          </cell>
          <cell r="U189">
            <v>539</v>
          </cell>
          <cell r="V189">
            <v>532</v>
          </cell>
          <cell r="W189">
            <v>39589</v>
          </cell>
          <cell r="X189">
            <v>4945</v>
          </cell>
          <cell r="Y189">
            <v>0</v>
          </cell>
          <cell r="Z189">
            <v>13207</v>
          </cell>
          <cell r="AA189">
            <v>148</v>
          </cell>
          <cell r="AB189">
            <v>12818</v>
          </cell>
          <cell r="AC189">
            <v>12966</v>
          </cell>
          <cell r="AD189">
            <v>98.18</v>
          </cell>
          <cell r="AE189">
            <v>-1258</v>
          </cell>
          <cell r="AF189">
            <v>69</v>
          </cell>
          <cell r="AG189">
            <v>11629</v>
          </cell>
          <cell r="AH189">
            <v>1326</v>
          </cell>
          <cell r="AI189">
            <v>13903697.83</v>
          </cell>
          <cell r="AJ189">
            <v>25026.3</v>
          </cell>
          <cell r="AK189">
            <v>437.6</v>
          </cell>
          <cell r="AL189">
            <v>1604.53</v>
          </cell>
          <cell r="AM189">
            <v>40857.591466999991</v>
          </cell>
        </row>
        <row r="190">
          <cell r="A190">
            <v>179</v>
          </cell>
          <cell r="B190" t="str">
            <v>North East Derbyshire</v>
          </cell>
          <cell r="C190" t="str">
            <v>E1038</v>
          </cell>
          <cell r="D190">
            <v>13459</v>
          </cell>
          <cell r="E190">
            <v>13322</v>
          </cell>
          <cell r="F190">
            <v>13178</v>
          </cell>
          <cell r="G190">
            <v>39959</v>
          </cell>
          <cell r="H190">
            <v>4819</v>
          </cell>
          <cell r="I190">
            <v>5815</v>
          </cell>
          <cell r="J190">
            <v>3740</v>
          </cell>
          <cell r="K190">
            <v>14374</v>
          </cell>
          <cell r="L190">
            <v>0</v>
          </cell>
          <cell r="M190">
            <v>0</v>
          </cell>
          <cell r="N190">
            <v>0</v>
          </cell>
          <cell r="O190">
            <v>0</v>
          </cell>
          <cell r="P190">
            <v>45429</v>
          </cell>
          <cell r="Q190">
            <v>370</v>
          </cell>
          <cell r="R190">
            <v>43854</v>
          </cell>
          <cell r="S190">
            <v>44224</v>
          </cell>
          <cell r="T190">
            <v>97.35</v>
          </cell>
          <cell r="U190">
            <v>708</v>
          </cell>
          <cell r="V190">
            <v>312</v>
          </cell>
          <cell r="W190">
            <v>44874</v>
          </cell>
          <cell r="X190">
            <v>5564</v>
          </cell>
          <cell r="Y190">
            <v>0</v>
          </cell>
          <cell r="Z190">
            <v>14997</v>
          </cell>
          <cell r="AA190">
            <v>76</v>
          </cell>
          <cell r="AB190">
            <v>14483</v>
          </cell>
          <cell r="AC190">
            <v>14559</v>
          </cell>
          <cell r="AD190">
            <v>97.08</v>
          </cell>
          <cell r="AE190">
            <v>-702</v>
          </cell>
          <cell r="AF190">
            <v>35</v>
          </cell>
          <cell r="AG190">
            <v>13816</v>
          </cell>
          <cell r="AH190">
            <v>904</v>
          </cell>
          <cell r="AI190">
            <v>15812169.109999999</v>
          </cell>
          <cell r="AJ190">
            <v>29339.01</v>
          </cell>
          <cell r="AK190">
            <v>0</v>
          </cell>
          <cell r="AL190">
            <v>1578.98</v>
          </cell>
          <cell r="AM190">
            <v>46325.710009799994</v>
          </cell>
        </row>
        <row r="191">
          <cell r="A191">
            <v>180</v>
          </cell>
          <cell r="B191" t="str">
            <v>North East Lincolnshire</v>
          </cell>
          <cell r="C191" t="str">
            <v>E2003</v>
          </cell>
          <cell r="D191">
            <v>17428</v>
          </cell>
          <cell r="E191">
            <v>17185</v>
          </cell>
          <cell r="F191">
            <v>16873</v>
          </cell>
          <cell r="G191">
            <v>51486</v>
          </cell>
          <cell r="H191">
            <v>20174</v>
          </cell>
          <cell r="I191">
            <v>18755</v>
          </cell>
          <cell r="J191">
            <v>17759</v>
          </cell>
          <cell r="K191">
            <v>56688</v>
          </cell>
          <cell r="L191">
            <v>0</v>
          </cell>
          <cell r="M191">
            <v>0</v>
          </cell>
          <cell r="N191">
            <v>0</v>
          </cell>
          <cell r="O191">
            <v>0</v>
          </cell>
          <cell r="P191">
            <v>57431</v>
          </cell>
          <cell r="Q191">
            <v>1237</v>
          </cell>
          <cell r="R191">
            <v>54589</v>
          </cell>
          <cell r="S191">
            <v>55826</v>
          </cell>
          <cell r="T191">
            <v>97.21</v>
          </cell>
          <cell r="U191">
            <v>998</v>
          </cell>
          <cell r="V191">
            <v>897</v>
          </cell>
          <cell r="W191">
            <v>56484</v>
          </cell>
          <cell r="X191">
            <v>7355</v>
          </cell>
          <cell r="Y191">
            <v>0</v>
          </cell>
          <cell r="Z191">
            <v>65317</v>
          </cell>
          <cell r="AA191">
            <v>605</v>
          </cell>
          <cell r="AB191">
            <v>62906</v>
          </cell>
          <cell r="AC191">
            <v>63511</v>
          </cell>
          <cell r="AD191">
            <v>97.24</v>
          </cell>
          <cell r="AE191">
            <v>-2360</v>
          </cell>
          <cell r="AF191">
            <v>190</v>
          </cell>
          <cell r="AG191">
            <v>60736</v>
          </cell>
          <cell r="AH191">
            <v>5390</v>
          </cell>
          <cell r="AI191">
            <v>67972410.210000008</v>
          </cell>
          <cell r="AJ191">
            <v>39750.5</v>
          </cell>
          <cell r="AK191">
            <v>0</v>
          </cell>
          <cell r="AL191">
            <v>1510.93</v>
          </cell>
          <cell r="AM191">
            <v>60060.222965000001</v>
          </cell>
        </row>
        <row r="192">
          <cell r="A192">
            <v>181</v>
          </cell>
          <cell r="B192" t="str">
            <v>North Hertfordshire</v>
          </cell>
          <cell r="C192" t="str">
            <v>E1935</v>
          </cell>
          <cell r="D192">
            <v>20220</v>
          </cell>
          <cell r="E192">
            <v>19036</v>
          </cell>
          <cell r="F192">
            <v>19987</v>
          </cell>
          <cell r="G192">
            <v>59243</v>
          </cell>
          <cell r="H192">
            <v>11990</v>
          </cell>
          <cell r="I192">
            <v>10080</v>
          </cell>
          <cell r="J192">
            <v>10092</v>
          </cell>
          <cell r="K192">
            <v>32162</v>
          </cell>
          <cell r="L192">
            <v>0</v>
          </cell>
          <cell r="M192">
            <v>0</v>
          </cell>
          <cell r="N192">
            <v>0</v>
          </cell>
          <cell r="O192">
            <v>0</v>
          </cell>
          <cell r="P192">
            <v>67400</v>
          </cell>
          <cell r="Q192">
            <v>587</v>
          </cell>
          <cell r="R192">
            <v>65583</v>
          </cell>
          <cell r="S192">
            <v>66170</v>
          </cell>
          <cell r="T192">
            <v>98.18</v>
          </cell>
          <cell r="U192">
            <v>1308</v>
          </cell>
          <cell r="V192">
            <v>567</v>
          </cell>
          <cell r="W192">
            <v>67458</v>
          </cell>
          <cell r="X192">
            <v>10033</v>
          </cell>
          <cell r="Y192">
            <v>0</v>
          </cell>
          <cell r="Z192">
            <v>38269</v>
          </cell>
          <cell r="AA192">
            <v>349</v>
          </cell>
          <cell r="AB192">
            <v>36796</v>
          </cell>
          <cell r="AC192">
            <v>37145</v>
          </cell>
          <cell r="AD192">
            <v>97.06</v>
          </cell>
          <cell r="AE192">
            <v>724</v>
          </cell>
          <cell r="AF192">
            <v>329</v>
          </cell>
          <cell r="AG192">
            <v>37849</v>
          </cell>
          <cell r="AH192">
            <v>6129</v>
          </cell>
          <cell r="AI192">
            <v>39155222.509999998</v>
          </cell>
          <cell r="AJ192">
            <v>47175.5</v>
          </cell>
          <cell r="AK192">
            <v>0</v>
          </cell>
          <cell r="AL192">
            <v>1485.63</v>
          </cell>
          <cell r="AM192">
            <v>70085.338065000018</v>
          </cell>
        </row>
        <row r="193">
          <cell r="A193">
            <v>182</v>
          </cell>
          <cell r="B193" t="str">
            <v>North Kesteven</v>
          </cell>
          <cell r="C193" t="str">
            <v>E2534</v>
          </cell>
          <cell r="D193">
            <v>14213</v>
          </cell>
          <cell r="E193">
            <v>14111</v>
          </cell>
          <cell r="F193">
            <v>14426</v>
          </cell>
          <cell r="G193">
            <v>42750</v>
          </cell>
          <cell r="H193">
            <v>8963</v>
          </cell>
          <cell r="I193">
            <v>5492</v>
          </cell>
          <cell r="J193">
            <v>5246</v>
          </cell>
          <cell r="K193">
            <v>19701</v>
          </cell>
          <cell r="L193">
            <v>0</v>
          </cell>
          <cell r="M193">
            <v>0</v>
          </cell>
          <cell r="N193">
            <v>0</v>
          </cell>
          <cell r="O193">
            <v>0</v>
          </cell>
          <cell r="P193">
            <v>47104</v>
          </cell>
          <cell r="Q193">
            <v>769</v>
          </cell>
          <cell r="R193">
            <v>45923</v>
          </cell>
          <cell r="S193">
            <v>46692</v>
          </cell>
          <cell r="T193">
            <v>99.13</v>
          </cell>
          <cell r="U193">
            <v>1283</v>
          </cell>
          <cell r="V193">
            <v>769</v>
          </cell>
          <cell r="W193">
            <v>47975</v>
          </cell>
          <cell r="X193">
            <v>6994</v>
          </cell>
          <cell r="Y193">
            <v>0</v>
          </cell>
          <cell r="Z193">
            <v>21534</v>
          </cell>
          <cell r="AA193">
            <v>570</v>
          </cell>
          <cell r="AB193">
            <v>20949</v>
          </cell>
          <cell r="AC193">
            <v>21519</v>
          </cell>
          <cell r="AD193">
            <v>99.93</v>
          </cell>
          <cell r="AE193">
            <v>-23</v>
          </cell>
          <cell r="AF193">
            <v>336</v>
          </cell>
          <cell r="AG193">
            <v>21262</v>
          </cell>
          <cell r="AH193">
            <v>2912</v>
          </cell>
          <cell r="AI193">
            <v>22697198.18</v>
          </cell>
          <cell r="AJ193">
            <v>33287.1</v>
          </cell>
          <cell r="AK193">
            <v>852.2</v>
          </cell>
          <cell r="AL193">
            <v>1463.41</v>
          </cell>
          <cell r="AM193">
            <v>49959.793012999995</v>
          </cell>
        </row>
        <row r="194">
          <cell r="A194">
            <v>183</v>
          </cell>
          <cell r="B194" t="str">
            <v>North Lincolnshire</v>
          </cell>
          <cell r="C194" t="str">
            <v>E2004</v>
          </cell>
          <cell r="D194">
            <v>21221</v>
          </cell>
          <cell r="E194">
            <v>19715</v>
          </cell>
          <cell r="F194">
            <v>20386</v>
          </cell>
          <cell r="G194">
            <v>61322</v>
          </cell>
          <cell r="H194">
            <v>29189</v>
          </cell>
          <cell r="I194">
            <v>23188</v>
          </cell>
          <cell r="J194">
            <v>27197</v>
          </cell>
          <cell r="K194">
            <v>79574</v>
          </cell>
          <cell r="L194">
            <v>0</v>
          </cell>
          <cell r="M194">
            <v>0</v>
          </cell>
          <cell r="N194">
            <v>0</v>
          </cell>
          <cell r="O194">
            <v>0</v>
          </cell>
          <cell r="P194">
            <v>68321</v>
          </cell>
          <cell r="Q194">
            <v>935</v>
          </cell>
          <cell r="R194">
            <v>66052</v>
          </cell>
          <cell r="S194">
            <v>66987</v>
          </cell>
          <cell r="T194">
            <v>98.05</v>
          </cell>
          <cell r="U194">
            <v>1220</v>
          </cell>
          <cell r="V194">
            <v>677</v>
          </cell>
          <cell r="W194">
            <v>67949</v>
          </cell>
          <cell r="X194">
            <v>7688</v>
          </cell>
          <cell r="Y194">
            <v>0</v>
          </cell>
          <cell r="Z194">
            <v>84190</v>
          </cell>
          <cell r="AA194">
            <v>159</v>
          </cell>
          <cell r="AB194">
            <v>83284</v>
          </cell>
          <cell r="AC194">
            <v>83443</v>
          </cell>
          <cell r="AD194">
            <v>99.11</v>
          </cell>
          <cell r="AE194">
            <v>-2945</v>
          </cell>
          <cell r="AF194">
            <v>40</v>
          </cell>
          <cell r="AG194">
            <v>80379</v>
          </cell>
          <cell r="AH194">
            <v>9404</v>
          </cell>
          <cell r="AI194">
            <v>87890167.390000001</v>
          </cell>
          <cell r="AJ194">
            <v>44656</v>
          </cell>
          <cell r="AK194">
            <v>47.2</v>
          </cell>
          <cell r="AL194">
            <v>1562.1</v>
          </cell>
          <cell r="AM194">
            <v>69830.868719999999</v>
          </cell>
        </row>
        <row r="195">
          <cell r="A195">
            <v>184</v>
          </cell>
          <cell r="B195" t="str">
            <v>North Norfolk</v>
          </cell>
          <cell r="C195" t="str">
            <v>E2635</v>
          </cell>
          <cell r="D195">
            <v>17517</v>
          </cell>
          <cell r="E195">
            <v>14895</v>
          </cell>
          <cell r="F195">
            <v>15733</v>
          </cell>
          <cell r="G195">
            <v>48145</v>
          </cell>
          <cell r="H195">
            <v>8059</v>
          </cell>
          <cell r="I195">
            <v>7433</v>
          </cell>
          <cell r="J195">
            <v>6239</v>
          </cell>
          <cell r="K195">
            <v>21731</v>
          </cell>
          <cell r="L195">
            <v>0</v>
          </cell>
          <cell r="M195">
            <v>0</v>
          </cell>
          <cell r="N195">
            <v>0</v>
          </cell>
          <cell r="O195">
            <v>0</v>
          </cell>
          <cell r="P195">
            <v>55279</v>
          </cell>
          <cell r="Q195">
            <v>1028</v>
          </cell>
          <cell r="R195">
            <v>53091</v>
          </cell>
          <cell r="S195">
            <v>54119</v>
          </cell>
          <cell r="T195">
            <v>97.9</v>
          </cell>
          <cell r="U195">
            <v>-333</v>
          </cell>
          <cell r="V195">
            <v>1061</v>
          </cell>
          <cell r="W195">
            <v>53819</v>
          </cell>
          <cell r="X195">
            <v>8586</v>
          </cell>
          <cell r="Y195">
            <v>0</v>
          </cell>
          <cell r="Z195">
            <v>22850</v>
          </cell>
          <cell r="AA195">
            <v>0</v>
          </cell>
          <cell r="AB195">
            <v>22492</v>
          </cell>
          <cell r="AC195">
            <v>22492</v>
          </cell>
          <cell r="AD195">
            <v>98.43</v>
          </cell>
          <cell r="AE195">
            <v>-506</v>
          </cell>
          <cell r="AF195">
            <v>223</v>
          </cell>
          <cell r="AG195">
            <v>22209</v>
          </cell>
          <cell r="AH195">
            <v>2368</v>
          </cell>
          <cell r="AI195">
            <v>24121195.440000001</v>
          </cell>
          <cell r="AJ195">
            <v>37154</v>
          </cell>
          <cell r="AK195">
            <v>0</v>
          </cell>
          <cell r="AL195">
            <v>1524.75</v>
          </cell>
          <cell r="AM195">
            <v>56650.561500000003</v>
          </cell>
        </row>
        <row r="196">
          <cell r="A196">
            <v>185</v>
          </cell>
          <cell r="B196" t="str">
            <v>North Somerset</v>
          </cell>
          <cell r="C196" t="str">
            <v>E0104</v>
          </cell>
          <cell r="D196">
            <v>30514</v>
          </cell>
          <cell r="E196">
            <v>29964</v>
          </cell>
          <cell r="F196">
            <v>29955</v>
          </cell>
          <cell r="G196">
            <v>90433</v>
          </cell>
          <cell r="H196">
            <v>17740</v>
          </cell>
          <cell r="I196">
            <v>16930</v>
          </cell>
          <cell r="J196">
            <v>16621</v>
          </cell>
          <cell r="K196">
            <v>51291</v>
          </cell>
          <cell r="L196">
            <v>0</v>
          </cell>
          <cell r="M196">
            <v>0</v>
          </cell>
          <cell r="N196">
            <v>0</v>
          </cell>
          <cell r="O196">
            <v>0</v>
          </cell>
          <cell r="P196">
            <v>100201</v>
          </cell>
          <cell r="Q196">
            <v>1520</v>
          </cell>
          <cell r="R196">
            <v>96546</v>
          </cell>
          <cell r="S196">
            <v>98066</v>
          </cell>
          <cell r="T196">
            <v>97.87</v>
          </cell>
          <cell r="U196">
            <v>1194</v>
          </cell>
          <cell r="V196">
            <v>1451</v>
          </cell>
          <cell r="W196">
            <v>99191</v>
          </cell>
          <cell r="X196">
            <v>12536</v>
          </cell>
          <cell r="Y196">
            <v>0</v>
          </cell>
          <cell r="Z196">
            <v>56491</v>
          </cell>
          <cell r="AA196">
            <v>507</v>
          </cell>
          <cell r="AB196">
            <v>54474</v>
          </cell>
          <cell r="AC196">
            <v>54981</v>
          </cell>
          <cell r="AD196">
            <v>97.33</v>
          </cell>
          <cell r="AE196">
            <v>-792</v>
          </cell>
          <cell r="AF196">
            <v>540</v>
          </cell>
          <cell r="AG196">
            <v>54222</v>
          </cell>
          <cell r="AH196">
            <v>6306</v>
          </cell>
          <cell r="AI196">
            <v>59139282.119999997</v>
          </cell>
          <cell r="AJ196">
            <v>72023.11</v>
          </cell>
          <cell r="AK196">
            <v>0</v>
          </cell>
          <cell r="AL196">
            <v>1447.19</v>
          </cell>
          <cell r="AM196">
            <v>104231.1245609</v>
          </cell>
        </row>
        <row r="197">
          <cell r="A197">
            <v>186</v>
          </cell>
          <cell r="B197" t="str">
            <v>North Tyneside</v>
          </cell>
          <cell r="C197" t="str">
            <v>E4503</v>
          </cell>
          <cell r="D197">
            <v>20680</v>
          </cell>
          <cell r="E197">
            <v>22741</v>
          </cell>
          <cell r="F197">
            <v>22696</v>
          </cell>
          <cell r="G197">
            <v>66117</v>
          </cell>
          <cell r="H197">
            <v>20644</v>
          </cell>
          <cell r="I197">
            <v>16368</v>
          </cell>
          <cell r="J197">
            <v>13561</v>
          </cell>
          <cell r="K197">
            <v>50573</v>
          </cell>
          <cell r="L197">
            <v>0</v>
          </cell>
          <cell r="M197">
            <v>0</v>
          </cell>
          <cell r="N197">
            <v>0</v>
          </cell>
          <cell r="O197">
            <v>0</v>
          </cell>
          <cell r="P197">
            <v>78233</v>
          </cell>
          <cell r="Q197">
            <v>473</v>
          </cell>
          <cell r="R197">
            <v>75298</v>
          </cell>
          <cell r="S197">
            <v>75771</v>
          </cell>
          <cell r="T197">
            <v>96.85</v>
          </cell>
          <cell r="U197">
            <v>1606</v>
          </cell>
          <cell r="V197">
            <v>432</v>
          </cell>
          <cell r="W197">
            <v>77336</v>
          </cell>
          <cell r="X197">
            <v>13192</v>
          </cell>
          <cell r="Y197">
            <v>0</v>
          </cell>
          <cell r="Z197">
            <v>58165</v>
          </cell>
          <cell r="AA197">
            <v>208</v>
          </cell>
          <cell r="AB197">
            <v>56833</v>
          </cell>
          <cell r="AC197">
            <v>57041</v>
          </cell>
          <cell r="AD197">
            <v>98.07</v>
          </cell>
          <cell r="AE197">
            <v>-3746</v>
          </cell>
          <cell r="AF197">
            <v>103</v>
          </cell>
          <cell r="AG197">
            <v>53190</v>
          </cell>
          <cell r="AH197">
            <v>5285</v>
          </cell>
          <cell r="AI197">
            <v>61528409.109999999</v>
          </cell>
          <cell r="AJ197">
            <v>53762.8</v>
          </cell>
          <cell r="AK197">
            <v>49.6</v>
          </cell>
          <cell r="AL197">
            <v>1487.81</v>
          </cell>
          <cell r="AM197">
            <v>80062.626843999999</v>
          </cell>
        </row>
        <row r="198">
          <cell r="A198">
            <v>187</v>
          </cell>
          <cell r="B198" t="str">
            <v>North Warwickshire</v>
          </cell>
          <cell r="C198" t="str">
            <v>E3731</v>
          </cell>
          <cell r="D198">
            <v>8942</v>
          </cell>
          <cell r="E198">
            <v>8867</v>
          </cell>
          <cell r="F198">
            <v>8759</v>
          </cell>
          <cell r="G198">
            <v>26568</v>
          </cell>
          <cell r="H198">
            <v>12941</v>
          </cell>
          <cell r="I198">
            <v>11770</v>
          </cell>
          <cell r="J198">
            <v>12134</v>
          </cell>
          <cell r="K198">
            <v>36845</v>
          </cell>
          <cell r="L198">
            <v>0</v>
          </cell>
          <cell r="M198">
            <v>0</v>
          </cell>
          <cell r="N198">
            <v>0</v>
          </cell>
          <cell r="O198">
            <v>0</v>
          </cell>
          <cell r="P198">
            <v>30179</v>
          </cell>
          <cell r="Q198">
            <v>368</v>
          </cell>
          <cell r="R198">
            <v>29256</v>
          </cell>
          <cell r="S198">
            <v>29624</v>
          </cell>
          <cell r="T198">
            <v>98.16</v>
          </cell>
          <cell r="U198">
            <v>264</v>
          </cell>
          <cell r="V198">
            <v>429</v>
          </cell>
          <cell r="W198">
            <v>29949</v>
          </cell>
          <cell r="X198">
            <v>3763</v>
          </cell>
          <cell r="Y198">
            <v>0</v>
          </cell>
          <cell r="Z198">
            <v>40737</v>
          </cell>
          <cell r="AA198">
            <v>410</v>
          </cell>
          <cell r="AB198">
            <v>39857</v>
          </cell>
          <cell r="AC198">
            <v>40267</v>
          </cell>
          <cell r="AD198">
            <v>98.85</v>
          </cell>
          <cell r="AE198">
            <v>-1159</v>
          </cell>
          <cell r="AF198">
            <v>172</v>
          </cell>
          <cell r="AG198">
            <v>38870</v>
          </cell>
          <cell r="AH198">
            <v>3505</v>
          </cell>
          <cell r="AI198">
            <v>42486482.630000003</v>
          </cell>
          <cell r="AJ198">
            <v>19511.599999999999</v>
          </cell>
          <cell r="AK198">
            <v>0</v>
          </cell>
          <cell r="AL198">
            <v>1590.1</v>
          </cell>
          <cell r="AM198">
            <v>31025.395159999996</v>
          </cell>
        </row>
        <row r="199">
          <cell r="A199">
            <v>188</v>
          </cell>
          <cell r="B199" t="str">
            <v>North West Leicestershire</v>
          </cell>
          <cell r="C199" t="str">
            <v>E2437</v>
          </cell>
          <cell r="D199">
            <v>12755</v>
          </cell>
          <cell r="E199">
            <v>12564</v>
          </cell>
          <cell r="F199">
            <v>12617</v>
          </cell>
          <cell r="G199">
            <v>37936</v>
          </cell>
          <cell r="H199">
            <v>14189</v>
          </cell>
          <cell r="I199">
            <v>13514</v>
          </cell>
          <cell r="J199">
            <v>13268</v>
          </cell>
          <cell r="K199">
            <v>40971</v>
          </cell>
          <cell r="L199">
            <v>0</v>
          </cell>
          <cell r="M199">
            <v>0</v>
          </cell>
          <cell r="N199">
            <v>0</v>
          </cell>
          <cell r="O199">
            <v>0</v>
          </cell>
          <cell r="P199">
            <v>42647</v>
          </cell>
          <cell r="Q199">
            <v>384</v>
          </cell>
          <cell r="R199">
            <v>41306</v>
          </cell>
          <cell r="S199">
            <v>41690</v>
          </cell>
          <cell r="T199">
            <v>97.76</v>
          </cell>
          <cell r="U199">
            <v>622</v>
          </cell>
          <cell r="V199">
            <v>459</v>
          </cell>
          <cell r="W199">
            <v>42387</v>
          </cell>
          <cell r="X199">
            <v>5614</v>
          </cell>
          <cell r="Y199">
            <v>0</v>
          </cell>
          <cell r="Z199">
            <v>46504</v>
          </cell>
          <cell r="AA199">
            <v>398</v>
          </cell>
          <cell r="AB199">
            <v>45742</v>
          </cell>
          <cell r="AC199">
            <v>46140</v>
          </cell>
          <cell r="AD199">
            <v>99.22</v>
          </cell>
          <cell r="AE199">
            <v>-510</v>
          </cell>
          <cell r="AF199">
            <v>466</v>
          </cell>
          <cell r="AG199">
            <v>45698</v>
          </cell>
          <cell r="AH199">
            <v>5153</v>
          </cell>
          <cell r="AI199">
            <v>48202614.099999994</v>
          </cell>
          <cell r="AJ199">
            <v>29011.200000000001</v>
          </cell>
          <cell r="AK199">
            <v>0</v>
          </cell>
          <cell r="AL199">
            <v>1515.52</v>
          </cell>
          <cell r="AM199">
            <v>43967.053824000002</v>
          </cell>
        </row>
        <row r="200">
          <cell r="A200">
            <v>189</v>
          </cell>
          <cell r="B200" t="str">
            <v>Northampton</v>
          </cell>
          <cell r="C200" t="str">
            <v>E2835</v>
          </cell>
          <cell r="D200">
            <v>25144</v>
          </cell>
          <cell r="E200">
            <v>24922</v>
          </cell>
          <cell r="F200">
            <v>24962</v>
          </cell>
          <cell r="G200">
            <v>75028</v>
          </cell>
          <cell r="H200">
            <v>30500</v>
          </cell>
          <cell r="I200">
            <v>27603</v>
          </cell>
          <cell r="J200">
            <v>29064</v>
          </cell>
          <cell r="K200">
            <v>87167</v>
          </cell>
          <cell r="L200">
            <v>0</v>
          </cell>
          <cell r="M200">
            <v>0</v>
          </cell>
          <cell r="N200">
            <v>0</v>
          </cell>
          <cell r="O200">
            <v>0</v>
          </cell>
          <cell r="P200">
            <v>84702</v>
          </cell>
          <cell r="Q200">
            <v>866</v>
          </cell>
          <cell r="R200">
            <v>81418</v>
          </cell>
          <cell r="S200">
            <v>82284</v>
          </cell>
          <cell r="T200">
            <v>97.15</v>
          </cell>
          <cell r="U200">
            <v>1604</v>
          </cell>
          <cell r="V200">
            <v>937</v>
          </cell>
          <cell r="W200">
            <v>83959</v>
          </cell>
          <cell r="X200">
            <v>11336</v>
          </cell>
          <cell r="Y200">
            <v>0</v>
          </cell>
          <cell r="Z200">
            <v>96663</v>
          </cell>
          <cell r="AA200">
            <v>799</v>
          </cell>
          <cell r="AB200">
            <v>94950</v>
          </cell>
          <cell r="AC200">
            <v>95749</v>
          </cell>
          <cell r="AD200">
            <v>99.05</v>
          </cell>
          <cell r="AE200">
            <v>-2616</v>
          </cell>
          <cell r="AF200">
            <v>877</v>
          </cell>
          <cell r="AG200">
            <v>93211</v>
          </cell>
          <cell r="AH200">
            <v>7754</v>
          </cell>
          <cell r="AI200">
            <v>103530186.08</v>
          </cell>
          <cell r="AJ200">
            <v>60188.7</v>
          </cell>
          <cell r="AK200">
            <v>0</v>
          </cell>
          <cell r="AL200">
            <v>1448.48</v>
          </cell>
          <cell r="AM200">
            <v>87182.128175999998</v>
          </cell>
        </row>
        <row r="201">
          <cell r="A201">
            <v>190</v>
          </cell>
          <cell r="B201" t="str">
            <v>Northumberland UA</v>
          </cell>
          <cell r="C201" t="str">
            <v>E2901</v>
          </cell>
          <cell r="D201">
            <v>42914</v>
          </cell>
          <cell r="E201">
            <v>42482</v>
          </cell>
          <cell r="F201">
            <v>42377</v>
          </cell>
          <cell r="G201">
            <v>127773</v>
          </cell>
          <cell r="H201">
            <v>21308</v>
          </cell>
          <cell r="I201">
            <v>24278</v>
          </cell>
          <cell r="J201">
            <v>17701</v>
          </cell>
          <cell r="K201">
            <v>63287</v>
          </cell>
          <cell r="L201">
            <v>0</v>
          </cell>
          <cell r="M201">
            <v>0</v>
          </cell>
          <cell r="N201">
            <v>0</v>
          </cell>
          <cell r="O201">
            <v>0</v>
          </cell>
          <cell r="P201">
            <v>142959</v>
          </cell>
          <cell r="Q201">
            <v>1490</v>
          </cell>
          <cell r="R201">
            <v>138231</v>
          </cell>
          <cell r="S201">
            <v>139721</v>
          </cell>
          <cell r="T201">
            <v>97.74</v>
          </cell>
          <cell r="U201">
            <v>3198</v>
          </cell>
          <cell r="V201">
            <v>1281</v>
          </cell>
          <cell r="W201">
            <v>142710</v>
          </cell>
          <cell r="X201">
            <v>18047</v>
          </cell>
          <cell r="Y201">
            <v>0</v>
          </cell>
          <cell r="Z201">
            <v>72482</v>
          </cell>
          <cell r="AA201">
            <v>506</v>
          </cell>
          <cell r="AB201">
            <v>70226</v>
          </cell>
          <cell r="AC201">
            <v>70732</v>
          </cell>
          <cell r="AD201">
            <v>97.59</v>
          </cell>
          <cell r="AE201">
            <v>-1966</v>
          </cell>
          <cell r="AF201">
            <v>864</v>
          </cell>
          <cell r="AG201">
            <v>69124</v>
          </cell>
          <cell r="AH201">
            <v>2879</v>
          </cell>
          <cell r="AI201">
            <v>77486369.530000001</v>
          </cell>
          <cell r="AJ201">
            <v>98095.2</v>
          </cell>
          <cell r="AK201">
            <v>0</v>
          </cell>
          <cell r="AL201">
            <v>1512.7</v>
          </cell>
          <cell r="AM201">
            <v>148388.60903999998</v>
          </cell>
        </row>
        <row r="202">
          <cell r="A202">
            <v>191</v>
          </cell>
          <cell r="B202" t="str">
            <v>Norwich</v>
          </cell>
          <cell r="C202" t="str">
            <v>E2636</v>
          </cell>
          <cell r="D202">
            <v>14966</v>
          </cell>
          <cell r="E202">
            <v>14642</v>
          </cell>
          <cell r="F202">
            <v>14603</v>
          </cell>
          <cell r="G202">
            <v>44211</v>
          </cell>
          <cell r="H202">
            <v>23255</v>
          </cell>
          <cell r="I202">
            <v>23408</v>
          </cell>
          <cell r="J202">
            <v>21322</v>
          </cell>
          <cell r="K202">
            <v>67985</v>
          </cell>
          <cell r="L202">
            <v>0</v>
          </cell>
          <cell r="M202">
            <v>0</v>
          </cell>
          <cell r="N202">
            <v>0</v>
          </cell>
          <cell r="O202">
            <v>0</v>
          </cell>
          <cell r="P202">
            <v>51357</v>
          </cell>
          <cell r="Q202">
            <v>1036</v>
          </cell>
          <cell r="R202">
            <v>47828</v>
          </cell>
          <cell r="S202">
            <v>48864</v>
          </cell>
          <cell r="T202">
            <v>95.15</v>
          </cell>
          <cell r="U202">
            <v>1470</v>
          </cell>
          <cell r="V202">
            <v>930</v>
          </cell>
          <cell r="W202">
            <v>50228</v>
          </cell>
          <cell r="X202">
            <v>7344</v>
          </cell>
          <cell r="Y202">
            <v>0</v>
          </cell>
          <cell r="Z202">
            <v>77899</v>
          </cell>
          <cell r="AA202">
            <v>599</v>
          </cell>
          <cell r="AB202">
            <v>76121</v>
          </cell>
          <cell r="AC202">
            <v>76720</v>
          </cell>
          <cell r="AD202">
            <v>98.49</v>
          </cell>
          <cell r="AE202">
            <v>-1376</v>
          </cell>
          <cell r="AF202">
            <v>483</v>
          </cell>
          <cell r="AG202">
            <v>75228</v>
          </cell>
          <cell r="AH202">
            <v>8709</v>
          </cell>
          <cell r="AI202">
            <v>80611595.210000008</v>
          </cell>
          <cell r="AJ202">
            <v>33477.300000000003</v>
          </cell>
          <cell r="AK202">
            <v>0</v>
          </cell>
          <cell r="AL202">
            <v>1576.13</v>
          </cell>
          <cell r="AM202">
            <v>52764.576849000005</v>
          </cell>
        </row>
        <row r="203">
          <cell r="A203">
            <v>192</v>
          </cell>
          <cell r="B203" t="str">
            <v>Nottingham</v>
          </cell>
          <cell r="C203" t="str">
            <v>E3001</v>
          </cell>
          <cell r="D203">
            <v>27689</v>
          </cell>
          <cell r="E203">
            <v>26732</v>
          </cell>
          <cell r="F203">
            <v>27367</v>
          </cell>
          <cell r="G203">
            <v>81788</v>
          </cell>
          <cell r="H203">
            <v>39097</v>
          </cell>
          <cell r="I203">
            <v>34267</v>
          </cell>
          <cell r="J203">
            <v>36541</v>
          </cell>
          <cell r="K203">
            <v>109905</v>
          </cell>
          <cell r="L203">
            <v>0</v>
          </cell>
          <cell r="M203">
            <v>0</v>
          </cell>
          <cell r="N203">
            <v>0</v>
          </cell>
          <cell r="O203">
            <v>0</v>
          </cell>
          <cell r="P203">
            <v>91277</v>
          </cell>
          <cell r="Q203">
            <v>993</v>
          </cell>
          <cell r="R203">
            <v>84341</v>
          </cell>
          <cell r="S203">
            <v>85334</v>
          </cell>
          <cell r="T203">
            <v>93.49</v>
          </cell>
          <cell r="U203">
            <v>4591</v>
          </cell>
          <cell r="V203">
            <v>1021</v>
          </cell>
          <cell r="W203">
            <v>89953</v>
          </cell>
          <cell r="X203">
            <v>14153</v>
          </cell>
          <cell r="Y203">
            <v>0</v>
          </cell>
          <cell r="Z203">
            <v>127835</v>
          </cell>
          <cell r="AA203">
            <v>2595</v>
          </cell>
          <cell r="AB203">
            <v>121989</v>
          </cell>
          <cell r="AC203">
            <v>124584</v>
          </cell>
          <cell r="AD203">
            <v>97.46</v>
          </cell>
          <cell r="AE203">
            <v>-1919</v>
          </cell>
          <cell r="AF203">
            <v>1736</v>
          </cell>
          <cell r="AG203">
            <v>121806</v>
          </cell>
          <cell r="AH203">
            <v>16314</v>
          </cell>
          <cell r="AI203">
            <v>131268338.33</v>
          </cell>
          <cell r="AJ203">
            <v>58845</v>
          </cell>
          <cell r="AK203">
            <v>0</v>
          </cell>
          <cell r="AL203">
            <v>1643.76</v>
          </cell>
          <cell r="AM203">
            <v>96727.05720000001</v>
          </cell>
        </row>
        <row r="204">
          <cell r="A204">
            <v>193</v>
          </cell>
          <cell r="B204" t="str">
            <v>Nuneaton and Bedworth</v>
          </cell>
          <cell r="C204" t="str">
            <v>E3732</v>
          </cell>
          <cell r="D204">
            <v>15526</v>
          </cell>
          <cell r="E204">
            <v>14661</v>
          </cell>
          <cell r="F204">
            <v>15149</v>
          </cell>
          <cell r="G204">
            <v>45336</v>
          </cell>
          <cell r="H204">
            <v>11067</v>
          </cell>
          <cell r="I204">
            <v>9325</v>
          </cell>
          <cell r="J204">
            <v>9762</v>
          </cell>
          <cell r="K204">
            <v>30154</v>
          </cell>
          <cell r="L204">
            <v>0</v>
          </cell>
          <cell r="M204">
            <v>0</v>
          </cell>
          <cell r="N204">
            <v>0</v>
          </cell>
          <cell r="O204">
            <v>0</v>
          </cell>
          <cell r="P204">
            <v>50962</v>
          </cell>
          <cell r="Q204">
            <v>701</v>
          </cell>
          <cell r="R204">
            <v>48996</v>
          </cell>
          <cell r="S204">
            <v>49697</v>
          </cell>
          <cell r="T204">
            <v>97.5</v>
          </cell>
          <cell r="U204">
            <v>860</v>
          </cell>
          <cell r="V204">
            <v>729</v>
          </cell>
          <cell r="W204">
            <v>50585</v>
          </cell>
          <cell r="X204">
            <v>6091</v>
          </cell>
          <cell r="Y204">
            <v>0</v>
          </cell>
          <cell r="Z204">
            <v>33776</v>
          </cell>
          <cell r="AA204">
            <v>452</v>
          </cell>
          <cell r="AB204">
            <v>32524</v>
          </cell>
          <cell r="AC204">
            <v>32976</v>
          </cell>
          <cell r="AD204">
            <v>97.6</v>
          </cell>
          <cell r="AE204">
            <v>-320</v>
          </cell>
          <cell r="AF204">
            <v>14</v>
          </cell>
          <cell r="AG204">
            <v>32218</v>
          </cell>
          <cell r="AH204">
            <v>2784</v>
          </cell>
          <cell r="AI204">
            <v>36129504.119999997</v>
          </cell>
          <cell r="AJ204">
            <v>34071.9</v>
          </cell>
          <cell r="AK204">
            <v>43</v>
          </cell>
          <cell r="AL204">
            <v>1540.2</v>
          </cell>
          <cell r="AM204">
            <v>52543.768980000001</v>
          </cell>
        </row>
        <row r="205">
          <cell r="A205">
            <v>194</v>
          </cell>
          <cell r="B205" t="str">
            <v>Oadby and Wigston</v>
          </cell>
          <cell r="C205" t="str">
            <v>E2438</v>
          </cell>
          <cell r="D205">
            <v>7349</v>
          </cell>
          <cell r="E205">
            <v>7130</v>
          </cell>
          <cell r="F205">
            <v>7162</v>
          </cell>
          <cell r="G205">
            <v>21641</v>
          </cell>
          <cell r="H205">
            <v>3992</v>
          </cell>
          <cell r="I205">
            <v>3265</v>
          </cell>
          <cell r="J205">
            <v>3025</v>
          </cell>
          <cell r="K205">
            <v>10282</v>
          </cell>
          <cell r="L205">
            <v>0</v>
          </cell>
          <cell r="M205">
            <v>0</v>
          </cell>
          <cell r="N205">
            <v>0</v>
          </cell>
          <cell r="O205">
            <v>0</v>
          </cell>
          <cell r="P205">
            <v>24093</v>
          </cell>
          <cell r="Q205">
            <v>268</v>
          </cell>
          <cell r="R205">
            <v>23546</v>
          </cell>
          <cell r="S205">
            <v>23814</v>
          </cell>
          <cell r="T205">
            <v>98.84</v>
          </cell>
          <cell r="U205">
            <v>97</v>
          </cell>
          <cell r="V205">
            <v>274</v>
          </cell>
          <cell r="W205">
            <v>23917</v>
          </cell>
          <cell r="X205">
            <v>2819</v>
          </cell>
          <cell r="Y205">
            <v>0</v>
          </cell>
          <cell r="Z205">
            <v>12140</v>
          </cell>
          <cell r="AA205">
            <v>25</v>
          </cell>
          <cell r="AB205">
            <v>11893</v>
          </cell>
          <cell r="AC205">
            <v>11918</v>
          </cell>
          <cell r="AD205">
            <v>98.17</v>
          </cell>
          <cell r="AE205">
            <v>-189</v>
          </cell>
          <cell r="AF205">
            <v>105</v>
          </cell>
          <cell r="AG205">
            <v>11809</v>
          </cell>
          <cell r="AH205">
            <v>1234</v>
          </cell>
          <cell r="AI205">
            <v>12043036.720000001</v>
          </cell>
          <cell r="AJ205">
            <v>16447.05</v>
          </cell>
          <cell r="AK205">
            <v>4.0999999999999996</v>
          </cell>
          <cell r="AL205">
            <v>1497.85</v>
          </cell>
          <cell r="AM205">
            <v>24641.355027499994</v>
          </cell>
        </row>
        <row r="206">
          <cell r="A206">
            <v>195</v>
          </cell>
          <cell r="B206" t="str">
            <v>Oldham</v>
          </cell>
          <cell r="C206" t="str">
            <v>E4204</v>
          </cell>
          <cell r="D206">
            <v>22579</v>
          </cell>
          <cell r="E206">
            <v>23807</v>
          </cell>
          <cell r="F206">
            <v>23610</v>
          </cell>
          <cell r="G206">
            <v>69996</v>
          </cell>
          <cell r="H206">
            <v>16864</v>
          </cell>
          <cell r="I206">
            <v>15591</v>
          </cell>
          <cell r="J206">
            <v>15746</v>
          </cell>
          <cell r="K206">
            <v>48201</v>
          </cell>
          <cell r="L206">
            <v>0</v>
          </cell>
          <cell r="M206">
            <v>0</v>
          </cell>
          <cell r="N206">
            <v>0</v>
          </cell>
          <cell r="O206">
            <v>0</v>
          </cell>
          <cell r="P206">
            <v>77723</v>
          </cell>
          <cell r="Q206">
            <v>1088</v>
          </cell>
          <cell r="R206">
            <v>73319</v>
          </cell>
          <cell r="S206">
            <v>74407</v>
          </cell>
          <cell r="T206">
            <v>95.73</v>
          </cell>
          <cell r="U206">
            <v>1671</v>
          </cell>
          <cell r="V206">
            <v>1075</v>
          </cell>
          <cell r="W206">
            <v>76065</v>
          </cell>
          <cell r="X206">
            <v>11898</v>
          </cell>
          <cell r="Y206">
            <v>0</v>
          </cell>
          <cell r="Z206">
            <v>57581</v>
          </cell>
          <cell r="AA206">
            <v>1336</v>
          </cell>
          <cell r="AB206">
            <v>53628</v>
          </cell>
          <cell r="AC206">
            <v>54964</v>
          </cell>
          <cell r="AD206">
            <v>95.46</v>
          </cell>
          <cell r="AE206">
            <v>-2684</v>
          </cell>
          <cell r="AF206">
            <v>310</v>
          </cell>
          <cell r="AG206">
            <v>51254</v>
          </cell>
          <cell r="AH206">
            <v>4514</v>
          </cell>
          <cell r="AI206">
            <v>60236256.130000003</v>
          </cell>
          <cell r="AJ206">
            <v>51935.199999999997</v>
          </cell>
          <cell r="AK206">
            <v>0</v>
          </cell>
          <cell r="AL206">
            <v>1604.48</v>
          </cell>
          <cell r="AM206">
            <v>83328.98969599999</v>
          </cell>
        </row>
        <row r="207">
          <cell r="A207">
            <v>196</v>
          </cell>
          <cell r="B207" t="str">
            <v>Oxford</v>
          </cell>
          <cell r="C207" t="str">
            <v>E3132</v>
          </cell>
          <cell r="D207">
            <v>20450</v>
          </cell>
          <cell r="E207">
            <v>19026</v>
          </cell>
          <cell r="F207">
            <v>19201</v>
          </cell>
          <cell r="G207">
            <v>58677</v>
          </cell>
          <cell r="H207">
            <v>26389</v>
          </cell>
          <cell r="I207">
            <v>23897</v>
          </cell>
          <cell r="J207">
            <v>24784</v>
          </cell>
          <cell r="K207">
            <v>75070</v>
          </cell>
          <cell r="L207">
            <v>0</v>
          </cell>
          <cell r="M207">
            <v>0</v>
          </cell>
          <cell r="N207">
            <v>0</v>
          </cell>
          <cell r="O207">
            <v>0</v>
          </cell>
          <cell r="P207">
            <v>65811</v>
          </cell>
          <cell r="Q207">
            <v>1275</v>
          </cell>
          <cell r="R207">
            <v>62571</v>
          </cell>
          <cell r="S207">
            <v>63846</v>
          </cell>
          <cell r="T207">
            <v>97.01</v>
          </cell>
          <cell r="U207">
            <v>1029</v>
          </cell>
          <cell r="V207">
            <v>1577</v>
          </cell>
          <cell r="W207">
            <v>65177</v>
          </cell>
          <cell r="X207">
            <v>9327</v>
          </cell>
          <cell r="Y207">
            <v>-2</v>
          </cell>
          <cell r="Z207">
            <v>83445</v>
          </cell>
          <cell r="AA207">
            <v>1904</v>
          </cell>
          <cell r="AB207">
            <v>79351</v>
          </cell>
          <cell r="AC207">
            <v>81255</v>
          </cell>
          <cell r="AD207">
            <v>97.38</v>
          </cell>
          <cell r="AE207">
            <v>-202</v>
          </cell>
          <cell r="AF207">
            <v>1543</v>
          </cell>
          <cell r="AG207">
            <v>80692</v>
          </cell>
          <cell r="AH207">
            <v>8724</v>
          </cell>
          <cell r="AI207">
            <v>85220870.859999999</v>
          </cell>
          <cell r="AJ207">
            <v>42567.8</v>
          </cell>
          <cell r="AK207">
            <v>0</v>
          </cell>
          <cell r="AL207">
            <v>1614.14</v>
          </cell>
          <cell r="AM207">
            <v>68710.388692000008</v>
          </cell>
        </row>
        <row r="208">
          <cell r="A208">
            <v>197</v>
          </cell>
          <cell r="B208" t="str">
            <v>Pendle</v>
          </cell>
          <cell r="C208" t="str">
            <v>E2338</v>
          </cell>
          <cell r="D208">
            <v>10155</v>
          </cell>
          <cell r="E208">
            <v>9926</v>
          </cell>
          <cell r="F208">
            <v>9886</v>
          </cell>
          <cell r="G208">
            <v>29967</v>
          </cell>
          <cell r="H208">
            <v>5494</v>
          </cell>
          <cell r="I208">
            <v>5943</v>
          </cell>
          <cell r="J208">
            <v>5652</v>
          </cell>
          <cell r="K208">
            <v>17089</v>
          </cell>
          <cell r="L208">
            <v>0</v>
          </cell>
          <cell r="M208">
            <v>0</v>
          </cell>
          <cell r="N208">
            <v>0</v>
          </cell>
          <cell r="O208">
            <v>0</v>
          </cell>
          <cell r="P208">
            <v>34034</v>
          </cell>
          <cell r="Q208">
            <v>545</v>
          </cell>
          <cell r="R208">
            <v>32387</v>
          </cell>
          <cell r="S208">
            <v>32932</v>
          </cell>
          <cell r="T208">
            <v>96.76</v>
          </cell>
          <cell r="U208">
            <v>364</v>
          </cell>
          <cell r="V208">
            <v>490</v>
          </cell>
          <cell r="W208">
            <v>33241</v>
          </cell>
          <cell r="X208">
            <v>5046</v>
          </cell>
          <cell r="Y208">
            <v>0</v>
          </cell>
          <cell r="Z208">
            <v>19086</v>
          </cell>
          <cell r="AA208">
            <v>190</v>
          </cell>
          <cell r="AB208">
            <v>18257</v>
          </cell>
          <cell r="AC208">
            <v>18447</v>
          </cell>
          <cell r="AD208">
            <v>96.65</v>
          </cell>
          <cell r="AE208">
            <v>472</v>
          </cell>
          <cell r="AF208">
            <v>108</v>
          </cell>
          <cell r="AG208">
            <v>18837</v>
          </cell>
          <cell r="AH208">
            <v>3003</v>
          </cell>
          <cell r="AI208">
            <v>20004143.119999997</v>
          </cell>
          <cell r="AJ208">
            <v>22731.3</v>
          </cell>
          <cell r="AK208">
            <v>0</v>
          </cell>
          <cell r="AL208">
            <v>1557.43</v>
          </cell>
          <cell r="AM208">
            <v>35402.408559000003</v>
          </cell>
        </row>
        <row r="209">
          <cell r="A209">
            <v>198</v>
          </cell>
          <cell r="B209" t="str">
            <v>Peterborough</v>
          </cell>
          <cell r="C209" t="str">
            <v>E0501</v>
          </cell>
          <cell r="D209">
            <v>20625</v>
          </cell>
          <cell r="E209">
            <v>19561</v>
          </cell>
          <cell r="F209">
            <v>19638</v>
          </cell>
          <cell r="G209">
            <v>59824</v>
          </cell>
          <cell r="H209">
            <v>28434</v>
          </cell>
          <cell r="I209">
            <v>29440</v>
          </cell>
          <cell r="J209">
            <v>25567</v>
          </cell>
          <cell r="K209">
            <v>83441</v>
          </cell>
          <cell r="L209">
            <v>0</v>
          </cell>
          <cell r="M209">
            <v>0</v>
          </cell>
          <cell r="N209">
            <v>0</v>
          </cell>
          <cell r="O209">
            <v>0</v>
          </cell>
          <cell r="P209">
            <v>65374</v>
          </cell>
          <cell r="Q209">
            <v>1277</v>
          </cell>
          <cell r="R209">
            <v>61577</v>
          </cell>
          <cell r="S209">
            <v>62854</v>
          </cell>
          <cell r="T209">
            <v>96.15</v>
          </cell>
          <cell r="U209">
            <v>1289</v>
          </cell>
          <cell r="V209">
            <v>776</v>
          </cell>
          <cell r="W209">
            <v>63642</v>
          </cell>
          <cell r="X209">
            <v>8076</v>
          </cell>
          <cell r="Y209">
            <v>0</v>
          </cell>
          <cell r="Z209">
            <v>92290</v>
          </cell>
          <cell r="AA209">
            <v>1054</v>
          </cell>
          <cell r="AB209">
            <v>88670</v>
          </cell>
          <cell r="AC209">
            <v>89724</v>
          </cell>
          <cell r="AD209">
            <v>97.22</v>
          </cell>
          <cell r="AE209">
            <v>-1086</v>
          </cell>
          <cell r="AF209">
            <v>1059</v>
          </cell>
          <cell r="AG209">
            <v>88643</v>
          </cell>
          <cell r="AH209">
            <v>10164</v>
          </cell>
          <cell r="AI209">
            <v>96209237.540000007</v>
          </cell>
          <cell r="AJ209">
            <v>50595.4</v>
          </cell>
          <cell r="AK209">
            <v>332.6</v>
          </cell>
          <cell r="AL209">
            <v>1378.02</v>
          </cell>
          <cell r="AM209">
            <v>70179.802559999996</v>
          </cell>
        </row>
        <row r="210">
          <cell r="A210">
            <v>199</v>
          </cell>
          <cell r="B210" t="str">
            <v>Plymouth</v>
          </cell>
          <cell r="C210" t="str">
            <v>E1101</v>
          </cell>
          <cell r="D210">
            <v>26399</v>
          </cell>
          <cell r="E210">
            <v>28256</v>
          </cell>
          <cell r="F210">
            <v>28179</v>
          </cell>
          <cell r="G210">
            <v>82834</v>
          </cell>
          <cell r="H210">
            <v>31351</v>
          </cell>
          <cell r="I210">
            <v>23856</v>
          </cell>
          <cell r="J210">
            <v>22269</v>
          </cell>
          <cell r="K210">
            <v>77476</v>
          </cell>
          <cell r="L210">
            <v>0</v>
          </cell>
          <cell r="M210">
            <v>0</v>
          </cell>
          <cell r="N210">
            <v>0</v>
          </cell>
          <cell r="O210">
            <v>0</v>
          </cell>
          <cell r="P210">
            <v>93418</v>
          </cell>
          <cell r="Q210">
            <v>1051</v>
          </cell>
          <cell r="R210">
            <v>89053</v>
          </cell>
          <cell r="S210">
            <v>90104</v>
          </cell>
          <cell r="T210">
            <v>96.45</v>
          </cell>
          <cell r="U210">
            <v>2179</v>
          </cell>
          <cell r="V210">
            <v>1196</v>
          </cell>
          <cell r="W210">
            <v>92428</v>
          </cell>
          <cell r="X210">
            <v>14742</v>
          </cell>
          <cell r="Y210">
            <v>0</v>
          </cell>
          <cell r="Z210">
            <v>86710</v>
          </cell>
          <cell r="AA210">
            <v>1335</v>
          </cell>
          <cell r="AB210">
            <v>82539</v>
          </cell>
          <cell r="AC210">
            <v>83874</v>
          </cell>
          <cell r="AD210">
            <v>96.73</v>
          </cell>
          <cell r="AE210">
            <v>-572</v>
          </cell>
          <cell r="AF210">
            <v>724</v>
          </cell>
          <cell r="AG210">
            <v>82691</v>
          </cell>
          <cell r="AH210">
            <v>8550</v>
          </cell>
          <cell r="AI210">
            <v>88316937.88000001</v>
          </cell>
          <cell r="AJ210">
            <v>67799.600000000006</v>
          </cell>
          <cell r="AK210">
            <v>843</v>
          </cell>
          <cell r="AL210">
            <v>1507.86</v>
          </cell>
          <cell r="AM210">
            <v>103503.430836</v>
          </cell>
        </row>
        <row r="211">
          <cell r="A211">
            <v>200</v>
          </cell>
          <cell r="B211" t="str">
            <v>Poole</v>
          </cell>
          <cell r="C211" t="str">
            <v>E1201</v>
          </cell>
          <cell r="D211">
            <v>23394</v>
          </cell>
          <cell r="E211">
            <v>22468</v>
          </cell>
          <cell r="F211">
            <v>22438</v>
          </cell>
          <cell r="G211">
            <v>68300</v>
          </cell>
          <cell r="H211">
            <v>20988</v>
          </cell>
          <cell r="I211">
            <v>16541</v>
          </cell>
          <cell r="J211">
            <v>16956</v>
          </cell>
          <cell r="K211">
            <v>54485</v>
          </cell>
          <cell r="L211">
            <v>0</v>
          </cell>
          <cell r="M211">
            <v>0</v>
          </cell>
          <cell r="N211">
            <v>0</v>
          </cell>
          <cell r="O211">
            <v>0</v>
          </cell>
          <cell r="P211">
            <v>75799</v>
          </cell>
          <cell r="Q211">
            <v>1390</v>
          </cell>
          <cell r="R211">
            <v>73178</v>
          </cell>
          <cell r="S211">
            <v>74568</v>
          </cell>
          <cell r="T211">
            <v>98.38</v>
          </cell>
          <cell r="U211">
            <v>773</v>
          </cell>
          <cell r="V211">
            <v>1158</v>
          </cell>
          <cell r="W211">
            <v>75109</v>
          </cell>
          <cell r="X211">
            <v>9383</v>
          </cell>
          <cell r="Y211">
            <v>0</v>
          </cell>
          <cell r="Z211">
            <v>61562</v>
          </cell>
          <cell r="AA211">
            <v>497</v>
          </cell>
          <cell r="AB211">
            <v>59824</v>
          </cell>
          <cell r="AC211">
            <v>60321</v>
          </cell>
          <cell r="AD211">
            <v>97.98</v>
          </cell>
          <cell r="AE211">
            <v>-638</v>
          </cell>
          <cell r="AF211">
            <v>460</v>
          </cell>
          <cell r="AG211">
            <v>59646</v>
          </cell>
          <cell r="AH211">
            <v>5540</v>
          </cell>
          <cell r="AI211">
            <v>64171611.450000003</v>
          </cell>
          <cell r="AJ211">
            <v>53540</v>
          </cell>
          <cell r="AK211">
            <v>159.4</v>
          </cell>
          <cell r="AL211">
            <v>1458.45</v>
          </cell>
          <cell r="AM211">
            <v>78317.889930000005</v>
          </cell>
        </row>
        <row r="212">
          <cell r="A212">
            <v>201</v>
          </cell>
          <cell r="B212" t="str">
            <v>Portsmouth</v>
          </cell>
          <cell r="C212" t="str">
            <v>E1701</v>
          </cell>
          <cell r="D212">
            <v>20717</v>
          </cell>
          <cell r="E212">
            <v>20359</v>
          </cell>
          <cell r="F212">
            <v>20147</v>
          </cell>
          <cell r="G212">
            <v>61223</v>
          </cell>
          <cell r="H212">
            <v>29491</v>
          </cell>
          <cell r="I212">
            <v>21958</v>
          </cell>
          <cell r="J212">
            <v>20382</v>
          </cell>
          <cell r="K212">
            <v>71831</v>
          </cell>
          <cell r="L212">
            <v>0</v>
          </cell>
          <cell r="M212">
            <v>0</v>
          </cell>
          <cell r="N212">
            <v>0</v>
          </cell>
          <cell r="O212">
            <v>0</v>
          </cell>
          <cell r="P212">
            <v>68666</v>
          </cell>
          <cell r="Q212">
            <v>918</v>
          </cell>
          <cell r="R212">
            <v>64348</v>
          </cell>
          <cell r="S212">
            <v>65266</v>
          </cell>
          <cell r="T212">
            <v>95.05</v>
          </cell>
          <cell r="U212">
            <v>2400</v>
          </cell>
          <cell r="V212">
            <v>829</v>
          </cell>
          <cell r="W212">
            <v>67577</v>
          </cell>
          <cell r="X212">
            <v>9564</v>
          </cell>
          <cell r="Y212">
            <v>0</v>
          </cell>
          <cell r="Z212">
            <v>81690</v>
          </cell>
          <cell r="AA212">
            <v>210</v>
          </cell>
          <cell r="AB212">
            <v>79851</v>
          </cell>
          <cell r="AC212">
            <v>80061</v>
          </cell>
          <cell r="AD212">
            <v>98.01</v>
          </cell>
          <cell r="AE212">
            <v>1074</v>
          </cell>
          <cell r="AF212">
            <v>212</v>
          </cell>
          <cell r="AG212">
            <v>81137</v>
          </cell>
          <cell r="AH212">
            <v>9983</v>
          </cell>
          <cell r="AI212">
            <v>84785503.38000001</v>
          </cell>
          <cell r="AJ212">
            <v>51086.8</v>
          </cell>
          <cell r="AK212">
            <v>661</v>
          </cell>
          <cell r="AL212">
            <v>1384.16</v>
          </cell>
          <cell r="AM212">
            <v>71627.234848000007</v>
          </cell>
        </row>
        <row r="213">
          <cell r="A213">
            <v>202</v>
          </cell>
          <cell r="B213" t="str">
            <v>Preston</v>
          </cell>
          <cell r="C213" t="str">
            <v>E2339</v>
          </cell>
          <cell r="D213">
            <v>15649</v>
          </cell>
          <cell r="E213">
            <v>15518</v>
          </cell>
          <cell r="F213">
            <v>15399</v>
          </cell>
          <cell r="G213">
            <v>46566</v>
          </cell>
          <cell r="H213">
            <v>21088</v>
          </cell>
          <cell r="I213">
            <v>19781</v>
          </cell>
          <cell r="J213">
            <v>17512</v>
          </cell>
          <cell r="K213">
            <v>58381</v>
          </cell>
          <cell r="L213">
            <v>0</v>
          </cell>
          <cell r="M213">
            <v>0</v>
          </cell>
          <cell r="N213">
            <v>0</v>
          </cell>
          <cell r="O213">
            <v>0</v>
          </cell>
          <cell r="P213">
            <v>53144</v>
          </cell>
          <cell r="Q213">
            <v>451</v>
          </cell>
          <cell r="R213">
            <v>50724</v>
          </cell>
          <cell r="S213">
            <v>51175</v>
          </cell>
          <cell r="T213">
            <v>96.29</v>
          </cell>
          <cell r="U213">
            <v>876</v>
          </cell>
          <cell r="V213">
            <v>612</v>
          </cell>
          <cell r="W213">
            <v>52212</v>
          </cell>
          <cell r="X213">
            <v>7605</v>
          </cell>
          <cell r="Y213">
            <v>0</v>
          </cell>
          <cell r="Z213">
            <v>65805</v>
          </cell>
          <cell r="AA213">
            <v>1209</v>
          </cell>
          <cell r="AB213">
            <v>62270</v>
          </cell>
          <cell r="AC213">
            <v>63479</v>
          </cell>
          <cell r="AD213">
            <v>96.47</v>
          </cell>
          <cell r="AE213">
            <v>-666</v>
          </cell>
          <cell r="AF213">
            <v>234</v>
          </cell>
          <cell r="AG213">
            <v>61838</v>
          </cell>
          <cell r="AH213">
            <v>5037</v>
          </cell>
          <cell r="AI213">
            <v>68174202.109999999</v>
          </cell>
          <cell r="AJ213">
            <v>35230.6</v>
          </cell>
          <cell r="AK213">
            <v>44.3</v>
          </cell>
          <cell r="AL213">
            <v>1581.67</v>
          </cell>
          <cell r="AM213">
            <v>55793.251083000003</v>
          </cell>
        </row>
        <row r="214">
          <cell r="A214">
            <v>203</v>
          </cell>
          <cell r="B214" t="str">
            <v>Purbeck</v>
          </cell>
          <cell r="C214" t="str">
            <v>E1236</v>
          </cell>
          <cell r="D214">
            <v>8945</v>
          </cell>
          <cell r="E214">
            <v>8694</v>
          </cell>
          <cell r="F214">
            <v>8706</v>
          </cell>
          <cell r="G214">
            <v>26345</v>
          </cell>
          <cell r="H214">
            <v>8057</v>
          </cell>
          <cell r="I214">
            <v>3772</v>
          </cell>
          <cell r="J214">
            <v>4527</v>
          </cell>
          <cell r="K214">
            <v>16356</v>
          </cell>
          <cell r="L214">
            <v>0</v>
          </cell>
          <cell r="M214">
            <v>0</v>
          </cell>
          <cell r="N214">
            <v>0</v>
          </cell>
          <cell r="O214">
            <v>0</v>
          </cell>
          <cell r="P214">
            <v>29223</v>
          </cell>
          <cell r="Q214">
            <v>420</v>
          </cell>
          <cell r="R214">
            <v>28267</v>
          </cell>
          <cell r="S214">
            <v>28687</v>
          </cell>
          <cell r="T214">
            <v>98.17</v>
          </cell>
          <cell r="U214">
            <v>238</v>
          </cell>
          <cell r="V214">
            <v>312</v>
          </cell>
          <cell r="W214">
            <v>28817</v>
          </cell>
          <cell r="X214">
            <v>3403</v>
          </cell>
          <cell r="Y214">
            <v>0</v>
          </cell>
          <cell r="Z214">
            <v>15308</v>
          </cell>
          <cell r="AA214">
            <v>51</v>
          </cell>
          <cell r="AB214">
            <v>14981</v>
          </cell>
          <cell r="AC214">
            <v>15032</v>
          </cell>
          <cell r="AD214">
            <v>98.2</v>
          </cell>
          <cell r="AE214">
            <v>-1942</v>
          </cell>
          <cell r="AF214">
            <v>67</v>
          </cell>
          <cell r="AG214">
            <v>13106</v>
          </cell>
          <cell r="AH214">
            <v>-1665</v>
          </cell>
          <cell r="AI214">
            <v>18109503.010000002</v>
          </cell>
          <cell r="AJ214">
            <v>18518.900000000001</v>
          </cell>
          <cell r="AK214">
            <v>0</v>
          </cell>
          <cell r="AL214">
            <v>1643.09</v>
          </cell>
          <cell r="AM214">
            <v>30428.219401000002</v>
          </cell>
        </row>
        <row r="215">
          <cell r="A215">
            <v>204</v>
          </cell>
          <cell r="B215" t="str">
            <v>Reading</v>
          </cell>
          <cell r="C215" t="str">
            <v>E0303</v>
          </cell>
          <cell r="D215">
            <v>21568</v>
          </cell>
          <cell r="E215">
            <v>20905</v>
          </cell>
          <cell r="F215">
            <v>21156</v>
          </cell>
          <cell r="G215">
            <v>63629</v>
          </cell>
          <cell r="H215">
            <v>28664</v>
          </cell>
          <cell r="I215">
            <v>28723.35</v>
          </cell>
          <cell r="J215">
            <v>33532</v>
          </cell>
          <cell r="K215">
            <v>90919.35</v>
          </cell>
          <cell r="L215">
            <v>0</v>
          </cell>
          <cell r="M215">
            <v>0</v>
          </cell>
          <cell r="N215">
            <v>0</v>
          </cell>
          <cell r="O215">
            <v>0</v>
          </cell>
          <cell r="P215">
            <v>70147</v>
          </cell>
          <cell r="Q215">
            <v>1220</v>
          </cell>
          <cell r="R215">
            <v>67204</v>
          </cell>
          <cell r="S215">
            <v>68424</v>
          </cell>
          <cell r="T215">
            <v>97.54</v>
          </cell>
          <cell r="U215">
            <v>1255</v>
          </cell>
          <cell r="V215">
            <v>1163</v>
          </cell>
          <cell r="W215">
            <v>69622</v>
          </cell>
          <cell r="X215">
            <v>9881</v>
          </cell>
          <cell r="Y215">
            <v>0</v>
          </cell>
          <cell r="Z215">
            <v>99439</v>
          </cell>
          <cell r="AA215">
            <v>793</v>
          </cell>
          <cell r="AB215">
            <v>96823</v>
          </cell>
          <cell r="AC215">
            <v>97616</v>
          </cell>
          <cell r="AD215">
            <v>98.17</v>
          </cell>
          <cell r="AE215">
            <v>-4353</v>
          </cell>
          <cell r="AF215">
            <v>988</v>
          </cell>
          <cell r="AG215">
            <v>93458</v>
          </cell>
          <cell r="AH215">
            <v>9216</v>
          </cell>
          <cell r="AI215">
            <v>106181860.33999999</v>
          </cell>
          <cell r="AJ215">
            <v>48720.84</v>
          </cell>
          <cell r="AK215">
            <v>0</v>
          </cell>
          <cell r="AL215">
            <v>1531.34</v>
          </cell>
          <cell r="AM215">
            <v>74608.171125599998</v>
          </cell>
        </row>
        <row r="216">
          <cell r="A216">
            <v>205</v>
          </cell>
          <cell r="B216" t="str">
            <v>Redbridge</v>
          </cell>
          <cell r="C216" t="str">
            <v>E5046</v>
          </cell>
          <cell r="D216">
            <v>33813</v>
          </cell>
          <cell r="E216">
            <v>31778</v>
          </cell>
          <cell r="F216">
            <v>31726</v>
          </cell>
          <cell r="G216">
            <v>97317</v>
          </cell>
          <cell r="H216">
            <v>17371</v>
          </cell>
          <cell r="I216">
            <v>15039</v>
          </cell>
          <cell r="J216">
            <v>14040</v>
          </cell>
          <cell r="K216">
            <v>46450</v>
          </cell>
          <cell r="L216">
            <v>0</v>
          </cell>
          <cell r="M216">
            <v>0</v>
          </cell>
          <cell r="N216">
            <v>0</v>
          </cell>
          <cell r="O216">
            <v>0</v>
          </cell>
          <cell r="P216">
            <v>110249</v>
          </cell>
          <cell r="Q216">
            <v>1690</v>
          </cell>
          <cell r="R216">
            <v>104461</v>
          </cell>
          <cell r="S216">
            <v>106151</v>
          </cell>
          <cell r="T216">
            <v>96.28</v>
          </cell>
          <cell r="U216">
            <v>1917</v>
          </cell>
          <cell r="V216">
            <v>2377</v>
          </cell>
          <cell r="W216">
            <v>108755</v>
          </cell>
          <cell r="X216">
            <v>14213</v>
          </cell>
          <cell r="Y216">
            <v>0</v>
          </cell>
          <cell r="Z216">
            <v>52221</v>
          </cell>
          <cell r="AA216">
            <v>673</v>
          </cell>
          <cell r="AB216">
            <v>49908</v>
          </cell>
          <cell r="AC216">
            <v>50581</v>
          </cell>
          <cell r="AD216">
            <v>96.86</v>
          </cell>
          <cell r="AE216">
            <v>-1652</v>
          </cell>
          <cell r="AF216">
            <v>1566</v>
          </cell>
          <cell r="AG216">
            <v>49822</v>
          </cell>
          <cell r="AH216">
            <v>3957</v>
          </cell>
          <cell r="AI216">
            <v>55637777.170000002</v>
          </cell>
          <cell r="AJ216">
            <v>79004.539999999994</v>
          </cell>
          <cell r="AK216">
            <v>0</v>
          </cell>
          <cell r="AL216">
            <v>1398.53</v>
          </cell>
          <cell r="AM216">
            <v>110490.21932619999</v>
          </cell>
        </row>
        <row r="217">
          <cell r="A217">
            <v>206</v>
          </cell>
          <cell r="B217" t="str">
            <v>Redcar and Cleveland</v>
          </cell>
          <cell r="C217" t="str">
            <v>E0703</v>
          </cell>
          <cell r="D217">
            <v>17084</v>
          </cell>
          <cell r="E217">
            <v>16710</v>
          </cell>
          <cell r="F217">
            <v>16416</v>
          </cell>
          <cell r="G217">
            <v>50210</v>
          </cell>
          <cell r="H217">
            <v>13163</v>
          </cell>
          <cell r="I217">
            <v>11831</v>
          </cell>
          <cell r="J217">
            <v>11734</v>
          </cell>
          <cell r="K217">
            <v>36728</v>
          </cell>
          <cell r="L217">
            <v>0</v>
          </cell>
          <cell r="M217">
            <v>0</v>
          </cell>
          <cell r="N217">
            <v>0</v>
          </cell>
          <cell r="O217">
            <v>0</v>
          </cell>
          <cell r="P217">
            <v>56122</v>
          </cell>
          <cell r="Q217">
            <v>557</v>
          </cell>
          <cell r="R217">
            <v>53775</v>
          </cell>
          <cell r="S217">
            <v>54332</v>
          </cell>
          <cell r="T217">
            <v>96.81</v>
          </cell>
          <cell r="U217">
            <v>1275</v>
          </cell>
          <cell r="V217">
            <v>463</v>
          </cell>
          <cell r="W217">
            <v>55513</v>
          </cell>
          <cell r="X217">
            <v>7855</v>
          </cell>
          <cell r="Y217">
            <v>0</v>
          </cell>
          <cell r="Z217">
            <v>50385</v>
          </cell>
          <cell r="AA217">
            <v>182</v>
          </cell>
          <cell r="AB217">
            <v>41008</v>
          </cell>
          <cell r="AC217">
            <v>41190</v>
          </cell>
          <cell r="AD217">
            <v>81.75</v>
          </cell>
          <cell r="AE217">
            <v>-2703</v>
          </cell>
          <cell r="AF217">
            <v>266</v>
          </cell>
          <cell r="AG217">
            <v>38571</v>
          </cell>
          <cell r="AH217">
            <v>4703</v>
          </cell>
          <cell r="AI217">
            <v>55011216.710000001</v>
          </cell>
          <cell r="AJ217">
            <v>36111.879999999997</v>
          </cell>
          <cell r="AK217">
            <v>0</v>
          </cell>
          <cell r="AL217">
            <v>1644.4</v>
          </cell>
          <cell r="AM217">
            <v>59382.375471999992</v>
          </cell>
        </row>
        <row r="218">
          <cell r="A218">
            <v>207</v>
          </cell>
          <cell r="B218" t="str">
            <v>Redditch</v>
          </cell>
          <cell r="C218" t="str">
            <v>E1835</v>
          </cell>
          <cell r="D218">
            <v>10403</v>
          </cell>
          <cell r="E218">
            <v>10150</v>
          </cell>
          <cell r="F218">
            <v>10194</v>
          </cell>
          <cell r="G218">
            <v>30747</v>
          </cell>
          <cell r="H218">
            <v>10178</v>
          </cell>
          <cell r="I218">
            <v>9766</v>
          </cell>
          <cell r="J218">
            <v>9490</v>
          </cell>
          <cell r="K218">
            <v>29434</v>
          </cell>
          <cell r="L218">
            <v>0</v>
          </cell>
          <cell r="M218">
            <v>0</v>
          </cell>
          <cell r="N218">
            <v>0</v>
          </cell>
          <cell r="O218">
            <v>0</v>
          </cell>
          <cell r="P218">
            <v>35343</v>
          </cell>
          <cell r="Q218">
            <v>372</v>
          </cell>
          <cell r="R218">
            <v>34036</v>
          </cell>
          <cell r="S218">
            <v>34408</v>
          </cell>
          <cell r="T218">
            <v>97.35</v>
          </cell>
          <cell r="U218">
            <v>651</v>
          </cell>
          <cell r="V218">
            <v>329</v>
          </cell>
          <cell r="W218">
            <v>35016</v>
          </cell>
          <cell r="X218">
            <v>4080</v>
          </cell>
          <cell r="Y218">
            <v>0</v>
          </cell>
          <cell r="Z218">
            <v>35512</v>
          </cell>
          <cell r="AA218">
            <v>109</v>
          </cell>
          <cell r="AB218">
            <v>34638</v>
          </cell>
          <cell r="AC218">
            <v>34747</v>
          </cell>
          <cell r="AD218">
            <v>97.85</v>
          </cell>
          <cell r="AE218">
            <v>-1055</v>
          </cell>
          <cell r="AF218">
            <v>384</v>
          </cell>
          <cell r="AG218">
            <v>33967</v>
          </cell>
          <cell r="AH218">
            <v>3382</v>
          </cell>
          <cell r="AI218">
            <v>37034874.859999999</v>
          </cell>
          <cell r="AJ218">
            <v>24027.9</v>
          </cell>
          <cell r="AK218">
            <v>0</v>
          </cell>
          <cell r="AL218">
            <v>1500.95</v>
          </cell>
          <cell r="AM218">
            <v>36064.676505000003</v>
          </cell>
        </row>
        <row r="219">
          <cell r="A219">
            <v>208</v>
          </cell>
          <cell r="B219" t="str">
            <v>Reigate and Banstead</v>
          </cell>
          <cell r="C219" t="str">
            <v>E3635</v>
          </cell>
          <cell r="D219">
            <v>25801</v>
          </cell>
          <cell r="E219">
            <v>25848</v>
          </cell>
          <cell r="F219">
            <v>25796</v>
          </cell>
          <cell r="G219">
            <v>77445</v>
          </cell>
          <cell r="H219">
            <v>15194</v>
          </cell>
          <cell r="I219">
            <v>13867</v>
          </cell>
          <cell r="J219">
            <v>14135</v>
          </cell>
          <cell r="K219">
            <v>43196</v>
          </cell>
          <cell r="L219">
            <v>0</v>
          </cell>
          <cell r="M219">
            <v>0</v>
          </cell>
          <cell r="N219">
            <v>0</v>
          </cell>
          <cell r="O219">
            <v>0</v>
          </cell>
          <cell r="P219">
            <v>86504</v>
          </cell>
          <cell r="Q219">
            <v>1458</v>
          </cell>
          <cell r="R219">
            <v>83772</v>
          </cell>
          <cell r="S219">
            <v>85230</v>
          </cell>
          <cell r="T219">
            <v>98.53</v>
          </cell>
          <cell r="U219">
            <v>1236</v>
          </cell>
          <cell r="V219">
            <v>1256</v>
          </cell>
          <cell r="W219">
            <v>86264</v>
          </cell>
          <cell r="X219">
            <v>11960</v>
          </cell>
          <cell r="Y219">
            <v>0</v>
          </cell>
          <cell r="Z219">
            <v>48966</v>
          </cell>
          <cell r="AA219">
            <v>781</v>
          </cell>
          <cell r="AB219">
            <v>47875</v>
          </cell>
          <cell r="AC219">
            <v>48656</v>
          </cell>
          <cell r="AD219">
            <v>99.37</v>
          </cell>
          <cell r="AE219">
            <v>677</v>
          </cell>
          <cell r="AF219">
            <v>487</v>
          </cell>
          <cell r="AG219">
            <v>49039</v>
          </cell>
          <cell r="AH219">
            <v>6265</v>
          </cell>
          <cell r="AI219">
            <v>51433668.57</v>
          </cell>
          <cell r="AJ219">
            <v>57154.2</v>
          </cell>
          <cell r="AK219">
            <v>0</v>
          </cell>
          <cell r="AL219">
            <v>1583.29</v>
          </cell>
          <cell r="AM219">
            <v>90491.673317999986</v>
          </cell>
        </row>
        <row r="220">
          <cell r="A220">
            <v>209</v>
          </cell>
          <cell r="B220" t="str">
            <v>Ribble Valley</v>
          </cell>
          <cell r="C220" t="str">
            <v>E2340</v>
          </cell>
          <cell r="D220">
            <v>9332</v>
          </cell>
          <cell r="E220">
            <v>8907</v>
          </cell>
          <cell r="F220">
            <v>8948</v>
          </cell>
          <cell r="G220">
            <v>27187</v>
          </cell>
          <cell r="H220">
            <v>4250</v>
          </cell>
          <cell r="I220">
            <v>4125</v>
          </cell>
          <cell r="J220">
            <v>3614</v>
          </cell>
          <cell r="K220">
            <v>11989</v>
          </cell>
          <cell r="L220">
            <v>0</v>
          </cell>
          <cell r="M220">
            <v>0</v>
          </cell>
          <cell r="N220">
            <v>0</v>
          </cell>
          <cell r="O220">
            <v>0</v>
          </cell>
          <cell r="P220">
            <v>31162</v>
          </cell>
          <cell r="Q220">
            <v>189</v>
          </cell>
          <cell r="R220">
            <v>30664</v>
          </cell>
          <cell r="S220">
            <v>30853</v>
          </cell>
          <cell r="T220">
            <v>99.01</v>
          </cell>
          <cell r="U220">
            <v>-71</v>
          </cell>
          <cell r="V220">
            <v>177</v>
          </cell>
          <cell r="W220">
            <v>30770</v>
          </cell>
          <cell r="X220">
            <v>3569</v>
          </cell>
          <cell r="Y220">
            <v>0</v>
          </cell>
          <cell r="Z220">
            <v>13574</v>
          </cell>
          <cell r="AA220">
            <v>85</v>
          </cell>
          <cell r="AB220">
            <v>13227</v>
          </cell>
          <cell r="AC220">
            <v>13312</v>
          </cell>
          <cell r="AD220">
            <v>98.07</v>
          </cell>
          <cell r="AE220">
            <v>-125</v>
          </cell>
          <cell r="AF220">
            <v>44</v>
          </cell>
          <cell r="AG220">
            <v>13146</v>
          </cell>
          <cell r="AH220">
            <v>1490</v>
          </cell>
          <cell r="AI220">
            <v>13884958.840000002</v>
          </cell>
          <cell r="AJ220">
            <v>21212.1</v>
          </cell>
          <cell r="AK220">
            <v>0</v>
          </cell>
          <cell r="AL220">
            <v>1459.88</v>
          </cell>
          <cell r="AM220">
            <v>30967.120547999999</v>
          </cell>
        </row>
        <row r="221">
          <cell r="A221">
            <v>210</v>
          </cell>
          <cell r="B221" t="str">
            <v>Richmond upon Thames</v>
          </cell>
          <cell r="C221" t="str">
            <v>E5047</v>
          </cell>
          <cell r="D221">
            <v>45655</v>
          </cell>
          <cell r="E221">
            <v>37304</v>
          </cell>
          <cell r="F221">
            <v>38036</v>
          </cell>
          <cell r="G221">
            <v>120995</v>
          </cell>
          <cell r="H221">
            <v>26181</v>
          </cell>
          <cell r="I221">
            <v>23717</v>
          </cell>
          <cell r="J221">
            <v>22183</v>
          </cell>
          <cell r="K221">
            <v>72081</v>
          </cell>
          <cell r="L221">
            <v>0</v>
          </cell>
          <cell r="M221">
            <v>0</v>
          </cell>
          <cell r="N221">
            <v>0</v>
          </cell>
          <cell r="O221">
            <v>0</v>
          </cell>
          <cell r="P221">
            <v>133094</v>
          </cell>
          <cell r="Q221">
            <v>2232</v>
          </cell>
          <cell r="R221">
            <v>129016</v>
          </cell>
          <cell r="S221">
            <v>131248</v>
          </cell>
          <cell r="T221">
            <v>98.61</v>
          </cell>
          <cell r="U221">
            <v>283</v>
          </cell>
          <cell r="V221">
            <v>1885</v>
          </cell>
          <cell r="W221">
            <v>131184</v>
          </cell>
          <cell r="X221">
            <v>11591</v>
          </cell>
          <cell r="Y221">
            <v>0</v>
          </cell>
          <cell r="Z221">
            <v>81671</v>
          </cell>
          <cell r="AA221">
            <v>1031</v>
          </cell>
          <cell r="AB221">
            <v>78835</v>
          </cell>
          <cell r="AC221">
            <v>79866</v>
          </cell>
          <cell r="AD221">
            <v>97.79</v>
          </cell>
          <cell r="AE221">
            <v>-594</v>
          </cell>
          <cell r="AF221">
            <v>671</v>
          </cell>
          <cell r="AG221">
            <v>78912</v>
          </cell>
          <cell r="AH221">
            <v>9656</v>
          </cell>
          <cell r="AI221">
            <v>83576090.359999999</v>
          </cell>
          <cell r="AJ221">
            <v>84986.46</v>
          </cell>
          <cell r="AK221">
            <v>47.7</v>
          </cell>
          <cell r="AL221">
            <v>1590.39</v>
          </cell>
          <cell r="AM221">
            <v>135237.47772240001</v>
          </cell>
        </row>
        <row r="222">
          <cell r="A222">
            <v>211</v>
          </cell>
          <cell r="B222" t="str">
            <v>Richmondshire</v>
          </cell>
          <cell r="C222" t="str">
            <v>E2734</v>
          </cell>
          <cell r="D222">
            <v>8663</v>
          </cell>
          <cell r="E222">
            <v>8203</v>
          </cell>
          <cell r="F222">
            <v>8097</v>
          </cell>
          <cell r="G222">
            <v>24963</v>
          </cell>
          <cell r="H222">
            <v>6338</v>
          </cell>
          <cell r="I222">
            <v>2637</v>
          </cell>
          <cell r="J222">
            <v>2708</v>
          </cell>
          <cell r="K222">
            <v>11683</v>
          </cell>
          <cell r="L222">
            <v>0</v>
          </cell>
          <cell r="M222">
            <v>0</v>
          </cell>
          <cell r="N222">
            <v>0</v>
          </cell>
          <cell r="O222">
            <v>0</v>
          </cell>
          <cell r="P222">
            <v>27885</v>
          </cell>
          <cell r="Q222">
            <v>450</v>
          </cell>
          <cell r="R222">
            <v>27018</v>
          </cell>
          <cell r="S222">
            <v>27468</v>
          </cell>
          <cell r="T222">
            <v>98.5</v>
          </cell>
          <cell r="U222">
            <v>429</v>
          </cell>
          <cell r="V222">
            <v>410</v>
          </cell>
          <cell r="W222">
            <v>27857</v>
          </cell>
          <cell r="X222">
            <v>3659</v>
          </cell>
          <cell r="Y222">
            <v>0</v>
          </cell>
          <cell r="Z222">
            <v>12673</v>
          </cell>
          <cell r="AA222">
            <v>91</v>
          </cell>
          <cell r="AB222">
            <v>12313</v>
          </cell>
          <cell r="AC222">
            <v>12404</v>
          </cell>
          <cell r="AD222">
            <v>97.88</v>
          </cell>
          <cell r="AE222">
            <v>-83</v>
          </cell>
          <cell r="AF222">
            <v>146</v>
          </cell>
          <cell r="AG222">
            <v>12376</v>
          </cell>
          <cell r="AH222">
            <v>1047</v>
          </cell>
          <cell r="AI222">
            <v>13148734.039999999</v>
          </cell>
          <cell r="AJ222">
            <v>16832.77</v>
          </cell>
          <cell r="AK222">
            <v>1554.5</v>
          </cell>
          <cell r="AL222">
            <v>1549.46</v>
          </cell>
          <cell r="AM222">
            <v>28490.339374200001</v>
          </cell>
        </row>
        <row r="223">
          <cell r="A223">
            <v>212</v>
          </cell>
          <cell r="B223" t="str">
            <v>Rochdale</v>
          </cell>
          <cell r="C223" t="str">
            <v>E4205</v>
          </cell>
          <cell r="D223">
            <v>20971</v>
          </cell>
          <cell r="E223">
            <v>21869</v>
          </cell>
          <cell r="F223">
            <v>21919</v>
          </cell>
          <cell r="G223">
            <v>64759</v>
          </cell>
          <cell r="H223">
            <v>18128</v>
          </cell>
          <cell r="I223">
            <v>18422</v>
          </cell>
          <cell r="J223">
            <v>16304</v>
          </cell>
          <cell r="K223">
            <v>52854</v>
          </cell>
          <cell r="L223">
            <v>0</v>
          </cell>
          <cell r="M223">
            <v>0</v>
          </cell>
          <cell r="N223">
            <v>0</v>
          </cell>
          <cell r="O223">
            <v>0</v>
          </cell>
          <cell r="P223">
            <v>71317</v>
          </cell>
          <cell r="Q223">
            <v>772</v>
          </cell>
          <cell r="R223">
            <v>67097</v>
          </cell>
          <cell r="S223">
            <v>67869</v>
          </cell>
          <cell r="T223">
            <v>95.17</v>
          </cell>
          <cell r="U223">
            <v>1864</v>
          </cell>
          <cell r="V223">
            <v>1098</v>
          </cell>
          <cell r="W223">
            <v>70059</v>
          </cell>
          <cell r="X223">
            <v>11504</v>
          </cell>
          <cell r="Y223">
            <v>0</v>
          </cell>
          <cell r="Z223">
            <v>62188</v>
          </cell>
          <cell r="AA223">
            <v>537</v>
          </cell>
          <cell r="AB223">
            <v>59504</v>
          </cell>
          <cell r="AC223">
            <v>60041</v>
          </cell>
          <cell r="AD223">
            <v>96.55</v>
          </cell>
          <cell r="AE223">
            <v>-1668</v>
          </cell>
          <cell r="AF223">
            <v>780</v>
          </cell>
          <cell r="AG223">
            <v>58616</v>
          </cell>
          <cell r="AH223">
            <v>9019</v>
          </cell>
          <cell r="AI223">
            <v>65571863.509999998</v>
          </cell>
          <cell r="AJ223">
            <v>52798</v>
          </cell>
          <cell r="AK223">
            <v>0</v>
          </cell>
          <cell r="AL223">
            <v>1537.33</v>
          </cell>
          <cell r="AM223">
            <v>81167.949340000006</v>
          </cell>
        </row>
        <row r="224">
          <cell r="A224">
            <v>213</v>
          </cell>
          <cell r="B224" t="str">
            <v>Rochford</v>
          </cell>
          <cell r="C224" t="str">
            <v>E1540</v>
          </cell>
          <cell r="D224">
            <v>11893</v>
          </cell>
          <cell r="E224">
            <v>11636</v>
          </cell>
          <cell r="F224">
            <v>11599</v>
          </cell>
          <cell r="G224">
            <v>35128</v>
          </cell>
          <cell r="H224">
            <v>4847</v>
          </cell>
          <cell r="I224">
            <v>4165</v>
          </cell>
          <cell r="J224">
            <v>4074</v>
          </cell>
          <cell r="K224">
            <v>13086</v>
          </cell>
          <cell r="L224">
            <v>0</v>
          </cell>
          <cell r="M224">
            <v>0</v>
          </cell>
          <cell r="N224">
            <v>0</v>
          </cell>
          <cell r="O224">
            <v>0</v>
          </cell>
          <cell r="P224">
            <v>43700</v>
          </cell>
          <cell r="Q224">
            <v>343</v>
          </cell>
          <cell r="R224">
            <v>42711</v>
          </cell>
          <cell r="S224">
            <v>43054</v>
          </cell>
          <cell r="T224">
            <v>98.52</v>
          </cell>
          <cell r="U224">
            <v>256</v>
          </cell>
          <cell r="V224">
            <v>342</v>
          </cell>
          <cell r="W224">
            <v>43309</v>
          </cell>
          <cell r="X224">
            <v>9082</v>
          </cell>
          <cell r="Y224">
            <v>0</v>
          </cell>
          <cell r="Z224">
            <v>15911</v>
          </cell>
          <cell r="AA224">
            <v>112</v>
          </cell>
          <cell r="AB224">
            <v>15309</v>
          </cell>
          <cell r="AC224">
            <v>15421</v>
          </cell>
          <cell r="AD224">
            <v>96.92</v>
          </cell>
          <cell r="AE224">
            <v>-43</v>
          </cell>
          <cell r="AF224">
            <v>134</v>
          </cell>
          <cell r="AG224">
            <v>15400</v>
          </cell>
          <cell r="AH224">
            <v>2593</v>
          </cell>
          <cell r="AI224">
            <v>16499424.959999999</v>
          </cell>
          <cell r="AJ224">
            <v>29201.1</v>
          </cell>
          <cell r="AK224">
            <v>0</v>
          </cell>
          <cell r="AL224">
            <v>1538.91</v>
          </cell>
          <cell r="AM224">
            <v>44937.864800999996</v>
          </cell>
        </row>
        <row r="225">
          <cell r="A225">
            <v>214</v>
          </cell>
          <cell r="B225" t="str">
            <v>Rossendale</v>
          </cell>
          <cell r="C225" t="str">
            <v>E2341</v>
          </cell>
          <cell r="D225">
            <v>8333</v>
          </cell>
          <cell r="E225">
            <v>8345</v>
          </cell>
          <cell r="F225">
            <v>8279</v>
          </cell>
          <cell r="G225">
            <v>24957</v>
          </cell>
          <cell r="H225">
            <v>3914</v>
          </cell>
          <cell r="I225">
            <v>4052</v>
          </cell>
          <cell r="J225">
            <v>3341</v>
          </cell>
          <cell r="K225">
            <v>11307</v>
          </cell>
          <cell r="L225">
            <v>0</v>
          </cell>
          <cell r="M225">
            <v>0</v>
          </cell>
          <cell r="N225">
            <v>0</v>
          </cell>
          <cell r="O225">
            <v>0</v>
          </cell>
          <cell r="P225">
            <v>28893</v>
          </cell>
          <cell r="Q225">
            <v>302</v>
          </cell>
          <cell r="R225">
            <v>27853</v>
          </cell>
          <cell r="S225">
            <v>28155</v>
          </cell>
          <cell r="T225">
            <v>97.45</v>
          </cell>
          <cell r="U225">
            <v>-27</v>
          </cell>
          <cell r="V225">
            <v>271</v>
          </cell>
          <cell r="W225">
            <v>28097</v>
          </cell>
          <cell r="X225">
            <v>3566</v>
          </cell>
          <cell r="Y225">
            <v>0</v>
          </cell>
          <cell r="Z225">
            <v>13273</v>
          </cell>
          <cell r="AA225">
            <v>270</v>
          </cell>
          <cell r="AB225">
            <v>12562</v>
          </cell>
          <cell r="AC225">
            <v>12832</v>
          </cell>
          <cell r="AD225">
            <v>96.68</v>
          </cell>
          <cell r="AE225">
            <v>-162</v>
          </cell>
          <cell r="AF225">
            <v>203</v>
          </cell>
          <cell r="AG225">
            <v>12603</v>
          </cell>
          <cell r="AH225">
            <v>1482</v>
          </cell>
          <cell r="AI225">
            <v>13778756.83</v>
          </cell>
          <cell r="AJ225">
            <v>18609.400000000001</v>
          </cell>
          <cell r="AK225">
            <v>0</v>
          </cell>
          <cell r="AL225">
            <v>1558.66</v>
          </cell>
          <cell r="AM225">
            <v>29005.727404000001</v>
          </cell>
        </row>
        <row r="226">
          <cell r="A226">
            <v>215</v>
          </cell>
          <cell r="B226" t="str">
            <v>Rother</v>
          </cell>
          <cell r="C226" t="str">
            <v>E1436</v>
          </cell>
          <cell r="D226">
            <v>16861</v>
          </cell>
          <cell r="E226">
            <v>15926</v>
          </cell>
          <cell r="F226">
            <v>15926</v>
          </cell>
          <cell r="G226">
            <v>48713</v>
          </cell>
          <cell r="H226">
            <v>5728</v>
          </cell>
          <cell r="I226">
            <v>4318</v>
          </cell>
          <cell r="J226">
            <v>4384</v>
          </cell>
          <cell r="K226">
            <v>14430</v>
          </cell>
          <cell r="L226">
            <v>0</v>
          </cell>
          <cell r="M226">
            <v>0</v>
          </cell>
          <cell r="N226">
            <v>0</v>
          </cell>
          <cell r="O226">
            <v>0</v>
          </cell>
          <cell r="P226">
            <v>54763</v>
          </cell>
          <cell r="Q226">
            <v>685</v>
          </cell>
          <cell r="R226">
            <v>53267</v>
          </cell>
          <cell r="S226">
            <v>53952</v>
          </cell>
          <cell r="T226">
            <v>98.52</v>
          </cell>
          <cell r="U226">
            <v>498</v>
          </cell>
          <cell r="V226">
            <v>612</v>
          </cell>
          <cell r="W226">
            <v>54377</v>
          </cell>
          <cell r="X226">
            <v>6816</v>
          </cell>
          <cell r="Y226">
            <v>0</v>
          </cell>
          <cell r="Z226">
            <v>16483</v>
          </cell>
          <cell r="AA226">
            <v>143</v>
          </cell>
          <cell r="AB226">
            <v>15987</v>
          </cell>
          <cell r="AC226">
            <v>16130</v>
          </cell>
          <cell r="AD226">
            <v>97.86</v>
          </cell>
          <cell r="AE226">
            <v>15</v>
          </cell>
          <cell r="AF226">
            <v>68</v>
          </cell>
          <cell r="AG226">
            <v>16070</v>
          </cell>
          <cell r="AH226">
            <v>1544</v>
          </cell>
          <cell r="AI226">
            <v>17624968.989999998</v>
          </cell>
          <cell r="AJ226">
            <v>35554.400000000001</v>
          </cell>
          <cell r="AK226">
            <v>0</v>
          </cell>
          <cell r="AL226">
            <v>1592.93</v>
          </cell>
          <cell r="AM226">
            <v>56635.670392000007</v>
          </cell>
        </row>
        <row r="227">
          <cell r="A227">
            <v>216</v>
          </cell>
          <cell r="B227" t="str">
            <v>Rotherham</v>
          </cell>
          <cell r="C227" t="str">
            <v>E4403</v>
          </cell>
          <cell r="D227">
            <v>26574</v>
          </cell>
          <cell r="E227">
            <v>26589</v>
          </cell>
          <cell r="F227">
            <v>26515</v>
          </cell>
          <cell r="G227">
            <v>79678</v>
          </cell>
          <cell r="H227">
            <v>22534</v>
          </cell>
          <cell r="I227">
            <v>20465</v>
          </cell>
          <cell r="J227">
            <v>20914</v>
          </cell>
          <cell r="K227">
            <v>63913</v>
          </cell>
          <cell r="L227">
            <v>0</v>
          </cell>
          <cell r="M227">
            <v>0</v>
          </cell>
          <cell r="N227">
            <v>0</v>
          </cell>
          <cell r="O227">
            <v>0</v>
          </cell>
          <cell r="P227">
            <v>91015</v>
          </cell>
          <cell r="Q227">
            <v>639</v>
          </cell>
          <cell r="R227">
            <v>88105</v>
          </cell>
          <cell r="S227">
            <v>88744</v>
          </cell>
          <cell r="T227">
            <v>97.5</v>
          </cell>
          <cell r="U227">
            <v>1658</v>
          </cell>
          <cell r="V227">
            <v>487</v>
          </cell>
          <cell r="W227">
            <v>90250</v>
          </cell>
          <cell r="X227">
            <v>14895</v>
          </cell>
          <cell r="Y227">
            <v>0</v>
          </cell>
          <cell r="Z227">
            <v>72911</v>
          </cell>
          <cell r="AA227">
            <v>608</v>
          </cell>
          <cell r="AB227">
            <v>70908</v>
          </cell>
          <cell r="AC227">
            <v>71516</v>
          </cell>
          <cell r="AD227">
            <v>98.09</v>
          </cell>
          <cell r="AE227">
            <v>-1456</v>
          </cell>
          <cell r="AF227">
            <v>627</v>
          </cell>
          <cell r="AG227">
            <v>70079</v>
          </cell>
          <cell r="AH227">
            <v>7445</v>
          </cell>
          <cell r="AI227">
            <v>78352806.319999993</v>
          </cell>
          <cell r="AJ227">
            <v>65599.429999999993</v>
          </cell>
          <cell r="AK227">
            <v>0</v>
          </cell>
          <cell r="AL227">
            <v>1469.97</v>
          </cell>
          <cell r="AM227">
            <v>96429.194117099993</v>
          </cell>
        </row>
        <row r="228">
          <cell r="A228">
            <v>217</v>
          </cell>
          <cell r="B228" t="str">
            <v>Rugby</v>
          </cell>
          <cell r="C228" t="str">
            <v>E3733</v>
          </cell>
          <cell r="D228">
            <v>14902</v>
          </cell>
          <cell r="E228">
            <v>14449</v>
          </cell>
          <cell r="F228">
            <v>14392</v>
          </cell>
          <cell r="G228">
            <v>43743</v>
          </cell>
          <cell r="H228">
            <v>13394</v>
          </cell>
          <cell r="I228">
            <v>11627</v>
          </cell>
          <cell r="J228">
            <v>11372</v>
          </cell>
          <cell r="K228">
            <v>36393</v>
          </cell>
          <cell r="L228">
            <v>0</v>
          </cell>
          <cell r="M228">
            <v>0</v>
          </cell>
          <cell r="N228">
            <v>0</v>
          </cell>
          <cell r="O228">
            <v>0</v>
          </cell>
          <cell r="P228">
            <v>49010</v>
          </cell>
          <cell r="Q228">
            <v>603</v>
          </cell>
          <cell r="R228">
            <v>47426</v>
          </cell>
          <cell r="S228">
            <v>48029</v>
          </cell>
          <cell r="T228">
            <v>98</v>
          </cell>
          <cell r="U228">
            <v>571</v>
          </cell>
          <cell r="V228">
            <v>533</v>
          </cell>
          <cell r="W228">
            <v>48530</v>
          </cell>
          <cell r="X228">
            <v>5920</v>
          </cell>
          <cell r="Y228">
            <v>0</v>
          </cell>
          <cell r="Z228">
            <v>39943</v>
          </cell>
          <cell r="AA228">
            <v>439</v>
          </cell>
          <cell r="AB228">
            <v>39158</v>
          </cell>
          <cell r="AC228">
            <v>39597</v>
          </cell>
          <cell r="AD228">
            <v>99.13</v>
          </cell>
          <cell r="AE228">
            <v>-860</v>
          </cell>
          <cell r="AF228">
            <v>315</v>
          </cell>
          <cell r="AG228">
            <v>38613</v>
          </cell>
          <cell r="AH228">
            <v>4170</v>
          </cell>
          <cell r="AI228">
            <v>42143503.300000004</v>
          </cell>
          <cell r="AJ228">
            <v>32916.269999999997</v>
          </cell>
          <cell r="AK228">
            <v>133</v>
          </cell>
          <cell r="AL228">
            <v>1524.09</v>
          </cell>
          <cell r="AM228">
            <v>50370.061914299993</v>
          </cell>
        </row>
        <row r="229">
          <cell r="A229">
            <v>218</v>
          </cell>
          <cell r="B229" t="str">
            <v>Runnymede</v>
          </cell>
          <cell r="C229" t="str">
            <v>E3636</v>
          </cell>
          <cell r="D229">
            <v>14373</v>
          </cell>
          <cell r="E229">
            <v>13794</v>
          </cell>
          <cell r="F229">
            <v>13686</v>
          </cell>
          <cell r="G229">
            <v>41853</v>
          </cell>
          <cell r="H229">
            <v>11771</v>
          </cell>
          <cell r="I229">
            <v>12126</v>
          </cell>
          <cell r="J229">
            <v>12650</v>
          </cell>
          <cell r="K229">
            <v>36547</v>
          </cell>
          <cell r="L229">
            <v>0</v>
          </cell>
          <cell r="M229">
            <v>0</v>
          </cell>
          <cell r="N229">
            <v>0</v>
          </cell>
          <cell r="O229">
            <v>0</v>
          </cell>
          <cell r="P229">
            <v>46501</v>
          </cell>
          <cell r="Q229">
            <v>777</v>
          </cell>
          <cell r="R229">
            <v>45077</v>
          </cell>
          <cell r="S229">
            <v>45854</v>
          </cell>
          <cell r="T229">
            <v>98.61</v>
          </cell>
          <cell r="U229">
            <v>185</v>
          </cell>
          <cell r="V229">
            <v>831</v>
          </cell>
          <cell r="W229">
            <v>46093</v>
          </cell>
          <cell r="X229">
            <v>6238</v>
          </cell>
          <cell r="Y229">
            <v>0</v>
          </cell>
          <cell r="Z229">
            <v>43312</v>
          </cell>
          <cell r="AA229">
            <v>67</v>
          </cell>
          <cell r="AB229">
            <v>42718</v>
          </cell>
          <cell r="AC229">
            <v>42785</v>
          </cell>
          <cell r="AD229">
            <v>98.78</v>
          </cell>
          <cell r="AE229">
            <v>-1174</v>
          </cell>
          <cell r="AF229">
            <v>968</v>
          </cell>
          <cell r="AG229">
            <v>42512</v>
          </cell>
          <cell r="AH229">
            <v>5348</v>
          </cell>
          <cell r="AI229">
            <v>45221587.769999996</v>
          </cell>
          <cell r="AJ229">
            <v>31660</v>
          </cell>
          <cell r="AK229">
            <v>47</v>
          </cell>
          <cell r="AL229">
            <v>1521.91</v>
          </cell>
          <cell r="AM229">
            <v>48255.200370000006</v>
          </cell>
        </row>
        <row r="230">
          <cell r="A230">
            <v>219</v>
          </cell>
          <cell r="B230" t="str">
            <v>Rushcliffe</v>
          </cell>
          <cell r="C230" t="str">
            <v>E3038</v>
          </cell>
          <cell r="D230">
            <v>18860</v>
          </cell>
          <cell r="E230">
            <v>18189</v>
          </cell>
          <cell r="F230">
            <v>18483</v>
          </cell>
          <cell r="G230">
            <v>55532</v>
          </cell>
          <cell r="H230">
            <v>6767</v>
          </cell>
          <cell r="I230">
            <v>7031</v>
          </cell>
          <cell r="J230">
            <v>6885</v>
          </cell>
          <cell r="K230">
            <v>20683</v>
          </cell>
          <cell r="L230">
            <v>0</v>
          </cell>
          <cell r="M230">
            <v>0</v>
          </cell>
          <cell r="N230">
            <v>0</v>
          </cell>
          <cell r="O230">
            <v>0</v>
          </cell>
          <cell r="P230">
            <v>62129</v>
          </cell>
          <cell r="Q230">
            <v>583</v>
          </cell>
          <cell r="R230">
            <v>61010</v>
          </cell>
          <cell r="S230">
            <v>61593</v>
          </cell>
          <cell r="T230">
            <v>99.14</v>
          </cell>
          <cell r="U230">
            <v>301</v>
          </cell>
          <cell r="V230">
            <v>573</v>
          </cell>
          <cell r="W230">
            <v>61884</v>
          </cell>
          <cell r="X230">
            <v>7450</v>
          </cell>
          <cell r="Y230">
            <v>0</v>
          </cell>
          <cell r="Z230">
            <v>24205</v>
          </cell>
          <cell r="AA230">
            <v>164</v>
          </cell>
          <cell r="AB230">
            <v>23786</v>
          </cell>
          <cell r="AC230">
            <v>23951</v>
          </cell>
          <cell r="AD230">
            <v>98.95</v>
          </cell>
          <cell r="AE230">
            <v>-306</v>
          </cell>
          <cell r="AF230">
            <v>223</v>
          </cell>
          <cell r="AG230">
            <v>23703</v>
          </cell>
          <cell r="AH230">
            <v>2524</v>
          </cell>
          <cell r="AI230">
            <v>25802385.289999999</v>
          </cell>
          <cell r="AJ230">
            <v>39341.4</v>
          </cell>
          <cell r="AK230">
            <v>0</v>
          </cell>
          <cell r="AL230">
            <v>1612.09</v>
          </cell>
          <cell r="AM230">
            <v>63421.877526000004</v>
          </cell>
        </row>
        <row r="231">
          <cell r="A231">
            <v>220</v>
          </cell>
          <cell r="B231" t="str">
            <v>Rushmoor</v>
          </cell>
          <cell r="C231" t="str">
            <v>E1740</v>
          </cell>
          <cell r="D231">
            <v>12257</v>
          </cell>
          <cell r="E231">
            <v>12265</v>
          </cell>
          <cell r="F231">
            <v>12412</v>
          </cell>
          <cell r="G231">
            <v>36934</v>
          </cell>
          <cell r="H231">
            <v>13660</v>
          </cell>
          <cell r="I231">
            <v>11347</v>
          </cell>
          <cell r="J231">
            <v>12331</v>
          </cell>
          <cell r="K231">
            <v>37338</v>
          </cell>
          <cell r="L231">
            <v>0</v>
          </cell>
          <cell r="M231">
            <v>0</v>
          </cell>
          <cell r="N231">
            <v>0</v>
          </cell>
          <cell r="O231">
            <v>0</v>
          </cell>
          <cell r="P231">
            <v>41123</v>
          </cell>
          <cell r="Q231">
            <v>281</v>
          </cell>
          <cell r="R231">
            <v>40143</v>
          </cell>
          <cell r="S231">
            <v>40424</v>
          </cell>
          <cell r="T231">
            <v>98.3</v>
          </cell>
          <cell r="U231">
            <v>258</v>
          </cell>
          <cell r="V231">
            <v>245</v>
          </cell>
          <cell r="W231">
            <v>40646</v>
          </cell>
          <cell r="X231">
            <v>4943</v>
          </cell>
          <cell r="Y231">
            <v>0</v>
          </cell>
          <cell r="Z231">
            <v>44577</v>
          </cell>
          <cell r="AA231">
            <v>415</v>
          </cell>
          <cell r="AB231">
            <v>43619</v>
          </cell>
          <cell r="AC231">
            <v>44034</v>
          </cell>
          <cell r="AD231">
            <v>98.78</v>
          </cell>
          <cell r="AE231">
            <v>-725</v>
          </cell>
          <cell r="AF231">
            <v>677</v>
          </cell>
          <cell r="AG231">
            <v>43571</v>
          </cell>
          <cell r="AH231">
            <v>4983</v>
          </cell>
          <cell r="AI231">
            <v>45252656.310000002</v>
          </cell>
          <cell r="AJ231">
            <v>27566</v>
          </cell>
          <cell r="AK231">
            <v>1716</v>
          </cell>
          <cell r="AL231">
            <v>1434.58</v>
          </cell>
          <cell r="AM231">
            <v>42007.371559999992</v>
          </cell>
        </row>
        <row r="232">
          <cell r="A232">
            <v>221</v>
          </cell>
          <cell r="B232" t="str">
            <v>Rutland</v>
          </cell>
          <cell r="C232" t="str">
            <v>E2402</v>
          </cell>
          <cell r="D232">
            <v>7208</v>
          </cell>
          <cell r="E232">
            <v>6975</v>
          </cell>
          <cell r="F232">
            <v>6931</v>
          </cell>
          <cell r="G232">
            <v>21114</v>
          </cell>
          <cell r="H232">
            <v>3808</v>
          </cell>
          <cell r="I232">
            <v>2576</v>
          </cell>
          <cell r="J232">
            <v>2561</v>
          </cell>
          <cell r="K232">
            <v>8945</v>
          </cell>
          <cell r="L232">
            <v>0</v>
          </cell>
          <cell r="M232">
            <v>0</v>
          </cell>
          <cell r="N232">
            <v>0</v>
          </cell>
          <cell r="O232">
            <v>0</v>
          </cell>
          <cell r="P232">
            <v>23119</v>
          </cell>
          <cell r="Q232">
            <v>168</v>
          </cell>
          <cell r="R232">
            <v>22694</v>
          </cell>
          <cell r="S232">
            <v>22862</v>
          </cell>
          <cell r="T232">
            <v>98.89</v>
          </cell>
          <cell r="U232">
            <v>112</v>
          </cell>
          <cell r="V232">
            <v>172</v>
          </cell>
          <cell r="W232">
            <v>22978</v>
          </cell>
          <cell r="X232">
            <v>2640</v>
          </cell>
          <cell r="Y232">
            <v>0</v>
          </cell>
          <cell r="Z232">
            <v>9414</v>
          </cell>
          <cell r="AA232">
            <v>59</v>
          </cell>
          <cell r="AB232">
            <v>9235</v>
          </cell>
          <cell r="AC232">
            <v>9294</v>
          </cell>
          <cell r="AD232">
            <v>98.73</v>
          </cell>
          <cell r="AE232">
            <v>-171</v>
          </cell>
          <cell r="AF232">
            <v>57</v>
          </cell>
          <cell r="AG232">
            <v>9121</v>
          </cell>
          <cell r="AH232">
            <v>839</v>
          </cell>
          <cell r="AI232">
            <v>9992433.8499999996</v>
          </cell>
          <cell r="AJ232">
            <v>13527.1</v>
          </cell>
          <cell r="AK232">
            <v>410.04</v>
          </cell>
          <cell r="AL232">
            <v>1701.47</v>
          </cell>
          <cell r="AM232">
            <v>23713.6255958</v>
          </cell>
        </row>
        <row r="233">
          <cell r="A233">
            <v>222</v>
          </cell>
          <cell r="B233" t="str">
            <v>Ryedale</v>
          </cell>
          <cell r="C233" t="str">
            <v>E2755</v>
          </cell>
          <cell r="D233">
            <v>9216</v>
          </cell>
          <cell r="E233">
            <v>8935</v>
          </cell>
          <cell r="F233">
            <v>8715</v>
          </cell>
          <cell r="G233">
            <v>26866</v>
          </cell>
          <cell r="H233">
            <v>5684</v>
          </cell>
          <cell r="I233">
            <v>3431</v>
          </cell>
          <cell r="J233">
            <v>4374</v>
          </cell>
          <cell r="K233">
            <v>13489</v>
          </cell>
          <cell r="L233">
            <v>0</v>
          </cell>
          <cell r="M233">
            <v>0</v>
          </cell>
          <cell r="N233">
            <v>0</v>
          </cell>
          <cell r="O233">
            <v>0</v>
          </cell>
          <cell r="P233">
            <v>30055</v>
          </cell>
          <cell r="Q233">
            <v>405</v>
          </cell>
          <cell r="R233">
            <v>29112</v>
          </cell>
          <cell r="S233">
            <v>29517</v>
          </cell>
          <cell r="T233">
            <v>98.21</v>
          </cell>
          <cell r="U233">
            <v>746</v>
          </cell>
          <cell r="V233">
            <v>343</v>
          </cell>
          <cell r="W233">
            <v>30201</v>
          </cell>
          <cell r="X233">
            <v>4251</v>
          </cell>
          <cell r="Y233">
            <v>0</v>
          </cell>
          <cell r="Z233">
            <v>15751</v>
          </cell>
          <cell r="AA233">
            <v>329</v>
          </cell>
          <cell r="AB233">
            <v>15223</v>
          </cell>
          <cell r="AC233">
            <v>15552</v>
          </cell>
          <cell r="AD233">
            <v>98.74</v>
          </cell>
          <cell r="AE233">
            <v>400</v>
          </cell>
          <cell r="AF233">
            <v>257</v>
          </cell>
          <cell r="AG233">
            <v>15880</v>
          </cell>
          <cell r="AH233">
            <v>2070</v>
          </cell>
          <cell r="AI233">
            <v>16451317.25</v>
          </cell>
          <cell r="AJ233">
            <v>19635</v>
          </cell>
          <cell r="AK233">
            <v>8</v>
          </cell>
          <cell r="AL233">
            <v>1535.72</v>
          </cell>
          <cell r="AM233">
            <v>30166.147960000002</v>
          </cell>
        </row>
        <row r="234">
          <cell r="A234">
            <v>223</v>
          </cell>
          <cell r="B234" t="str">
            <v>Salford</v>
          </cell>
          <cell r="C234" t="str">
            <v>E4206</v>
          </cell>
          <cell r="D234">
            <v>25204</v>
          </cell>
          <cell r="E234">
            <v>24194</v>
          </cell>
          <cell r="F234">
            <v>24335</v>
          </cell>
          <cell r="G234">
            <v>73733</v>
          </cell>
          <cell r="H234">
            <v>35530</v>
          </cell>
          <cell r="I234">
            <v>22965</v>
          </cell>
          <cell r="J234">
            <v>26868</v>
          </cell>
          <cell r="K234">
            <v>85363</v>
          </cell>
          <cell r="L234">
            <v>0</v>
          </cell>
          <cell r="M234">
            <v>0</v>
          </cell>
          <cell r="N234">
            <v>0</v>
          </cell>
          <cell r="O234">
            <v>0</v>
          </cell>
          <cell r="P234">
            <v>83963</v>
          </cell>
          <cell r="Q234">
            <v>895</v>
          </cell>
          <cell r="R234">
            <v>76390</v>
          </cell>
          <cell r="S234">
            <v>77285</v>
          </cell>
          <cell r="T234">
            <v>92.05</v>
          </cell>
          <cell r="U234">
            <v>3581</v>
          </cell>
          <cell r="V234">
            <v>1579</v>
          </cell>
          <cell r="W234">
            <v>81550</v>
          </cell>
          <cell r="X234">
            <v>12906</v>
          </cell>
          <cell r="Y234">
            <v>0</v>
          </cell>
          <cell r="Z234">
            <v>91833</v>
          </cell>
          <cell r="AA234">
            <v>552</v>
          </cell>
          <cell r="AB234">
            <v>85023</v>
          </cell>
          <cell r="AC234">
            <v>85575</v>
          </cell>
          <cell r="AD234">
            <v>93.19</v>
          </cell>
          <cell r="AE234">
            <v>145</v>
          </cell>
          <cell r="AF234">
            <v>811</v>
          </cell>
          <cell r="AG234">
            <v>85979</v>
          </cell>
          <cell r="AH234">
            <v>11547</v>
          </cell>
          <cell r="AI234">
            <v>96484737.530000001</v>
          </cell>
          <cell r="AJ234">
            <v>58912</v>
          </cell>
          <cell r="AK234">
            <v>0</v>
          </cell>
          <cell r="AL234">
            <v>1533.28</v>
          </cell>
          <cell r="AM234">
            <v>90328.591360000006</v>
          </cell>
        </row>
        <row r="235">
          <cell r="A235">
            <v>224</v>
          </cell>
          <cell r="B235" t="str">
            <v>Sandwell</v>
          </cell>
          <cell r="C235" t="str">
            <v>E4604</v>
          </cell>
          <cell r="D235">
            <v>25013</v>
          </cell>
          <cell r="E235">
            <v>25375</v>
          </cell>
          <cell r="F235">
            <v>24933</v>
          </cell>
          <cell r="G235">
            <v>75321</v>
          </cell>
          <cell r="H235">
            <v>29033</v>
          </cell>
          <cell r="I235">
            <v>28495</v>
          </cell>
          <cell r="J235">
            <v>27000</v>
          </cell>
          <cell r="K235">
            <v>84528</v>
          </cell>
          <cell r="L235">
            <v>0</v>
          </cell>
          <cell r="M235">
            <v>0</v>
          </cell>
          <cell r="N235">
            <v>0</v>
          </cell>
          <cell r="O235">
            <v>0</v>
          </cell>
          <cell r="P235">
            <v>84314</v>
          </cell>
          <cell r="Q235">
            <v>3044</v>
          </cell>
          <cell r="R235">
            <v>79744</v>
          </cell>
          <cell r="S235">
            <v>82788</v>
          </cell>
          <cell r="T235">
            <v>98.19</v>
          </cell>
          <cell r="U235">
            <v>950</v>
          </cell>
          <cell r="V235">
            <v>2107</v>
          </cell>
          <cell r="W235">
            <v>82801</v>
          </cell>
          <cell r="X235">
            <v>10984</v>
          </cell>
          <cell r="Y235">
            <v>0</v>
          </cell>
          <cell r="Z235">
            <v>96507</v>
          </cell>
          <cell r="AA235">
            <v>1024</v>
          </cell>
          <cell r="AB235">
            <v>92146</v>
          </cell>
          <cell r="AC235">
            <v>93170</v>
          </cell>
          <cell r="AD235">
            <v>96.54</v>
          </cell>
          <cell r="AE235">
            <v>-454</v>
          </cell>
          <cell r="AF235">
            <v>632</v>
          </cell>
          <cell r="AG235">
            <v>92324</v>
          </cell>
          <cell r="AH235">
            <v>8684</v>
          </cell>
          <cell r="AI235">
            <v>101773746.86</v>
          </cell>
          <cell r="AJ235">
            <v>66128.899999999994</v>
          </cell>
          <cell r="AK235">
            <v>0</v>
          </cell>
          <cell r="AL235">
            <v>1330.98</v>
          </cell>
          <cell r="AM235">
            <v>88016.243321999995</v>
          </cell>
        </row>
        <row r="236">
          <cell r="A236">
            <v>225</v>
          </cell>
          <cell r="B236" t="str">
            <v>Scarborough</v>
          </cell>
          <cell r="C236" t="str">
            <v>E2736</v>
          </cell>
          <cell r="D236">
            <v>16843</v>
          </cell>
          <cell r="E236">
            <v>16484</v>
          </cell>
          <cell r="F236">
            <v>15398</v>
          </cell>
          <cell r="G236">
            <v>48725</v>
          </cell>
          <cell r="H236">
            <v>11078</v>
          </cell>
          <cell r="I236">
            <v>10105</v>
          </cell>
          <cell r="J236">
            <v>8783</v>
          </cell>
          <cell r="K236">
            <v>29966</v>
          </cell>
          <cell r="L236">
            <v>0</v>
          </cell>
          <cell r="M236">
            <v>0</v>
          </cell>
          <cell r="N236">
            <v>0</v>
          </cell>
          <cell r="O236">
            <v>0</v>
          </cell>
          <cell r="P236">
            <v>54429</v>
          </cell>
          <cell r="Q236">
            <v>1087</v>
          </cell>
          <cell r="R236">
            <v>52077</v>
          </cell>
          <cell r="S236">
            <v>53164</v>
          </cell>
          <cell r="T236">
            <v>97.68</v>
          </cell>
          <cell r="U236">
            <v>1914</v>
          </cell>
          <cell r="V236">
            <v>958</v>
          </cell>
          <cell r="W236">
            <v>54949</v>
          </cell>
          <cell r="X236">
            <v>8344</v>
          </cell>
          <cell r="Y236">
            <v>0</v>
          </cell>
          <cell r="Z236">
            <v>31192</v>
          </cell>
          <cell r="AA236">
            <v>572</v>
          </cell>
          <cell r="AB236">
            <v>29847</v>
          </cell>
          <cell r="AC236">
            <v>30419</v>
          </cell>
          <cell r="AD236">
            <v>97.52</v>
          </cell>
          <cell r="AE236">
            <v>121</v>
          </cell>
          <cell r="AF236">
            <v>377</v>
          </cell>
          <cell r="AG236">
            <v>30345</v>
          </cell>
          <cell r="AH236">
            <v>4190</v>
          </cell>
          <cell r="AI236">
            <v>32644767.609999999</v>
          </cell>
          <cell r="AJ236">
            <v>36475.5</v>
          </cell>
          <cell r="AK236">
            <v>0</v>
          </cell>
          <cell r="AL236">
            <v>1554.86</v>
          </cell>
          <cell r="AM236">
            <v>56714.29593</v>
          </cell>
        </row>
        <row r="237">
          <cell r="A237">
            <v>226</v>
          </cell>
          <cell r="B237" t="str">
            <v>Sedgemoor</v>
          </cell>
          <cell r="C237" t="str">
            <v>E3332</v>
          </cell>
          <cell r="D237">
            <v>15988</v>
          </cell>
          <cell r="E237">
            <v>15829</v>
          </cell>
          <cell r="F237">
            <v>15634</v>
          </cell>
          <cell r="G237">
            <v>47451</v>
          </cell>
          <cell r="H237">
            <v>10891</v>
          </cell>
          <cell r="I237">
            <v>10598</v>
          </cell>
          <cell r="J237">
            <v>9665</v>
          </cell>
          <cell r="K237">
            <v>31154</v>
          </cell>
          <cell r="L237">
            <v>0</v>
          </cell>
          <cell r="M237">
            <v>0</v>
          </cell>
          <cell r="N237">
            <v>0</v>
          </cell>
          <cell r="O237">
            <v>0</v>
          </cell>
          <cell r="P237">
            <v>52622</v>
          </cell>
          <cell r="Q237">
            <v>740</v>
          </cell>
          <cell r="R237">
            <v>50877</v>
          </cell>
          <cell r="S237">
            <v>51617</v>
          </cell>
          <cell r="T237">
            <v>98.09</v>
          </cell>
          <cell r="U237">
            <v>741</v>
          </cell>
          <cell r="V237">
            <v>763</v>
          </cell>
          <cell r="W237">
            <v>52381</v>
          </cell>
          <cell r="X237">
            <v>5321</v>
          </cell>
          <cell r="Y237">
            <v>0</v>
          </cell>
          <cell r="Z237">
            <v>34995</v>
          </cell>
          <cell r="AA237">
            <v>190</v>
          </cell>
          <cell r="AB237">
            <v>33946</v>
          </cell>
          <cell r="AC237">
            <v>34136</v>
          </cell>
          <cell r="AD237">
            <v>97.55</v>
          </cell>
          <cell r="AE237">
            <v>117</v>
          </cell>
          <cell r="AF237">
            <v>139</v>
          </cell>
          <cell r="AG237">
            <v>34202</v>
          </cell>
          <cell r="AH237">
            <v>3183</v>
          </cell>
          <cell r="AI237">
            <v>36948941.390000001</v>
          </cell>
          <cell r="AJ237">
            <v>36850.660000000003</v>
          </cell>
          <cell r="AK237">
            <v>0</v>
          </cell>
          <cell r="AL237">
            <v>1455.68</v>
          </cell>
          <cell r="AM237">
            <v>53642.768748800008</v>
          </cell>
        </row>
        <row r="238">
          <cell r="A238">
            <v>227</v>
          </cell>
          <cell r="B238" t="str">
            <v>Sefton</v>
          </cell>
          <cell r="C238" t="str">
            <v>E4304</v>
          </cell>
          <cell r="D238">
            <v>33897</v>
          </cell>
          <cell r="E238">
            <v>33900</v>
          </cell>
          <cell r="F238">
            <v>34059</v>
          </cell>
          <cell r="G238">
            <v>101856</v>
          </cell>
          <cell r="H238">
            <v>24325</v>
          </cell>
          <cell r="I238">
            <v>15425</v>
          </cell>
          <cell r="J238">
            <v>17286</v>
          </cell>
          <cell r="K238">
            <v>57036</v>
          </cell>
          <cell r="L238">
            <v>0</v>
          </cell>
          <cell r="M238">
            <v>0</v>
          </cell>
          <cell r="N238">
            <v>0</v>
          </cell>
          <cell r="O238">
            <v>0</v>
          </cell>
          <cell r="P238">
            <v>114529</v>
          </cell>
          <cell r="Q238">
            <v>843</v>
          </cell>
          <cell r="R238">
            <v>110552</v>
          </cell>
          <cell r="S238">
            <v>111395</v>
          </cell>
          <cell r="T238">
            <v>97.26</v>
          </cell>
          <cell r="U238">
            <v>1455</v>
          </cell>
          <cell r="V238">
            <v>913</v>
          </cell>
          <cell r="W238">
            <v>112920</v>
          </cell>
          <cell r="X238">
            <v>14139</v>
          </cell>
          <cell r="Y238">
            <v>0</v>
          </cell>
          <cell r="Z238">
            <v>68914</v>
          </cell>
          <cell r="AA238">
            <v>264</v>
          </cell>
          <cell r="AB238">
            <v>67243</v>
          </cell>
          <cell r="AC238">
            <v>67507</v>
          </cell>
          <cell r="AD238">
            <v>97.96</v>
          </cell>
          <cell r="AE238">
            <v>-4659</v>
          </cell>
          <cell r="AF238">
            <v>182</v>
          </cell>
          <cell r="AG238">
            <v>62766</v>
          </cell>
          <cell r="AH238">
            <v>6168</v>
          </cell>
          <cell r="AI238">
            <v>72101011.50999999</v>
          </cell>
          <cell r="AJ238">
            <v>79284.14</v>
          </cell>
          <cell r="AK238">
            <v>7</v>
          </cell>
          <cell r="AL238">
            <v>1500.17</v>
          </cell>
          <cell r="AM238">
            <v>118950.1894938</v>
          </cell>
        </row>
        <row r="239">
          <cell r="A239">
            <v>228</v>
          </cell>
          <cell r="B239" t="str">
            <v>Selby</v>
          </cell>
          <cell r="C239" t="str">
            <v>E2757</v>
          </cell>
          <cell r="D239">
            <v>9237</v>
          </cell>
          <cell r="E239">
            <v>12214</v>
          </cell>
          <cell r="F239">
            <v>12452</v>
          </cell>
          <cell r="G239">
            <v>33903</v>
          </cell>
          <cell r="H239">
            <v>11635</v>
          </cell>
          <cell r="I239">
            <v>13109</v>
          </cell>
          <cell r="J239">
            <v>12558</v>
          </cell>
          <cell r="K239">
            <v>37302</v>
          </cell>
          <cell r="L239">
            <v>0</v>
          </cell>
          <cell r="M239">
            <v>0</v>
          </cell>
          <cell r="N239">
            <v>0</v>
          </cell>
          <cell r="O239">
            <v>0</v>
          </cell>
          <cell r="P239">
            <v>42362</v>
          </cell>
          <cell r="Q239">
            <v>540</v>
          </cell>
          <cell r="R239">
            <v>41054</v>
          </cell>
          <cell r="S239">
            <v>41594</v>
          </cell>
          <cell r="T239">
            <v>98.19</v>
          </cell>
          <cell r="U239">
            <v>508</v>
          </cell>
          <cell r="V239">
            <v>356</v>
          </cell>
          <cell r="W239">
            <v>41918</v>
          </cell>
          <cell r="X239">
            <v>5263</v>
          </cell>
          <cell r="Y239">
            <v>0</v>
          </cell>
          <cell r="Z239">
            <v>38038</v>
          </cell>
          <cell r="AA239">
            <v>88</v>
          </cell>
          <cell r="AB239">
            <v>37409</v>
          </cell>
          <cell r="AC239">
            <v>37497</v>
          </cell>
          <cell r="AD239">
            <v>98.58</v>
          </cell>
          <cell r="AE239">
            <v>17</v>
          </cell>
          <cell r="AF239">
            <v>64</v>
          </cell>
          <cell r="AG239">
            <v>37490</v>
          </cell>
          <cell r="AH239">
            <v>4201</v>
          </cell>
          <cell r="AI239">
            <v>43554193.68</v>
          </cell>
          <cell r="AJ239">
            <v>28193</v>
          </cell>
          <cell r="AK239">
            <v>0</v>
          </cell>
          <cell r="AL239">
            <v>1531.85</v>
          </cell>
          <cell r="AM239">
            <v>43187.447049999995</v>
          </cell>
        </row>
        <row r="240">
          <cell r="A240">
            <v>229</v>
          </cell>
          <cell r="B240" t="str">
            <v>Sevenoaks</v>
          </cell>
          <cell r="C240" t="str">
            <v>E2239</v>
          </cell>
          <cell r="D240">
            <v>20718</v>
          </cell>
          <cell r="E240">
            <v>20584</v>
          </cell>
          <cell r="F240">
            <v>20602</v>
          </cell>
          <cell r="G240">
            <v>61904</v>
          </cell>
          <cell r="H240">
            <v>11108</v>
          </cell>
          <cell r="I240">
            <v>9829</v>
          </cell>
          <cell r="J240">
            <v>9983</v>
          </cell>
          <cell r="K240">
            <v>30920</v>
          </cell>
          <cell r="L240">
            <v>0</v>
          </cell>
          <cell r="M240">
            <v>0</v>
          </cell>
          <cell r="N240">
            <v>0</v>
          </cell>
          <cell r="O240">
            <v>0</v>
          </cell>
          <cell r="P240">
            <v>70322</v>
          </cell>
          <cell r="Q240">
            <v>824</v>
          </cell>
          <cell r="R240">
            <v>68424</v>
          </cell>
          <cell r="S240">
            <v>69248</v>
          </cell>
          <cell r="T240">
            <v>98.47</v>
          </cell>
          <cell r="U240">
            <v>581</v>
          </cell>
          <cell r="V240">
            <v>1179</v>
          </cell>
          <cell r="W240">
            <v>70184</v>
          </cell>
          <cell r="X240">
            <v>8896</v>
          </cell>
          <cell r="Y240">
            <v>0</v>
          </cell>
          <cell r="Z240">
            <v>35377</v>
          </cell>
          <cell r="AA240">
            <v>511</v>
          </cell>
          <cell r="AB240">
            <v>33968</v>
          </cell>
          <cell r="AC240">
            <v>34479</v>
          </cell>
          <cell r="AD240">
            <v>97.46</v>
          </cell>
          <cell r="AE240">
            <v>-192</v>
          </cell>
          <cell r="AF240">
            <v>523</v>
          </cell>
          <cell r="AG240">
            <v>34299</v>
          </cell>
          <cell r="AH240">
            <v>3774</v>
          </cell>
          <cell r="AI240">
            <v>36198581.490000002</v>
          </cell>
          <cell r="AJ240">
            <v>47384.6</v>
          </cell>
          <cell r="AK240">
            <v>13.8</v>
          </cell>
          <cell r="AL240">
            <v>1513.3</v>
          </cell>
          <cell r="AM240">
            <v>71727.998720000003</v>
          </cell>
        </row>
        <row r="241">
          <cell r="A241">
            <v>230</v>
          </cell>
          <cell r="B241" t="str">
            <v>Sheffield</v>
          </cell>
          <cell r="C241" t="str">
            <v>E4404</v>
          </cell>
          <cell r="D241">
            <v>54250</v>
          </cell>
          <cell r="E241">
            <v>52943</v>
          </cell>
          <cell r="F241">
            <v>53330</v>
          </cell>
          <cell r="G241">
            <v>160523</v>
          </cell>
          <cell r="H241">
            <v>65573</v>
          </cell>
          <cell r="I241">
            <v>60265</v>
          </cell>
          <cell r="J241">
            <v>59183</v>
          </cell>
          <cell r="K241">
            <v>185021</v>
          </cell>
          <cell r="L241">
            <v>0</v>
          </cell>
          <cell r="M241">
            <v>0</v>
          </cell>
          <cell r="N241">
            <v>0</v>
          </cell>
          <cell r="O241">
            <v>0</v>
          </cell>
          <cell r="P241">
            <v>187300</v>
          </cell>
          <cell r="Q241">
            <v>2019</v>
          </cell>
          <cell r="R241">
            <v>176490</v>
          </cell>
          <cell r="S241">
            <v>178509</v>
          </cell>
          <cell r="T241">
            <v>95.31</v>
          </cell>
          <cell r="U241">
            <v>5789</v>
          </cell>
          <cell r="V241">
            <v>2019</v>
          </cell>
          <cell r="W241">
            <v>184298</v>
          </cell>
          <cell r="X241">
            <v>28852</v>
          </cell>
          <cell r="Y241">
            <v>0</v>
          </cell>
          <cell r="Z241">
            <v>207259</v>
          </cell>
          <cell r="AA241">
            <v>486</v>
          </cell>
          <cell r="AB241">
            <v>200818</v>
          </cell>
          <cell r="AC241">
            <v>201304</v>
          </cell>
          <cell r="AD241">
            <v>97.13</v>
          </cell>
          <cell r="AE241">
            <v>1355</v>
          </cell>
          <cell r="AF241">
            <v>840</v>
          </cell>
          <cell r="AG241">
            <v>203013</v>
          </cell>
          <cell r="AH241">
            <v>24848</v>
          </cell>
          <cell r="AI241">
            <v>212478299.86000001</v>
          </cell>
          <cell r="AJ241">
            <v>132688</v>
          </cell>
          <cell r="AK241">
            <v>9.1999999999999993</v>
          </cell>
          <cell r="AL241">
            <v>1492.81</v>
          </cell>
          <cell r="AM241">
            <v>198091.70713200001</v>
          </cell>
        </row>
        <row r="242">
          <cell r="A242">
            <v>231</v>
          </cell>
          <cell r="B242" t="str">
            <v>Shepway</v>
          </cell>
          <cell r="C242" t="str">
            <v>E2240</v>
          </cell>
          <cell r="D242">
            <v>15752</v>
          </cell>
          <cell r="E242">
            <v>15553</v>
          </cell>
          <cell r="F242">
            <v>15386</v>
          </cell>
          <cell r="G242">
            <v>46691</v>
          </cell>
          <cell r="H242">
            <v>10579</v>
          </cell>
          <cell r="I242">
            <v>7497</v>
          </cell>
          <cell r="J242">
            <v>6981</v>
          </cell>
          <cell r="K242">
            <v>25057</v>
          </cell>
          <cell r="L242">
            <v>0</v>
          </cell>
          <cell r="M242">
            <v>0</v>
          </cell>
          <cell r="N242">
            <v>0</v>
          </cell>
          <cell r="O242">
            <v>0</v>
          </cell>
          <cell r="P242">
            <v>51938</v>
          </cell>
          <cell r="Q242">
            <v>834</v>
          </cell>
          <cell r="R242">
            <v>49868</v>
          </cell>
          <cell r="S242">
            <v>50702</v>
          </cell>
          <cell r="T242">
            <v>97.62</v>
          </cell>
          <cell r="U242">
            <v>1035</v>
          </cell>
          <cell r="V242">
            <v>683</v>
          </cell>
          <cell r="W242">
            <v>51586</v>
          </cell>
          <cell r="X242">
            <v>6648</v>
          </cell>
          <cell r="Y242">
            <v>0</v>
          </cell>
          <cell r="Z242">
            <v>28598</v>
          </cell>
          <cell r="AA242">
            <v>192</v>
          </cell>
          <cell r="AB242">
            <v>27787</v>
          </cell>
          <cell r="AC242">
            <v>27979</v>
          </cell>
          <cell r="AD242">
            <v>97.84</v>
          </cell>
          <cell r="AE242">
            <v>-864</v>
          </cell>
          <cell r="AF242">
            <v>78</v>
          </cell>
          <cell r="AG242">
            <v>27001</v>
          </cell>
          <cell r="AH242">
            <v>2020</v>
          </cell>
          <cell r="AI242">
            <v>27880624.84</v>
          </cell>
          <cell r="AJ242">
            <v>33945.300000000003</v>
          </cell>
          <cell r="AK242">
            <v>380.4</v>
          </cell>
          <cell r="AL242">
            <v>1546.62</v>
          </cell>
          <cell r="AM242">
            <v>53088.814134</v>
          </cell>
        </row>
        <row r="243">
          <cell r="A243">
            <v>232</v>
          </cell>
          <cell r="B243" t="str">
            <v>Shropshire UA</v>
          </cell>
          <cell r="C243" t="str">
            <v>E3202</v>
          </cell>
          <cell r="D243">
            <v>44154</v>
          </cell>
          <cell r="E243">
            <v>42970</v>
          </cell>
          <cell r="F243">
            <v>42920</v>
          </cell>
          <cell r="G243">
            <v>130044</v>
          </cell>
          <cell r="H243">
            <v>22874</v>
          </cell>
          <cell r="I243">
            <v>23172</v>
          </cell>
          <cell r="J243">
            <v>19077</v>
          </cell>
          <cell r="K243">
            <v>65123</v>
          </cell>
          <cell r="L243">
            <v>0</v>
          </cell>
          <cell r="M243">
            <v>0</v>
          </cell>
          <cell r="N243">
            <v>0</v>
          </cell>
          <cell r="O243">
            <v>0</v>
          </cell>
          <cell r="P243">
            <v>147518</v>
          </cell>
          <cell r="Q243">
            <v>1928</v>
          </cell>
          <cell r="R243">
            <v>143043</v>
          </cell>
          <cell r="S243">
            <v>144971</v>
          </cell>
          <cell r="T243">
            <v>98.27</v>
          </cell>
          <cell r="U243">
            <v>2180</v>
          </cell>
          <cell r="V243">
            <v>1702</v>
          </cell>
          <cell r="W243">
            <v>146925</v>
          </cell>
          <cell r="X243">
            <v>13392</v>
          </cell>
          <cell r="Y243">
            <v>0</v>
          </cell>
          <cell r="Z243">
            <v>73372</v>
          </cell>
          <cell r="AA243">
            <v>1030</v>
          </cell>
          <cell r="AB243">
            <v>71186</v>
          </cell>
          <cell r="AC243">
            <v>72216</v>
          </cell>
          <cell r="AD243">
            <v>98.42</v>
          </cell>
          <cell r="AE243">
            <v>237</v>
          </cell>
          <cell r="AF243">
            <v>1652</v>
          </cell>
          <cell r="AG243">
            <v>73075</v>
          </cell>
          <cell r="AH243">
            <v>7361</v>
          </cell>
          <cell r="AI243">
            <v>77150133.960000008</v>
          </cell>
          <cell r="AJ243">
            <v>101119.8</v>
          </cell>
          <cell r="AK243">
            <v>700.5</v>
          </cell>
          <cell r="AL243">
            <v>1488.18</v>
          </cell>
          <cell r="AM243">
            <v>151526.93405400001</v>
          </cell>
        </row>
        <row r="244">
          <cell r="A244">
            <v>233</v>
          </cell>
          <cell r="B244" t="str">
            <v>Slough</v>
          </cell>
          <cell r="C244" t="str">
            <v>E0304</v>
          </cell>
          <cell r="D244">
            <v>14800</v>
          </cell>
          <cell r="E244">
            <v>14509</v>
          </cell>
          <cell r="F244">
            <v>14418</v>
          </cell>
          <cell r="G244">
            <v>43727</v>
          </cell>
          <cell r="H244">
            <v>28995</v>
          </cell>
          <cell r="I244">
            <v>26668</v>
          </cell>
          <cell r="J244">
            <v>27349</v>
          </cell>
          <cell r="K244">
            <v>83012</v>
          </cell>
          <cell r="L244">
            <v>0</v>
          </cell>
          <cell r="M244">
            <v>0</v>
          </cell>
          <cell r="N244">
            <v>0</v>
          </cell>
          <cell r="O244">
            <v>0</v>
          </cell>
          <cell r="P244">
            <v>48407</v>
          </cell>
          <cell r="Q244">
            <v>1515</v>
          </cell>
          <cell r="R244">
            <v>44633</v>
          </cell>
          <cell r="S244">
            <v>46148</v>
          </cell>
          <cell r="T244">
            <v>95.3</v>
          </cell>
          <cell r="U244">
            <v>448</v>
          </cell>
          <cell r="V244">
            <v>3065</v>
          </cell>
          <cell r="W244">
            <v>48146</v>
          </cell>
          <cell r="X244">
            <v>7438</v>
          </cell>
          <cell r="Y244">
            <v>0</v>
          </cell>
          <cell r="Z244">
            <v>93510</v>
          </cell>
          <cell r="AA244">
            <v>957</v>
          </cell>
          <cell r="AB244">
            <v>87803</v>
          </cell>
          <cell r="AC244">
            <v>88760</v>
          </cell>
          <cell r="AD244">
            <v>94.92</v>
          </cell>
          <cell r="AE244">
            <v>-2571</v>
          </cell>
          <cell r="AF244">
            <v>1987</v>
          </cell>
          <cell r="AG244">
            <v>87219</v>
          </cell>
          <cell r="AH244">
            <v>9652</v>
          </cell>
          <cell r="AI244">
            <v>96475789.590000004</v>
          </cell>
          <cell r="AJ244">
            <v>36778</v>
          </cell>
          <cell r="AK244">
            <v>0</v>
          </cell>
          <cell r="AL244">
            <v>1398.75</v>
          </cell>
          <cell r="AM244">
            <v>51443.227500000001</v>
          </cell>
        </row>
        <row r="245">
          <cell r="A245">
            <v>234</v>
          </cell>
          <cell r="B245" t="str">
            <v>Solihull</v>
          </cell>
          <cell r="C245" t="str">
            <v>E4605</v>
          </cell>
          <cell r="D245">
            <v>28371</v>
          </cell>
          <cell r="E245">
            <v>27248</v>
          </cell>
          <cell r="F245">
            <v>27102</v>
          </cell>
          <cell r="G245">
            <v>82721</v>
          </cell>
          <cell r="H245">
            <v>34101</v>
          </cell>
          <cell r="I245">
            <v>30163</v>
          </cell>
          <cell r="J245">
            <v>29699</v>
          </cell>
          <cell r="K245">
            <v>93963</v>
          </cell>
          <cell r="L245">
            <v>0</v>
          </cell>
          <cell r="M245">
            <v>0</v>
          </cell>
          <cell r="N245">
            <v>0</v>
          </cell>
          <cell r="O245">
            <v>0</v>
          </cell>
          <cell r="P245">
            <v>94094</v>
          </cell>
          <cell r="Q245">
            <v>3244</v>
          </cell>
          <cell r="R245">
            <v>89582</v>
          </cell>
          <cell r="S245">
            <v>92826</v>
          </cell>
          <cell r="T245">
            <v>98.65</v>
          </cell>
          <cell r="U245">
            <v>-379</v>
          </cell>
          <cell r="V245">
            <v>2589</v>
          </cell>
          <cell r="W245">
            <v>91792</v>
          </cell>
          <cell r="X245">
            <v>11733</v>
          </cell>
          <cell r="Y245">
            <v>0</v>
          </cell>
          <cell r="Z245">
            <v>108185</v>
          </cell>
          <cell r="AA245">
            <v>1440</v>
          </cell>
          <cell r="AB245">
            <v>105716</v>
          </cell>
          <cell r="AC245">
            <v>107156</v>
          </cell>
          <cell r="AD245">
            <v>99.05</v>
          </cell>
          <cell r="AE245">
            <v>-2606</v>
          </cell>
          <cell r="AF245">
            <v>644</v>
          </cell>
          <cell r="AG245">
            <v>103754</v>
          </cell>
          <cell r="AH245">
            <v>8962</v>
          </cell>
          <cell r="AI245">
            <v>112692195.82000001</v>
          </cell>
          <cell r="AJ245">
            <v>71391</v>
          </cell>
          <cell r="AK245">
            <v>0</v>
          </cell>
          <cell r="AL245">
            <v>1344.86</v>
          </cell>
          <cell r="AM245">
            <v>96010.900259999995</v>
          </cell>
        </row>
        <row r="246">
          <cell r="A246">
            <v>235</v>
          </cell>
          <cell r="B246" t="str">
            <v>South Bucks</v>
          </cell>
          <cell r="C246" t="str">
            <v>E0434</v>
          </cell>
          <cell r="D246">
            <v>13883</v>
          </cell>
          <cell r="E246">
            <v>13153</v>
          </cell>
          <cell r="F246">
            <v>13203</v>
          </cell>
          <cell r="G246">
            <v>40239</v>
          </cell>
          <cell r="H246">
            <v>9274</v>
          </cell>
          <cell r="I246">
            <v>7821</v>
          </cell>
          <cell r="J246">
            <v>8282</v>
          </cell>
          <cell r="K246">
            <v>25377</v>
          </cell>
          <cell r="L246">
            <v>0</v>
          </cell>
          <cell r="M246">
            <v>0</v>
          </cell>
          <cell r="N246">
            <v>0</v>
          </cell>
          <cell r="O246">
            <v>0</v>
          </cell>
          <cell r="P246">
            <v>45752</v>
          </cell>
          <cell r="Q246">
            <v>665</v>
          </cell>
          <cell r="R246">
            <v>44325</v>
          </cell>
          <cell r="S246">
            <v>44990</v>
          </cell>
          <cell r="T246">
            <v>98.33</v>
          </cell>
          <cell r="U246">
            <v>597</v>
          </cell>
          <cell r="V246">
            <v>650</v>
          </cell>
          <cell r="W246">
            <v>45572</v>
          </cell>
          <cell r="X246">
            <v>5957</v>
          </cell>
          <cell r="Y246">
            <v>0</v>
          </cell>
          <cell r="Z246">
            <v>29427</v>
          </cell>
          <cell r="AA246">
            <v>203</v>
          </cell>
          <cell r="AB246">
            <v>28924</v>
          </cell>
          <cell r="AC246">
            <v>29127</v>
          </cell>
          <cell r="AD246">
            <v>98.98</v>
          </cell>
          <cell r="AE246">
            <v>-891</v>
          </cell>
          <cell r="AF246">
            <v>455</v>
          </cell>
          <cell r="AG246">
            <v>28488</v>
          </cell>
          <cell r="AH246">
            <v>2767</v>
          </cell>
          <cell r="AI246">
            <v>29937328.300000001</v>
          </cell>
          <cell r="AJ246">
            <v>31608.7</v>
          </cell>
          <cell r="AK246">
            <v>101.4</v>
          </cell>
          <cell r="AL246">
            <v>1494.14</v>
          </cell>
          <cell r="AM246">
            <v>47379.328814</v>
          </cell>
        </row>
        <row r="247">
          <cell r="A247">
            <v>236</v>
          </cell>
          <cell r="B247" t="str">
            <v>South Cambridgeshire</v>
          </cell>
          <cell r="C247" t="str">
            <v>E0536</v>
          </cell>
          <cell r="D247">
            <v>26598</v>
          </cell>
          <cell r="E247">
            <v>26079</v>
          </cell>
          <cell r="F247">
            <v>26025</v>
          </cell>
          <cell r="G247">
            <v>78702</v>
          </cell>
          <cell r="H247">
            <v>22362</v>
          </cell>
          <cell r="I247">
            <v>18984</v>
          </cell>
          <cell r="J247">
            <v>19055</v>
          </cell>
          <cell r="K247">
            <v>60401</v>
          </cell>
          <cell r="L247">
            <v>0</v>
          </cell>
          <cell r="M247">
            <v>0</v>
          </cell>
          <cell r="N247">
            <v>0</v>
          </cell>
          <cell r="O247">
            <v>0</v>
          </cell>
          <cell r="P247">
            <v>84658</v>
          </cell>
          <cell r="Q247">
            <v>691</v>
          </cell>
          <cell r="R247">
            <v>83351</v>
          </cell>
          <cell r="S247">
            <v>84042</v>
          </cell>
          <cell r="T247">
            <v>99.27</v>
          </cell>
          <cell r="U247">
            <v>359</v>
          </cell>
          <cell r="V247">
            <v>522</v>
          </cell>
          <cell r="W247">
            <v>84232</v>
          </cell>
          <cell r="X247">
            <v>9670</v>
          </cell>
          <cell r="Y247">
            <v>0</v>
          </cell>
          <cell r="Z247">
            <v>66736</v>
          </cell>
          <cell r="AA247">
            <v>3763</v>
          </cell>
          <cell r="AB247">
            <v>62656</v>
          </cell>
          <cell r="AC247">
            <v>66419</v>
          </cell>
          <cell r="AD247">
            <v>99.52</v>
          </cell>
          <cell r="AE247">
            <v>-1504</v>
          </cell>
          <cell r="AF247">
            <v>327</v>
          </cell>
          <cell r="AG247">
            <v>61479</v>
          </cell>
          <cell r="AH247">
            <v>6659</v>
          </cell>
          <cell r="AI247">
            <v>71059494.470000014</v>
          </cell>
          <cell r="AJ247">
            <v>57506.6</v>
          </cell>
          <cell r="AK247">
            <v>359.8</v>
          </cell>
          <cell r="AL247">
            <v>1536.27</v>
          </cell>
          <cell r="AM247">
            <v>88898.414327999999</v>
          </cell>
        </row>
        <row r="248">
          <cell r="A248">
            <v>237</v>
          </cell>
          <cell r="B248" t="str">
            <v>South Derbyshire</v>
          </cell>
          <cell r="C248" t="str">
            <v>E1039</v>
          </cell>
          <cell r="D248">
            <v>12887</v>
          </cell>
          <cell r="E248">
            <v>12605</v>
          </cell>
          <cell r="F248">
            <v>12592</v>
          </cell>
          <cell r="G248">
            <v>38084</v>
          </cell>
          <cell r="H248">
            <v>7244</v>
          </cell>
          <cell r="I248">
            <v>6842</v>
          </cell>
          <cell r="J248">
            <v>6028</v>
          </cell>
          <cell r="K248">
            <v>20114</v>
          </cell>
          <cell r="L248">
            <v>0</v>
          </cell>
          <cell r="M248">
            <v>0</v>
          </cell>
          <cell r="N248">
            <v>0</v>
          </cell>
          <cell r="O248">
            <v>0</v>
          </cell>
          <cell r="P248">
            <v>43013</v>
          </cell>
          <cell r="Q248">
            <v>883</v>
          </cell>
          <cell r="R248">
            <v>41206</v>
          </cell>
          <cell r="S248">
            <v>42089</v>
          </cell>
          <cell r="T248">
            <v>97.85</v>
          </cell>
          <cell r="U248">
            <v>750</v>
          </cell>
          <cell r="V248">
            <v>820</v>
          </cell>
          <cell r="W248">
            <v>42776</v>
          </cell>
          <cell r="X248">
            <v>5034</v>
          </cell>
          <cell r="Y248">
            <v>0</v>
          </cell>
          <cell r="Z248">
            <v>22090</v>
          </cell>
          <cell r="AA248">
            <v>181</v>
          </cell>
          <cell r="AB248">
            <v>21535</v>
          </cell>
          <cell r="AC248">
            <v>21716</v>
          </cell>
          <cell r="AD248">
            <v>98.31</v>
          </cell>
          <cell r="AE248">
            <v>767</v>
          </cell>
          <cell r="AF248">
            <v>231</v>
          </cell>
          <cell r="AG248">
            <v>22533</v>
          </cell>
          <cell r="AH248">
            <v>3137</v>
          </cell>
          <cell r="AI248">
            <v>22483508.870000001</v>
          </cell>
          <cell r="AJ248">
            <v>29655.599999999999</v>
          </cell>
          <cell r="AK248">
            <v>0</v>
          </cell>
          <cell r="AL248">
            <v>1482.14</v>
          </cell>
          <cell r="AM248">
            <v>43953.750983999998</v>
          </cell>
        </row>
        <row r="249">
          <cell r="A249">
            <v>238</v>
          </cell>
          <cell r="B249" t="str">
            <v>South Gloucestershire</v>
          </cell>
          <cell r="C249" t="str">
            <v>E0103</v>
          </cell>
          <cell r="D249">
            <v>38579</v>
          </cell>
          <cell r="E249">
            <v>38261</v>
          </cell>
          <cell r="F249">
            <v>38262</v>
          </cell>
          <cell r="G249">
            <v>115102</v>
          </cell>
          <cell r="H249">
            <v>44777</v>
          </cell>
          <cell r="I249">
            <v>38430</v>
          </cell>
          <cell r="J249">
            <v>35121</v>
          </cell>
          <cell r="K249">
            <v>118328</v>
          </cell>
          <cell r="L249">
            <v>0</v>
          </cell>
          <cell r="M249">
            <v>0</v>
          </cell>
          <cell r="N249">
            <v>0</v>
          </cell>
          <cell r="O249">
            <v>0</v>
          </cell>
          <cell r="P249">
            <v>128724</v>
          </cell>
          <cell r="Q249">
            <v>1806</v>
          </cell>
          <cell r="R249">
            <v>124709</v>
          </cell>
          <cell r="S249">
            <v>126515</v>
          </cell>
          <cell r="T249">
            <v>98.28</v>
          </cell>
          <cell r="U249">
            <v>2259</v>
          </cell>
          <cell r="V249">
            <v>1282</v>
          </cell>
          <cell r="W249">
            <v>128250</v>
          </cell>
          <cell r="X249">
            <v>16546</v>
          </cell>
          <cell r="Y249">
            <v>0</v>
          </cell>
          <cell r="Z249">
            <v>129067</v>
          </cell>
          <cell r="AA249">
            <v>1386</v>
          </cell>
          <cell r="AB249">
            <v>126676</v>
          </cell>
          <cell r="AC249">
            <v>128062</v>
          </cell>
          <cell r="AD249">
            <v>99.22</v>
          </cell>
          <cell r="AE249">
            <v>2944</v>
          </cell>
          <cell r="AF249">
            <v>1177</v>
          </cell>
          <cell r="AG249">
            <v>130797</v>
          </cell>
          <cell r="AH249">
            <v>17658</v>
          </cell>
          <cell r="AI249">
            <v>135691853.32999998</v>
          </cell>
          <cell r="AJ249">
            <v>83833</v>
          </cell>
          <cell r="AK249">
            <v>291.2</v>
          </cell>
          <cell r="AL249">
            <v>1539.27</v>
          </cell>
          <cell r="AM249">
            <v>129489.85733399999</v>
          </cell>
        </row>
        <row r="250">
          <cell r="A250">
            <v>239</v>
          </cell>
          <cell r="B250" t="str">
            <v>South Hams</v>
          </cell>
          <cell r="C250" t="str">
            <v>E1136</v>
          </cell>
          <cell r="D250">
            <v>17059</v>
          </cell>
          <cell r="E250">
            <v>15381</v>
          </cell>
          <cell r="F250">
            <v>16298</v>
          </cell>
          <cell r="G250">
            <v>48738</v>
          </cell>
          <cell r="H250">
            <v>9610</v>
          </cell>
          <cell r="I250">
            <v>7788</v>
          </cell>
          <cell r="J250">
            <v>7902</v>
          </cell>
          <cell r="K250">
            <v>25300</v>
          </cell>
          <cell r="L250">
            <v>0</v>
          </cell>
          <cell r="M250">
            <v>0</v>
          </cell>
          <cell r="N250">
            <v>0</v>
          </cell>
          <cell r="O250">
            <v>0</v>
          </cell>
          <cell r="P250">
            <v>53404</v>
          </cell>
          <cell r="Q250">
            <v>403</v>
          </cell>
          <cell r="R250">
            <v>52449</v>
          </cell>
          <cell r="S250">
            <v>52852</v>
          </cell>
          <cell r="T250">
            <v>98.97</v>
          </cell>
          <cell r="U250">
            <v>277</v>
          </cell>
          <cell r="V250">
            <v>442</v>
          </cell>
          <cell r="W250">
            <v>53168</v>
          </cell>
          <cell r="X250">
            <v>6120</v>
          </cell>
          <cell r="Y250">
            <v>0</v>
          </cell>
          <cell r="Z250">
            <v>27396</v>
          </cell>
          <cell r="AA250">
            <v>331</v>
          </cell>
          <cell r="AB250">
            <v>26856</v>
          </cell>
          <cell r="AC250">
            <v>27187</v>
          </cell>
          <cell r="AD250">
            <v>99.24</v>
          </cell>
          <cell r="AE250">
            <v>-527</v>
          </cell>
          <cell r="AF250">
            <v>155</v>
          </cell>
          <cell r="AG250">
            <v>26484</v>
          </cell>
          <cell r="AH250">
            <v>2836</v>
          </cell>
          <cell r="AI250">
            <v>29464247.120000001</v>
          </cell>
          <cell r="AJ250">
            <v>35902.019999999997</v>
          </cell>
          <cell r="AK250">
            <v>68.599999999999994</v>
          </cell>
          <cell r="AL250">
            <v>1540.97</v>
          </cell>
          <cell r="AM250">
            <v>55429.646301399989</v>
          </cell>
        </row>
        <row r="251">
          <cell r="A251">
            <v>240</v>
          </cell>
          <cell r="B251" t="str">
            <v>South Holland</v>
          </cell>
          <cell r="C251" t="str">
            <v>E2535</v>
          </cell>
          <cell r="D251">
            <v>10781</v>
          </cell>
          <cell r="E251">
            <v>10542</v>
          </cell>
          <cell r="F251">
            <v>10341</v>
          </cell>
          <cell r="G251">
            <v>31664</v>
          </cell>
          <cell r="H251">
            <v>8097</v>
          </cell>
          <cell r="I251">
            <v>6671</v>
          </cell>
          <cell r="J251">
            <v>6818</v>
          </cell>
          <cell r="K251">
            <v>21586</v>
          </cell>
          <cell r="L251">
            <v>0</v>
          </cell>
          <cell r="M251">
            <v>0</v>
          </cell>
          <cell r="N251">
            <v>0</v>
          </cell>
          <cell r="O251">
            <v>0</v>
          </cell>
          <cell r="P251">
            <v>35417</v>
          </cell>
          <cell r="Q251">
            <v>530</v>
          </cell>
          <cell r="R251">
            <v>34145</v>
          </cell>
          <cell r="S251">
            <v>34675</v>
          </cell>
          <cell r="T251">
            <v>97.9</v>
          </cell>
          <cell r="U251">
            <v>453</v>
          </cell>
          <cell r="V251">
            <v>575</v>
          </cell>
          <cell r="W251">
            <v>35173</v>
          </cell>
          <cell r="X251">
            <v>4520</v>
          </cell>
          <cell r="Y251">
            <v>0</v>
          </cell>
          <cell r="Z251">
            <v>23153</v>
          </cell>
          <cell r="AA251">
            <v>163</v>
          </cell>
          <cell r="AB251">
            <v>22636</v>
          </cell>
          <cell r="AC251">
            <v>22799</v>
          </cell>
          <cell r="AD251">
            <v>98.47</v>
          </cell>
          <cell r="AE251">
            <v>-118</v>
          </cell>
          <cell r="AF251">
            <v>179</v>
          </cell>
          <cell r="AG251">
            <v>22697</v>
          </cell>
          <cell r="AH251">
            <v>2397</v>
          </cell>
          <cell r="AI251">
            <v>24857383.040000003</v>
          </cell>
          <cell r="AJ251">
            <v>25217</v>
          </cell>
          <cell r="AK251">
            <v>0</v>
          </cell>
          <cell r="AL251">
            <v>1441.97</v>
          </cell>
          <cell r="AM251">
            <v>36362.157490000005</v>
          </cell>
        </row>
        <row r="252">
          <cell r="A252">
            <v>241</v>
          </cell>
          <cell r="B252" t="str">
            <v>South Kesteven</v>
          </cell>
          <cell r="C252" t="str">
            <v>E2536</v>
          </cell>
          <cell r="D252">
            <v>17963</v>
          </cell>
          <cell r="E252">
            <v>17778</v>
          </cell>
          <cell r="F252">
            <v>18330</v>
          </cell>
          <cell r="G252">
            <v>54071</v>
          </cell>
          <cell r="H252">
            <v>12325</v>
          </cell>
          <cell r="I252">
            <v>11130</v>
          </cell>
          <cell r="J252">
            <v>11799</v>
          </cell>
          <cell r="K252">
            <v>35254</v>
          </cell>
          <cell r="L252">
            <v>0</v>
          </cell>
          <cell r="M252">
            <v>0</v>
          </cell>
          <cell r="N252">
            <v>0</v>
          </cell>
          <cell r="O252">
            <v>0</v>
          </cell>
          <cell r="P252">
            <v>59861</v>
          </cell>
          <cell r="Q252">
            <v>521</v>
          </cell>
          <cell r="R252">
            <v>58376</v>
          </cell>
          <cell r="S252">
            <v>58897</v>
          </cell>
          <cell r="T252">
            <v>98.39</v>
          </cell>
          <cell r="U252">
            <v>554</v>
          </cell>
          <cell r="V252">
            <v>549</v>
          </cell>
          <cell r="W252">
            <v>59479</v>
          </cell>
          <cell r="X252">
            <v>7451</v>
          </cell>
          <cell r="Y252">
            <v>0</v>
          </cell>
          <cell r="Z252">
            <v>38009</v>
          </cell>
          <cell r="AA252">
            <v>365</v>
          </cell>
          <cell r="AB252">
            <v>36390</v>
          </cell>
          <cell r="AC252">
            <v>36755</v>
          </cell>
          <cell r="AD252">
            <v>96.7</v>
          </cell>
          <cell r="AE252">
            <v>19</v>
          </cell>
          <cell r="AF252">
            <v>968</v>
          </cell>
          <cell r="AG252">
            <v>37377</v>
          </cell>
          <cell r="AH252">
            <v>2589</v>
          </cell>
          <cell r="AI252">
            <v>40017658.630000003</v>
          </cell>
          <cell r="AJ252">
            <v>43729.7</v>
          </cell>
          <cell r="AK252">
            <v>57</v>
          </cell>
          <cell r="AL252">
            <v>1426.03</v>
          </cell>
          <cell r="AM252">
            <v>62441.147800999992</v>
          </cell>
        </row>
        <row r="253">
          <cell r="A253">
            <v>242</v>
          </cell>
          <cell r="B253" t="str">
            <v>South Lakeland</v>
          </cell>
          <cell r="C253" t="str">
            <v>E0936</v>
          </cell>
          <cell r="D253">
            <v>20732</v>
          </cell>
          <cell r="E253">
            <v>19769</v>
          </cell>
          <cell r="F253">
            <v>19702</v>
          </cell>
          <cell r="G253">
            <v>60203</v>
          </cell>
          <cell r="H253">
            <v>12577</v>
          </cell>
          <cell r="I253">
            <v>11507</v>
          </cell>
          <cell r="J253">
            <v>11925</v>
          </cell>
          <cell r="K253">
            <v>36009</v>
          </cell>
          <cell r="L253">
            <v>0</v>
          </cell>
          <cell r="M253">
            <v>0</v>
          </cell>
          <cell r="N253">
            <v>0</v>
          </cell>
          <cell r="O253">
            <v>0</v>
          </cell>
          <cell r="P253">
            <v>67088</v>
          </cell>
          <cell r="Q253">
            <v>1093</v>
          </cell>
          <cell r="R253">
            <v>65072</v>
          </cell>
          <cell r="S253">
            <v>66165</v>
          </cell>
          <cell r="T253">
            <v>98.62</v>
          </cell>
          <cell r="U253">
            <v>737</v>
          </cell>
          <cell r="V253">
            <v>1057</v>
          </cell>
          <cell r="W253">
            <v>66866</v>
          </cell>
          <cell r="X253">
            <v>8384</v>
          </cell>
          <cell r="Y253">
            <v>0</v>
          </cell>
          <cell r="Z253">
            <v>38995</v>
          </cell>
          <cell r="AA253">
            <v>666</v>
          </cell>
          <cell r="AB253">
            <v>37562</v>
          </cell>
          <cell r="AC253">
            <v>38228</v>
          </cell>
          <cell r="AD253">
            <v>98.03</v>
          </cell>
          <cell r="AE253">
            <v>107</v>
          </cell>
          <cell r="AF253">
            <v>513</v>
          </cell>
          <cell r="AG253">
            <v>38182</v>
          </cell>
          <cell r="AH253">
            <v>4017</v>
          </cell>
          <cell r="AI253">
            <v>40567940.119999997</v>
          </cell>
          <cell r="AJ253">
            <v>44225.09</v>
          </cell>
          <cell r="AK253">
            <v>0</v>
          </cell>
          <cell r="AL253">
            <v>1571.55</v>
          </cell>
          <cell r="AM253">
            <v>69501.94018949999</v>
          </cell>
        </row>
        <row r="254">
          <cell r="A254">
            <v>243</v>
          </cell>
          <cell r="B254" t="str">
            <v>South Norfolk</v>
          </cell>
          <cell r="C254" t="str">
            <v>E2637</v>
          </cell>
          <cell r="D254">
            <v>19409</v>
          </cell>
          <cell r="E254">
            <v>18178</v>
          </cell>
          <cell r="F254">
            <v>19233</v>
          </cell>
          <cell r="G254">
            <v>56820</v>
          </cell>
          <cell r="H254">
            <v>8258</v>
          </cell>
          <cell r="I254">
            <v>8832</v>
          </cell>
          <cell r="J254">
            <v>8050</v>
          </cell>
          <cell r="K254">
            <v>25140</v>
          </cell>
          <cell r="L254">
            <v>0</v>
          </cell>
          <cell r="M254">
            <v>0</v>
          </cell>
          <cell r="N254">
            <v>0</v>
          </cell>
          <cell r="O254">
            <v>0</v>
          </cell>
          <cell r="P254">
            <v>64594</v>
          </cell>
          <cell r="Q254">
            <v>611</v>
          </cell>
          <cell r="R254">
            <v>63139</v>
          </cell>
          <cell r="S254">
            <v>63750</v>
          </cell>
          <cell r="T254">
            <v>98.69</v>
          </cell>
          <cell r="U254">
            <v>580</v>
          </cell>
          <cell r="V254">
            <v>562</v>
          </cell>
          <cell r="W254">
            <v>64281</v>
          </cell>
          <cell r="X254">
            <v>8756</v>
          </cell>
          <cell r="Y254">
            <v>0</v>
          </cell>
          <cell r="Z254">
            <v>27110</v>
          </cell>
          <cell r="AA254">
            <v>142</v>
          </cell>
          <cell r="AB254">
            <v>26566</v>
          </cell>
          <cell r="AC254">
            <v>26708</v>
          </cell>
          <cell r="AD254">
            <v>98.52</v>
          </cell>
          <cell r="AE254">
            <v>118</v>
          </cell>
          <cell r="AF254">
            <v>134</v>
          </cell>
          <cell r="AG254">
            <v>26818</v>
          </cell>
          <cell r="AH254">
            <v>2714</v>
          </cell>
          <cell r="AI254">
            <v>27868029.810000002</v>
          </cell>
          <cell r="AJ254">
            <v>42949.3</v>
          </cell>
          <cell r="AK254">
            <v>0</v>
          </cell>
          <cell r="AL254">
            <v>1540.85</v>
          </cell>
          <cell r="AM254">
            <v>66178.428905000008</v>
          </cell>
        </row>
        <row r="255">
          <cell r="A255">
            <v>244</v>
          </cell>
          <cell r="B255" t="str">
            <v>South Northamptonshire</v>
          </cell>
          <cell r="C255" t="str">
            <v>E2836</v>
          </cell>
          <cell r="D255">
            <v>14101.51</v>
          </cell>
          <cell r="E255">
            <v>13851</v>
          </cell>
          <cell r="F255">
            <v>13781.38</v>
          </cell>
          <cell r="G255">
            <v>41733.89</v>
          </cell>
          <cell r="H255">
            <v>6464.11</v>
          </cell>
          <cell r="I255">
            <v>5510.23</v>
          </cell>
          <cell r="J255">
            <v>5639.63</v>
          </cell>
          <cell r="K255">
            <v>17613.97</v>
          </cell>
          <cell r="L255">
            <v>0</v>
          </cell>
          <cell r="M255">
            <v>0</v>
          </cell>
          <cell r="N255">
            <v>0</v>
          </cell>
          <cell r="O255">
            <v>0</v>
          </cell>
          <cell r="P255">
            <v>46433.85</v>
          </cell>
          <cell r="Q255">
            <v>741.47</v>
          </cell>
          <cell r="R255">
            <v>45256.97</v>
          </cell>
          <cell r="S255">
            <v>45998.44</v>
          </cell>
          <cell r="T255">
            <v>99.06</v>
          </cell>
          <cell r="U255">
            <v>8.9</v>
          </cell>
          <cell r="V255">
            <v>721.82</v>
          </cell>
          <cell r="W255">
            <v>45987.69</v>
          </cell>
          <cell r="X255">
            <v>5994.38</v>
          </cell>
          <cell r="Y255">
            <v>0</v>
          </cell>
          <cell r="Z255">
            <v>20231</v>
          </cell>
          <cell r="AA255">
            <v>150</v>
          </cell>
          <cell r="AB255">
            <v>19919.669999999998</v>
          </cell>
          <cell r="AC255">
            <v>20069.669999999998</v>
          </cell>
          <cell r="AD255">
            <v>99.2</v>
          </cell>
          <cell r="AE255">
            <v>112</v>
          </cell>
          <cell r="AF255">
            <v>96</v>
          </cell>
          <cell r="AG255">
            <v>20127.669999999998</v>
          </cell>
          <cell r="AH255">
            <v>2072</v>
          </cell>
          <cell r="AI255">
            <v>21152164.25</v>
          </cell>
          <cell r="AJ255">
            <v>32775.5</v>
          </cell>
          <cell r="AK255">
            <v>0</v>
          </cell>
          <cell r="AL255">
            <v>1459.98</v>
          </cell>
          <cell r="AM255">
            <v>47851.574489999999</v>
          </cell>
        </row>
        <row r="256">
          <cell r="A256">
            <v>245</v>
          </cell>
          <cell r="B256" t="str">
            <v>South Oxfordshire</v>
          </cell>
          <cell r="C256" t="str">
            <v>E3133</v>
          </cell>
          <cell r="D256">
            <v>25209</v>
          </cell>
          <cell r="E256">
            <v>23879</v>
          </cell>
          <cell r="F256">
            <v>23810</v>
          </cell>
          <cell r="G256">
            <v>72898</v>
          </cell>
          <cell r="H256">
            <v>13648</v>
          </cell>
          <cell r="I256">
            <v>12189.29</v>
          </cell>
          <cell r="J256">
            <v>11512</v>
          </cell>
          <cell r="K256">
            <v>37349.29</v>
          </cell>
          <cell r="L256">
            <v>0</v>
          </cell>
          <cell r="M256">
            <v>0</v>
          </cell>
          <cell r="N256">
            <v>0</v>
          </cell>
          <cell r="O256">
            <v>0</v>
          </cell>
          <cell r="P256">
            <v>80173</v>
          </cell>
          <cell r="Q256">
            <v>1236</v>
          </cell>
          <cell r="R256">
            <v>77958</v>
          </cell>
          <cell r="S256">
            <v>79194</v>
          </cell>
          <cell r="T256">
            <v>98.78</v>
          </cell>
          <cell r="U256">
            <v>565</v>
          </cell>
          <cell r="V256">
            <v>1582</v>
          </cell>
          <cell r="W256">
            <v>80105</v>
          </cell>
          <cell r="X256">
            <v>10427</v>
          </cell>
          <cell r="Y256">
            <v>0</v>
          </cell>
          <cell r="Z256">
            <v>41717</v>
          </cell>
          <cell r="AA256">
            <v>497</v>
          </cell>
          <cell r="AB256">
            <v>40615</v>
          </cell>
          <cell r="AC256">
            <v>41112</v>
          </cell>
          <cell r="AD256">
            <v>98.55</v>
          </cell>
          <cell r="AE256">
            <v>-747</v>
          </cell>
          <cell r="AF256">
            <v>428</v>
          </cell>
          <cell r="AG256">
            <v>40296</v>
          </cell>
          <cell r="AH256">
            <v>3286</v>
          </cell>
          <cell r="AI256">
            <v>44026252.469999999</v>
          </cell>
          <cell r="AJ256">
            <v>53054.6</v>
          </cell>
          <cell r="AK256">
            <v>602</v>
          </cell>
          <cell r="AL256">
            <v>1533.44</v>
          </cell>
          <cell r="AM256">
            <v>82279.176703999998</v>
          </cell>
        </row>
        <row r="257">
          <cell r="A257">
            <v>246</v>
          </cell>
          <cell r="B257" t="str">
            <v>South Ribble</v>
          </cell>
          <cell r="C257" t="str">
            <v>E2342</v>
          </cell>
          <cell r="D257">
            <v>14937</v>
          </cell>
          <cell r="E257">
            <v>14643</v>
          </cell>
          <cell r="F257">
            <v>14708</v>
          </cell>
          <cell r="G257">
            <v>44288</v>
          </cell>
          <cell r="H257">
            <v>11003</v>
          </cell>
          <cell r="I257">
            <v>10622</v>
          </cell>
          <cell r="J257">
            <v>9056</v>
          </cell>
          <cell r="K257">
            <v>30681</v>
          </cell>
          <cell r="L257">
            <v>0</v>
          </cell>
          <cell r="M257">
            <v>0</v>
          </cell>
          <cell r="N257">
            <v>0</v>
          </cell>
          <cell r="O257">
            <v>0</v>
          </cell>
          <cell r="P257">
            <v>51564</v>
          </cell>
          <cell r="Q257">
            <v>568</v>
          </cell>
          <cell r="R257">
            <v>49756</v>
          </cell>
          <cell r="S257">
            <v>50324</v>
          </cell>
          <cell r="T257">
            <v>97.6</v>
          </cell>
          <cell r="U257">
            <v>510</v>
          </cell>
          <cell r="V257">
            <v>585</v>
          </cell>
          <cell r="W257">
            <v>50851</v>
          </cell>
          <cell r="X257">
            <v>6372</v>
          </cell>
          <cell r="Y257">
            <v>0</v>
          </cell>
          <cell r="Z257">
            <v>34861</v>
          </cell>
          <cell r="AA257">
            <v>845</v>
          </cell>
          <cell r="AB257">
            <v>33235</v>
          </cell>
          <cell r="AC257">
            <v>34080</v>
          </cell>
          <cell r="AD257">
            <v>97.76</v>
          </cell>
          <cell r="AE257">
            <v>-35</v>
          </cell>
          <cell r="AF257">
            <v>399</v>
          </cell>
          <cell r="AG257">
            <v>33599</v>
          </cell>
          <cell r="AH257">
            <v>3629</v>
          </cell>
          <cell r="AI257">
            <v>35873497.300000004</v>
          </cell>
          <cell r="AJ257">
            <v>34058.86</v>
          </cell>
          <cell r="AK257">
            <v>0</v>
          </cell>
          <cell r="AL257">
            <v>1517.98</v>
          </cell>
          <cell r="AM257">
            <v>51700.668302799997</v>
          </cell>
        </row>
        <row r="258">
          <cell r="A258">
            <v>247</v>
          </cell>
          <cell r="B258" t="str">
            <v>South Somerset</v>
          </cell>
          <cell r="C258" t="str">
            <v>E3334</v>
          </cell>
          <cell r="D258">
            <v>24279</v>
          </cell>
          <cell r="E258">
            <v>23577</v>
          </cell>
          <cell r="F258">
            <v>24044</v>
          </cell>
          <cell r="G258">
            <v>71900</v>
          </cell>
          <cell r="H258">
            <v>13934</v>
          </cell>
          <cell r="I258">
            <v>11479</v>
          </cell>
          <cell r="J258">
            <v>11603</v>
          </cell>
          <cell r="K258">
            <v>37016</v>
          </cell>
          <cell r="L258">
            <v>0</v>
          </cell>
          <cell r="M258">
            <v>0</v>
          </cell>
          <cell r="N258">
            <v>0</v>
          </cell>
          <cell r="O258">
            <v>0</v>
          </cell>
          <cell r="P258">
            <v>81247</v>
          </cell>
          <cell r="Q258">
            <v>734</v>
          </cell>
          <cell r="R258">
            <v>78722</v>
          </cell>
          <cell r="S258">
            <v>79456</v>
          </cell>
          <cell r="T258">
            <v>97.8</v>
          </cell>
          <cell r="U258">
            <v>1239</v>
          </cell>
          <cell r="V258">
            <v>834</v>
          </cell>
          <cell r="W258">
            <v>80795</v>
          </cell>
          <cell r="X258">
            <v>10258</v>
          </cell>
          <cell r="Y258">
            <v>0</v>
          </cell>
          <cell r="Z258">
            <v>41842</v>
          </cell>
          <cell r="AA258">
            <v>91</v>
          </cell>
          <cell r="AB258">
            <v>40239</v>
          </cell>
          <cell r="AC258">
            <v>40330</v>
          </cell>
          <cell r="AD258">
            <v>96.39</v>
          </cell>
          <cell r="AE258">
            <v>25</v>
          </cell>
          <cell r="AF258">
            <v>487</v>
          </cell>
          <cell r="AG258">
            <v>40751</v>
          </cell>
          <cell r="AH258">
            <v>3883</v>
          </cell>
          <cell r="AI258">
            <v>43676385.290000007</v>
          </cell>
          <cell r="AJ258">
            <v>55762.8</v>
          </cell>
          <cell r="AK258">
            <v>0</v>
          </cell>
          <cell r="AL258">
            <v>1490.64</v>
          </cell>
          <cell r="AM258">
            <v>83122.260192000016</v>
          </cell>
        </row>
        <row r="259">
          <cell r="A259">
            <v>248</v>
          </cell>
          <cell r="B259" t="str">
            <v>South Staffordshire</v>
          </cell>
          <cell r="C259" t="str">
            <v>E3435</v>
          </cell>
          <cell r="D259">
            <v>15577</v>
          </cell>
          <cell r="E259">
            <v>14886</v>
          </cell>
          <cell r="F259">
            <v>14668</v>
          </cell>
          <cell r="G259">
            <v>45131</v>
          </cell>
          <cell r="H259">
            <v>6619</v>
          </cell>
          <cell r="I259">
            <v>6816</v>
          </cell>
          <cell r="J259">
            <v>5646</v>
          </cell>
          <cell r="K259">
            <v>19081</v>
          </cell>
          <cell r="L259">
            <v>0</v>
          </cell>
          <cell r="M259">
            <v>0</v>
          </cell>
          <cell r="N259">
            <v>0</v>
          </cell>
          <cell r="O259">
            <v>0</v>
          </cell>
          <cell r="P259">
            <v>50758</v>
          </cell>
          <cell r="Q259">
            <v>605</v>
          </cell>
          <cell r="R259">
            <v>49146</v>
          </cell>
          <cell r="S259">
            <v>49751</v>
          </cell>
          <cell r="T259">
            <v>98.02</v>
          </cell>
          <cell r="U259">
            <v>806</v>
          </cell>
          <cell r="V259">
            <v>649</v>
          </cell>
          <cell r="W259">
            <v>50601</v>
          </cell>
          <cell r="X259">
            <v>6294</v>
          </cell>
          <cell r="Y259">
            <v>0</v>
          </cell>
          <cell r="Z259">
            <v>21305</v>
          </cell>
          <cell r="AA259">
            <v>168</v>
          </cell>
          <cell r="AB259">
            <v>20506</v>
          </cell>
          <cell r="AC259">
            <v>20674</v>
          </cell>
          <cell r="AD259">
            <v>97.04</v>
          </cell>
          <cell r="AE259">
            <v>60</v>
          </cell>
          <cell r="AF259">
            <v>87</v>
          </cell>
          <cell r="AG259">
            <v>20653</v>
          </cell>
          <cell r="AH259">
            <v>3433</v>
          </cell>
          <cell r="AI259">
            <v>21127756.550000001</v>
          </cell>
          <cell r="AJ259">
            <v>37226.089999999997</v>
          </cell>
          <cell r="AK259">
            <v>0</v>
          </cell>
          <cell r="AL259">
            <v>1417.42</v>
          </cell>
          <cell r="AM259">
            <v>52765.004487799997</v>
          </cell>
        </row>
        <row r="260">
          <cell r="A260">
            <v>249</v>
          </cell>
          <cell r="B260" t="str">
            <v>South Tyneside</v>
          </cell>
          <cell r="C260" t="str">
            <v>E4504</v>
          </cell>
          <cell r="D260">
            <v>14953</v>
          </cell>
          <cell r="E260">
            <v>14732</v>
          </cell>
          <cell r="F260">
            <v>14611</v>
          </cell>
          <cell r="G260">
            <v>44296</v>
          </cell>
          <cell r="H260">
            <v>11780</v>
          </cell>
          <cell r="I260">
            <v>8646</v>
          </cell>
          <cell r="J260">
            <v>7524</v>
          </cell>
          <cell r="K260">
            <v>27950</v>
          </cell>
          <cell r="L260">
            <v>0</v>
          </cell>
          <cell r="M260">
            <v>0</v>
          </cell>
          <cell r="N260">
            <v>0</v>
          </cell>
          <cell r="O260">
            <v>0</v>
          </cell>
          <cell r="P260">
            <v>48846</v>
          </cell>
          <cell r="Q260">
            <v>634</v>
          </cell>
          <cell r="R260">
            <v>46816</v>
          </cell>
          <cell r="S260">
            <v>47450</v>
          </cell>
          <cell r="T260">
            <v>97.14</v>
          </cell>
          <cell r="U260">
            <v>996</v>
          </cell>
          <cell r="V260">
            <v>785</v>
          </cell>
          <cell r="W260">
            <v>48597</v>
          </cell>
          <cell r="X260">
            <v>6534</v>
          </cell>
          <cell r="Y260">
            <v>0</v>
          </cell>
          <cell r="Z260">
            <v>30116</v>
          </cell>
          <cell r="AA260">
            <v>141</v>
          </cell>
          <cell r="AB260">
            <v>29197</v>
          </cell>
          <cell r="AC260">
            <v>29338</v>
          </cell>
          <cell r="AD260">
            <v>97.42</v>
          </cell>
          <cell r="AE260">
            <v>337</v>
          </cell>
          <cell r="AF260">
            <v>103</v>
          </cell>
          <cell r="AG260">
            <v>29637</v>
          </cell>
          <cell r="AH260">
            <v>4091</v>
          </cell>
          <cell r="AI260">
            <v>31521783.620000001</v>
          </cell>
          <cell r="AJ260">
            <v>35576.9</v>
          </cell>
          <cell r="AK260">
            <v>0</v>
          </cell>
          <cell r="AL260">
            <v>1451.3</v>
          </cell>
          <cell r="AM260">
            <v>51632.754970000002</v>
          </cell>
        </row>
        <row r="261">
          <cell r="A261">
            <v>250</v>
          </cell>
          <cell r="B261" t="str">
            <v>Southampton</v>
          </cell>
          <cell r="C261" t="str">
            <v>E1702</v>
          </cell>
          <cell r="D261">
            <v>23927</v>
          </cell>
          <cell r="E261">
            <v>23976</v>
          </cell>
          <cell r="F261">
            <v>23595</v>
          </cell>
          <cell r="G261">
            <v>71498</v>
          </cell>
          <cell r="H261">
            <v>33378</v>
          </cell>
          <cell r="I261">
            <v>29072</v>
          </cell>
          <cell r="J261">
            <v>27024</v>
          </cell>
          <cell r="K261">
            <v>89474</v>
          </cell>
          <cell r="L261">
            <v>0</v>
          </cell>
          <cell r="M261">
            <v>0</v>
          </cell>
          <cell r="N261">
            <v>0</v>
          </cell>
          <cell r="O261">
            <v>0</v>
          </cell>
          <cell r="P261">
            <v>80174</v>
          </cell>
          <cell r="Q261">
            <v>726</v>
          </cell>
          <cell r="R261">
            <v>75829</v>
          </cell>
          <cell r="S261">
            <v>76555</v>
          </cell>
          <cell r="T261">
            <v>95.49</v>
          </cell>
          <cell r="U261">
            <v>1345</v>
          </cell>
          <cell r="V261">
            <v>1190</v>
          </cell>
          <cell r="W261">
            <v>78364</v>
          </cell>
          <cell r="X261">
            <v>11245</v>
          </cell>
          <cell r="Y261">
            <v>0</v>
          </cell>
          <cell r="Z261">
            <v>102557</v>
          </cell>
          <cell r="AA261">
            <v>607</v>
          </cell>
          <cell r="AB261">
            <v>100544</v>
          </cell>
          <cell r="AC261">
            <v>101151</v>
          </cell>
          <cell r="AD261">
            <v>98.63</v>
          </cell>
          <cell r="AE261">
            <v>-2948</v>
          </cell>
          <cell r="AF261">
            <v>426</v>
          </cell>
          <cell r="AG261">
            <v>98022</v>
          </cell>
          <cell r="AH261">
            <v>8729</v>
          </cell>
          <cell r="AI261">
            <v>108664531.33999999</v>
          </cell>
          <cell r="AJ261">
            <v>56661.599999999999</v>
          </cell>
          <cell r="AK261">
            <v>0</v>
          </cell>
          <cell r="AL261">
            <v>1475.42</v>
          </cell>
          <cell r="AM261">
            <v>83599.657872000011</v>
          </cell>
        </row>
        <row r="262">
          <cell r="A262">
            <v>251</v>
          </cell>
          <cell r="B262" t="str">
            <v>Southend-on-Sea</v>
          </cell>
          <cell r="C262" t="str">
            <v>E1501</v>
          </cell>
          <cell r="D262">
            <v>19647</v>
          </cell>
          <cell r="E262">
            <v>19254</v>
          </cell>
          <cell r="F262">
            <v>19447</v>
          </cell>
          <cell r="G262">
            <v>58348</v>
          </cell>
          <cell r="H262">
            <v>14427</v>
          </cell>
          <cell r="I262">
            <v>12019</v>
          </cell>
          <cell r="J262">
            <v>11300</v>
          </cell>
          <cell r="K262">
            <v>37746</v>
          </cell>
          <cell r="L262">
            <v>0</v>
          </cell>
          <cell r="M262">
            <v>0</v>
          </cell>
          <cell r="N262">
            <v>0</v>
          </cell>
          <cell r="O262">
            <v>0</v>
          </cell>
          <cell r="P262">
            <v>68795</v>
          </cell>
          <cell r="Q262">
            <v>756</v>
          </cell>
          <cell r="R262">
            <v>66620</v>
          </cell>
          <cell r="S262">
            <v>67376</v>
          </cell>
          <cell r="T262">
            <v>97.94</v>
          </cell>
          <cell r="U262">
            <v>960</v>
          </cell>
          <cell r="V262">
            <v>750</v>
          </cell>
          <cell r="W262">
            <v>68330</v>
          </cell>
          <cell r="X262">
            <v>13479</v>
          </cell>
          <cell r="Y262">
            <v>0</v>
          </cell>
          <cell r="Z262">
            <v>44476</v>
          </cell>
          <cell r="AA262">
            <v>249</v>
          </cell>
          <cell r="AB262">
            <v>43051</v>
          </cell>
          <cell r="AC262">
            <v>43300</v>
          </cell>
          <cell r="AD262">
            <v>97.36</v>
          </cell>
          <cell r="AE262">
            <v>-748</v>
          </cell>
          <cell r="AF262">
            <v>319</v>
          </cell>
          <cell r="AG262">
            <v>42622</v>
          </cell>
          <cell r="AH262">
            <v>6852</v>
          </cell>
          <cell r="AI262">
            <v>46531286.350000001</v>
          </cell>
          <cell r="AJ262">
            <v>55009.2</v>
          </cell>
          <cell r="AK262">
            <v>0</v>
          </cell>
          <cell r="AL262">
            <v>1351.41</v>
          </cell>
          <cell r="AM262">
            <v>74339.982971999998</v>
          </cell>
        </row>
        <row r="263">
          <cell r="A263">
            <v>252</v>
          </cell>
          <cell r="B263" t="str">
            <v>Southwark</v>
          </cell>
          <cell r="C263" t="str">
            <v>E5019</v>
          </cell>
          <cell r="D263">
            <v>31307</v>
          </cell>
          <cell r="E263">
            <v>28819</v>
          </cell>
          <cell r="F263">
            <v>27806</v>
          </cell>
          <cell r="G263">
            <v>87932</v>
          </cell>
          <cell r="H263">
            <v>67464</v>
          </cell>
          <cell r="I263">
            <v>58161</v>
          </cell>
          <cell r="J263">
            <v>51689</v>
          </cell>
          <cell r="K263">
            <v>177314</v>
          </cell>
          <cell r="L263">
            <v>0</v>
          </cell>
          <cell r="M263">
            <v>0</v>
          </cell>
          <cell r="N263">
            <v>0</v>
          </cell>
          <cell r="O263">
            <v>0</v>
          </cell>
          <cell r="P263">
            <v>99081</v>
          </cell>
          <cell r="Q263">
            <v>3037</v>
          </cell>
          <cell r="R263">
            <v>90443</v>
          </cell>
          <cell r="S263">
            <v>93480</v>
          </cell>
          <cell r="T263">
            <v>94.35</v>
          </cell>
          <cell r="U263">
            <v>2803</v>
          </cell>
          <cell r="V263">
            <v>3749</v>
          </cell>
          <cell r="W263">
            <v>96995</v>
          </cell>
          <cell r="X263">
            <v>12676</v>
          </cell>
          <cell r="Y263">
            <v>0</v>
          </cell>
          <cell r="Z263">
            <v>204541</v>
          </cell>
          <cell r="AA263">
            <v>3762</v>
          </cell>
          <cell r="AB263">
            <v>197124</v>
          </cell>
          <cell r="AC263">
            <v>200886</v>
          </cell>
          <cell r="AD263">
            <v>98.21</v>
          </cell>
          <cell r="AE263">
            <v>4486</v>
          </cell>
          <cell r="AF263">
            <v>4124</v>
          </cell>
          <cell r="AG263">
            <v>205734</v>
          </cell>
          <cell r="AH263">
            <v>35002</v>
          </cell>
          <cell r="AI263">
            <v>209333058.15000001</v>
          </cell>
          <cell r="AJ263">
            <v>84593</v>
          </cell>
          <cell r="AK263">
            <v>0</v>
          </cell>
          <cell r="AL263">
            <v>1215</v>
          </cell>
          <cell r="AM263">
            <v>102780.495</v>
          </cell>
        </row>
        <row r="264">
          <cell r="A264">
            <v>253</v>
          </cell>
          <cell r="B264" t="str">
            <v>Spelthorne</v>
          </cell>
          <cell r="C264" t="str">
            <v>E3637</v>
          </cell>
          <cell r="D264">
            <v>17064</v>
          </cell>
          <cell r="E264">
            <v>16921</v>
          </cell>
          <cell r="F264">
            <v>16810</v>
          </cell>
          <cell r="G264">
            <v>50795</v>
          </cell>
          <cell r="H264">
            <v>14490</v>
          </cell>
          <cell r="I264">
            <v>11262</v>
          </cell>
          <cell r="J264">
            <v>10839</v>
          </cell>
          <cell r="K264">
            <v>36591</v>
          </cell>
          <cell r="L264">
            <v>0</v>
          </cell>
          <cell r="M264">
            <v>0</v>
          </cell>
          <cell r="N264">
            <v>0</v>
          </cell>
          <cell r="O264">
            <v>0</v>
          </cell>
          <cell r="P264">
            <v>56199</v>
          </cell>
          <cell r="Q264">
            <v>606</v>
          </cell>
          <cell r="R264">
            <v>54764</v>
          </cell>
          <cell r="S264">
            <v>55370</v>
          </cell>
          <cell r="T264">
            <v>98.52</v>
          </cell>
          <cell r="U264">
            <v>410</v>
          </cell>
          <cell r="V264">
            <v>760</v>
          </cell>
          <cell r="W264">
            <v>55934</v>
          </cell>
          <cell r="X264">
            <v>6918</v>
          </cell>
          <cell r="Y264">
            <v>0</v>
          </cell>
          <cell r="Z264">
            <v>42426</v>
          </cell>
          <cell r="AA264">
            <v>267</v>
          </cell>
          <cell r="AB264">
            <v>41864</v>
          </cell>
          <cell r="AC264">
            <v>42131</v>
          </cell>
          <cell r="AD264">
            <v>99.3</v>
          </cell>
          <cell r="AE264">
            <v>1807</v>
          </cell>
          <cell r="AF264">
            <v>613</v>
          </cell>
          <cell r="AG264">
            <v>44284</v>
          </cell>
          <cell r="AH264">
            <v>4503</v>
          </cell>
          <cell r="AI264">
            <v>45132498.329999998</v>
          </cell>
          <cell r="AJ264">
            <v>36514.300000000003</v>
          </cell>
          <cell r="AK264">
            <v>0</v>
          </cell>
          <cell r="AL264">
            <v>1555.63</v>
          </cell>
          <cell r="AM264">
            <v>56802.74050900001</v>
          </cell>
        </row>
        <row r="265">
          <cell r="A265">
            <v>254</v>
          </cell>
          <cell r="B265" t="str">
            <v>St Albans</v>
          </cell>
          <cell r="C265" t="str">
            <v>E1936</v>
          </cell>
          <cell r="D265">
            <v>25982</v>
          </cell>
          <cell r="E265">
            <v>25121</v>
          </cell>
          <cell r="F265">
            <v>25526</v>
          </cell>
          <cell r="G265">
            <v>76629</v>
          </cell>
          <cell r="H265">
            <v>20279</v>
          </cell>
          <cell r="I265">
            <v>17914</v>
          </cell>
          <cell r="J265">
            <v>16874</v>
          </cell>
          <cell r="K265">
            <v>55067</v>
          </cell>
          <cell r="L265">
            <v>0</v>
          </cell>
          <cell r="M265">
            <v>0</v>
          </cell>
          <cell r="N265">
            <v>0</v>
          </cell>
          <cell r="O265">
            <v>0</v>
          </cell>
          <cell r="P265">
            <v>86149</v>
          </cell>
          <cell r="Q265">
            <v>1091</v>
          </cell>
          <cell r="R265">
            <v>83499</v>
          </cell>
          <cell r="S265">
            <v>84590</v>
          </cell>
          <cell r="T265">
            <v>98.19</v>
          </cell>
          <cell r="U265">
            <v>607</v>
          </cell>
          <cell r="V265">
            <v>1064</v>
          </cell>
          <cell r="W265">
            <v>85170</v>
          </cell>
          <cell r="X265">
            <v>10744</v>
          </cell>
          <cell r="Y265">
            <v>0</v>
          </cell>
          <cell r="Z265">
            <v>62122</v>
          </cell>
          <cell r="AA265">
            <v>152</v>
          </cell>
          <cell r="AB265">
            <v>61016</v>
          </cell>
          <cell r="AC265">
            <v>61168</v>
          </cell>
          <cell r="AD265">
            <v>98.46</v>
          </cell>
          <cell r="AE265">
            <v>-1753</v>
          </cell>
          <cell r="AF265">
            <v>152</v>
          </cell>
          <cell r="AG265">
            <v>59415</v>
          </cell>
          <cell r="AH265">
            <v>5121</v>
          </cell>
          <cell r="AI265">
            <v>65852901.899999999</v>
          </cell>
          <cell r="AJ265">
            <v>59414</v>
          </cell>
          <cell r="AK265">
            <v>0</v>
          </cell>
          <cell r="AL265">
            <v>1473.46</v>
          </cell>
          <cell r="AM265">
            <v>87544.152439999991</v>
          </cell>
        </row>
        <row r="266">
          <cell r="A266">
            <v>255</v>
          </cell>
          <cell r="B266" t="str">
            <v>St Edmundsbury</v>
          </cell>
          <cell r="C266" t="str">
            <v>E3535</v>
          </cell>
          <cell r="D266">
            <v>15134</v>
          </cell>
          <cell r="E266">
            <v>15326</v>
          </cell>
          <cell r="F266">
            <v>15223</v>
          </cell>
          <cell r="G266">
            <v>45683</v>
          </cell>
          <cell r="H266">
            <v>14500</v>
          </cell>
          <cell r="I266">
            <v>13640</v>
          </cell>
          <cell r="J266">
            <v>12210</v>
          </cell>
          <cell r="K266">
            <v>40350</v>
          </cell>
          <cell r="L266">
            <v>0</v>
          </cell>
          <cell r="M266">
            <v>0</v>
          </cell>
          <cell r="N266">
            <v>0</v>
          </cell>
          <cell r="O266">
            <v>0</v>
          </cell>
          <cell r="P266">
            <v>51726</v>
          </cell>
          <cell r="Q266">
            <v>502</v>
          </cell>
          <cell r="R266">
            <v>50459</v>
          </cell>
          <cell r="S266">
            <v>50961</v>
          </cell>
          <cell r="T266">
            <v>98.52</v>
          </cell>
          <cell r="U266">
            <v>634</v>
          </cell>
          <cell r="V266">
            <v>592</v>
          </cell>
          <cell r="W266">
            <v>51685</v>
          </cell>
          <cell r="X266">
            <v>6202</v>
          </cell>
          <cell r="Y266">
            <v>0</v>
          </cell>
          <cell r="Z266">
            <v>44500</v>
          </cell>
          <cell r="AA266">
            <v>723</v>
          </cell>
          <cell r="AB266">
            <v>43088</v>
          </cell>
          <cell r="AC266">
            <v>43811</v>
          </cell>
          <cell r="AD266">
            <v>98.45</v>
          </cell>
          <cell r="AE266">
            <v>-140</v>
          </cell>
          <cell r="AF266">
            <v>171</v>
          </cell>
          <cell r="AG266">
            <v>43119</v>
          </cell>
          <cell r="AH266">
            <v>4296</v>
          </cell>
          <cell r="AI266">
            <v>47078956.370000005</v>
          </cell>
          <cell r="AJ266">
            <v>34725.5</v>
          </cell>
          <cell r="AK266">
            <v>314.8</v>
          </cell>
          <cell r="AL266">
            <v>1511.6</v>
          </cell>
          <cell r="AM266">
            <v>52966.917480000004</v>
          </cell>
        </row>
        <row r="267">
          <cell r="A267">
            <v>256</v>
          </cell>
          <cell r="B267" t="str">
            <v>St Helens</v>
          </cell>
          <cell r="C267" t="str">
            <v>E4303</v>
          </cell>
          <cell r="D267">
            <v>18326</v>
          </cell>
          <cell r="E267">
            <v>18341</v>
          </cell>
          <cell r="F267">
            <v>18178</v>
          </cell>
          <cell r="G267">
            <v>54845</v>
          </cell>
          <cell r="H267">
            <v>17850</v>
          </cell>
          <cell r="I267">
            <v>14197</v>
          </cell>
          <cell r="J267">
            <v>14467</v>
          </cell>
          <cell r="K267">
            <v>46514</v>
          </cell>
          <cell r="L267">
            <v>0</v>
          </cell>
          <cell r="M267">
            <v>0</v>
          </cell>
          <cell r="N267">
            <v>0</v>
          </cell>
          <cell r="O267">
            <v>0</v>
          </cell>
          <cell r="P267">
            <v>62937</v>
          </cell>
          <cell r="Q267">
            <v>555</v>
          </cell>
          <cell r="R267">
            <v>60421</v>
          </cell>
          <cell r="S267">
            <v>60976</v>
          </cell>
          <cell r="T267">
            <v>96.88</v>
          </cell>
          <cell r="U267">
            <v>793</v>
          </cell>
          <cell r="V267">
            <v>439</v>
          </cell>
          <cell r="W267">
            <v>61653</v>
          </cell>
          <cell r="X267">
            <v>8761</v>
          </cell>
          <cell r="Y267">
            <v>0</v>
          </cell>
          <cell r="Z267">
            <v>50668</v>
          </cell>
          <cell r="AA267">
            <v>230</v>
          </cell>
          <cell r="AB267">
            <v>48939</v>
          </cell>
          <cell r="AC267">
            <v>49169</v>
          </cell>
          <cell r="AD267">
            <v>97.04</v>
          </cell>
          <cell r="AE267">
            <v>-368</v>
          </cell>
          <cell r="AF267">
            <v>197</v>
          </cell>
          <cell r="AG267">
            <v>48768</v>
          </cell>
          <cell r="AH267">
            <v>5473</v>
          </cell>
          <cell r="AI267">
            <v>51690368.140000001</v>
          </cell>
          <cell r="AJ267">
            <v>46968</v>
          </cell>
          <cell r="AK267">
            <v>0</v>
          </cell>
          <cell r="AL267">
            <v>1394.5</v>
          </cell>
          <cell r="AM267">
            <v>65496.875999999997</v>
          </cell>
        </row>
        <row r="268">
          <cell r="A268">
            <v>257</v>
          </cell>
          <cell r="B268" t="str">
            <v>Stafford</v>
          </cell>
          <cell r="C268" t="str">
            <v>E3436</v>
          </cell>
          <cell r="D268">
            <v>17963</v>
          </cell>
          <cell r="E268">
            <v>17507</v>
          </cell>
          <cell r="F268">
            <v>17658</v>
          </cell>
          <cell r="G268">
            <v>53128</v>
          </cell>
          <cell r="H268">
            <v>13334</v>
          </cell>
          <cell r="I268">
            <v>14646</v>
          </cell>
          <cell r="J268">
            <v>10988</v>
          </cell>
          <cell r="K268">
            <v>38968</v>
          </cell>
          <cell r="L268">
            <v>0</v>
          </cell>
          <cell r="M268">
            <v>0</v>
          </cell>
          <cell r="N268">
            <v>0</v>
          </cell>
          <cell r="O268">
            <v>0</v>
          </cell>
          <cell r="P268">
            <v>60109</v>
          </cell>
          <cell r="Q268">
            <v>577</v>
          </cell>
          <cell r="R268">
            <v>58451</v>
          </cell>
          <cell r="S268">
            <v>59028</v>
          </cell>
          <cell r="T268">
            <v>98.2</v>
          </cell>
          <cell r="U268">
            <v>554</v>
          </cell>
          <cell r="V268">
            <v>532</v>
          </cell>
          <cell r="W268">
            <v>59537</v>
          </cell>
          <cell r="X268">
            <v>7440</v>
          </cell>
          <cell r="Y268">
            <v>0</v>
          </cell>
          <cell r="Z268">
            <v>44029</v>
          </cell>
          <cell r="AA268">
            <v>303</v>
          </cell>
          <cell r="AB268">
            <v>42651</v>
          </cell>
          <cell r="AC268">
            <v>42954</v>
          </cell>
          <cell r="AD268">
            <v>97.56</v>
          </cell>
          <cell r="AE268">
            <v>61</v>
          </cell>
          <cell r="AF268">
            <v>72</v>
          </cell>
          <cell r="AG268">
            <v>42784</v>
          </cell>
          <cell r="AH268">
            <v>4676</v>
          </cell>
          <cell r="AI268">
            <v>45597105.269999996</v>
          </cell>
          <cell r="AJ268">
            <v>43281.7</v>
          </cell>
          <cell r="AK268">
            <v>196.2</v>
          </cell>
          <cell r="AL268">
            <v>1438.87</v>
          </cell>
          <cell r="AM268">
            <v>62559.045972999993</v>
          </cell>
        </row>
        <row r="269">
          <cell r="A269">
            <v>258</v>
          </cell>
          <cell r="B269" t="str">
            <v>Staffordshire Moorlands</v>
          </cell>
          <cell r="C269" t="str">
            <v>E3437</v>
          </cell>
          <cell r="D269">
            <v>14605</v>
          </cell>
          <cell r="E269">
            <v>12864</v>
          </cell>
          <cell r="F269">
            <v>13264</v>
          </cell>
          <cell r="G269">
            <v>40733</v>
          </cell>
          <cell r="H269">
            <v>5600</v>
          </cell>
          <cell r="I269">
            <v>5668</v>
          </cell>
          <cell r="J269">
            <v>4709</v>
          </cell>
          <cell r="K269">
            <v>15977</v>
          </cell>
          <cell r="L269">
            <v>0</v>
          </cell>
          <cell r="M269">
            <v>0</v>
          </cell>
          <cell r="N269">
            <v>0</v>
          </cell>
          <cell r="O269">
            <v>0</v>
          </cell>
          <cell r="P269">
            <v>45560</v>
          </cell>
          <cell r="Q269">
            <v>394</v>
          </cell>
          <cell r="R269">
            <v>44618</v>
          </cell>
          <cell r="S269">
            <v>45012</v>
          </cell>
          <cell r="T269">
            <v>98.8</v>
          </cell>
          <cell r="U269">
            <v>645</v>
          </cell>
          <cell r="V269">
            <v>376</v>
          </cell>
          <cell r="W269">
            <v>45639</v>
          </cell>
          <cell r="X269">
            <v>5526</v>
          </cell>
          <cell r="Y269">
            <v>0</v>
          </cell>
          <cell r="Z269">
            <v>17373</v>
          </cell>
          <cell r="AA269">
            <v>195</v>
          </cell>
          <cell r="AB269">
            <v>16955</v>
          </cell>
          <cell r="AC269">
            <v>17150</v>
          </cell>
          <cell r="AD269">
            <v>98.72</v>
          </cell>
          <cell r="AE269">
            <v>-61</v>
          </cell>
          <cell r="AF269">
            <v>136</v>
          </cell>
          <cell r="AG269">
            <v>17030</v>
          </cell>
          <cell r="AH269">
            <v>1926</v>
          </cell>
          <cell r="AI269">
            <v>18402245.260000002</v>
          </cell>
          <cell r="AJ269">
            <v>31830.799999999999</v>
          </cell>
          <cell r="AK269">
            <v>0</v>
          </cell>
          <cell r="AL269">
            <v>1455.56</v>
          </cell>
          <cell r="AM269">
            <v>46331.639247999999</v>
          </cell>
        </row>
        <row r="270">
          <cell r="A270">
            <v>259</v>
          </cell>
          <cell r="B270" t="str">
            <v>Stevenage</v>
          </cell>
          <cell r="C270" t="str">
            <v>E1937</v>
          </cell>
          <cell r="D270">
            <v>10420</v>
          </cell>
          <cell r="E270">
            <v>10446</v>
          </cell>
          <cell r="F270">
            <v>10426</v>
          </cell>
          <cell r="G270">
            <v>31292</v>
          </cell>
          <cell r="H270">
            <v>16833</v>
          </cell>
          <cell r="I270">
            <v>14055</v>
          </cell>
          <cell r="J270">
            <v>13758</v>
          </cell>
          <cell r="K270">
            <v>44646</v>
          </cell>
          <cell r="L270">
            <v>0</v>
          </cell>
          <cell r="M270">
            <v>0</v>
          </cell>
          <cell r="N270">
            <v>0</v>
          </cell>
          <cell r="O270">
            <v>0</v>
          </cell>
          <cell r="P270">
            <v>35710</v>
          </cell>
          <cell r="Q270">
            <v>527</v>
          </cell>
          <cell r="R270">
            <v>33582</v>
          </cell>
          <cell r="S270">
            <v>34109</v>
          </cell>
          <cell r="T270">
            <v>95.52</v>
          </cell>
          <cell r="U270">
            <v>1026</v>
          </cell>
          <cell r="V270">
            <v>647</v>
          </cell>
          <cell r="W270">
            <v>35255</v>
          </cell>
          <cell r="X270">
            <v>4834</v>
          </cell>
          <cell r="Y270">
            <v>0</v>
          </cell>
          <cell r="Z270">
            <v>47723</v>
          </cell>
          <cell r="AA270">
            <v>563</v>
          </cell>
          <cell r="AB270">
            <v>45257</v>
          </cell>
          <cell r="AC270">
            <v>45820</v>
          </cell>
          <cell r="AD270">
            <v>96.01</v>
          </cell>
          <cell r="AE270">
            <v>332</v>
          </cell>
          <cell r="AF270">
            <v>618</v>
          </cell>
          <cell r="AG270">
            <v>46207</v>
          </cell>
          <cell r="AH270">
            <v>3115</v>
          </cell>
          <cell r="AI270">
            <v>48525582.409999996</v>
          </cell>
          <cell r="AJ270">
            <v>25164.3</v>
          </cell>
          <cell r="AK270">
            <v>0</v>
          </cell>
          <cell r="AL270">
            <v>1455.17</v>
          </cell>
          <cell r="AM270">
            <v>36618.334431000003</v>
          </cell>
        </row>
        <row r="271">
          <cell r="A271">
            <v>260</v>
          </cell>
          <cell r="B271" t="str">
            <v>Stockport</v>
          </cell>
          <cell r="C271" t="str">
            <v>E4207</v>
          </cell>
          <cell r="D271">
            <v>40057</v>
          </cell>
          <cell r="E271">
            <v>40867</v>
          </cell>
          <cell r="F271">
            <v>40911</v>
          </cell>
          <cell r="G271">
            <v>121835</v>
          </cell>
          <cell r="H271">
            <v>28453</v>
          </cell>
          <cell r="I271">
            <v>26326</v>
          </cell>
          <cell r="J271">
            <v>24462</v>
          </cell>
          <cell r="K271">
            <v>79241</v>
          </cell>
          <cell r="L271">
            <v>0</v>
          </cell>
          <cell r="M271">
            <v>0</v>
          </cell>
          <cell r="N271">
            <v>0</v>
          </cell>
          <cell r="O271">
            <v>0</v>
          </cell>
          <cell r="P271">
            <v>136157</v>
          </cell>
          <cell r="Q271">
            <v>1043</v>
          </cell>
          <cell r="R271">
            <v>131311</v>
          </cell>
          <cell r="S271">
            <v>132354</v>
          </cell>
          <cell r="T271">
            <v>97.21</v>
          </cell>
          <cell r="U271">
            <v>2455</v>
          </cell>
          <cell r="V271">
            <v>929</v>
          </cell>
          <cell r="W271">
            <v>134695</v>
          </cell>
          <cell r="X271">
            <v>18276</v>
          </cell>
          <cell r="Y271">
            <v>0</v>
          </cell>
          <cell r="Z271">
            <v>92385</v>
          </cell>
          <cell r="AA271">
            <v>602</v>
          </cell>
          <cell r="AB271">
            <v>86898</v>
          </cell>
          <cell r="AC271">
            <v>87500</v>
          </cell>
          <cell r="AD271">
            <v>94.71</v>
          </cell>
          <cell r="AE271">
            <v>-700</v>
          </cell>
          <cell r="AF271">
            <v>474</v>
          </cell>
          <cell r="AG271">
            <v>86672</v>
          </cell>
          <cell r="AH271">
            <v>8889</v>
          </cell>
          <cell r="AI271">
            <v>97337851.599999994</v>
          </cell>
          <cell r="AJ271">
            <v>89428.02</v>
          </cell>
          <cell r="AK271">
            <v>0</v>
          </cell>
          <cell r="AL271">
            <v>1604.02</v>
          </cell>
          <cell r="AM271">
            <v>143444.33264039998</v>
          </cell>
        </row>
        <row r="272">
          <cell r="A272">
            <v>261</v>
          </cell>
          <cell r="B272" t="str">
            <v>Stockton-on-Tees</v>
          </cell>
          <cell r="C272" t="str">
            <v>E0704</v>
          </cell>
          <cell r="D272">
            <v>23488</v>
          </cell>
          <cell r="E272">
            <v>23055</v>
          </cell>
          <cell r="F272">
            <v>21657</v>
          </cell>
          <cell r="G272">
            <v>68200</v>
          </cell>
          <cell r="H272">
            <v>26710</v>
          </cell>
          <cell r="I272">
            <v>23312</v>
          </cell>
          <cell r="J272">
            <v>21362</v>
          </cell>
          <cell r="K272">
            <v>71384</v>
          </cell>
          <cell r="L272">
            <v>0</v>
          </cell>
          <cell r="M272">
            <v>0</v>
          </cell>
          <cell r="N272">
            <v>0</v>
          </cell>
          <cell r="O272">
            <v>0</v>
          </cell>
          <cell r="P272">
            <v>75806</v>
          </cell>
          <cell r="Q272">
            <v>822</v>
          </cell>
          <cell r="R272">
            <v>73652</v>
          </cell>
          <cell r="S272">
            <v>74474</v>
          </cell>
          <cell r="T272">
            <v>98.24</v>
          </cell>
          <cell r="U272">
            <v>1271</v>
          </cell>
          <cell r="V272">
            <v>785</v>
          </cell>
          <cell r="W272">
            <v>75708</v>
          </cell>
          <cell r="X272">
            <v>11421</v>
          </cell>
          <cell r="Y272">
            <v>0</v>
          </cell>
          <cell r="Z272">
            <v>79286</v>
          </cell>
          <cell r="AA272">
            <v>1164</v>
          </cell>
          <cell r="AB272">
            <v>77299</v>
          </cell>
          <cell r="AC272">
            <v>78463</v>
          </cell>
          <cell r="AD272">
            <v>98.96</v>
          </cell>
          <cell r="AE272">
            <v>-1456</v>
          </cell>
          <cell r="AF272">
            <v>433</v>
          </cell>
          <cell r="AG272">
            <v>76276</v>
          </cell>
          <cell r="AH272">
            <v>8768</v>
          </cell>
          <cell r="AI272">
            <v>82759218.449999988</v>
          </cell>
          <cell r="AJ272">
            <v>50941.5</v>
          </cell>
          <cell r="AK272">
            <v>0</v>
          </cell>
          <cell r="AL272">
            <v>1565.44</v>
          </cell>
          <cell r="AM272">
            <v>79745.86176</v>
          </cell>
        </row>
        <row r="273">
          <cell r="A273">
            <v>262</v>
          </cell>
          <cell r="B273" t="str">
            <v>Stoke-on-Trent</v>
          </cell>
          <cell r="C273" t="str">
            <v>E3401</v>
          </cell>
          <cell r="D273">
            <v>24222</v>
          </cell>
          <cell r="E273">
            <v>22293</v>
          </cell>
          <cell r="F273">
            <v>23112</v>
          </cell>
          <cell r="G273">
            <v>69627</v>
          </cell>
          <cell r="H273">
            <v>30758</v>
          </cell>
          <cell r="I273">
            <v>21996</v>
          </cell>
          <cell r="J273">
            <v>23533</v>
          </cell>
          <cell r="K273">
            <v>76287</v>
          </cell>
          <cell r="L273">
            <v>0</v>
          </cell>
          <cell r="M273">
            <v>0</v>
          </cell>
          <cell r="N273">
            <v>0</v>
          </cell>
          <cell r="O273">
            <v>0</v>
          </cell>
          <cell r="P273">
            <v>79448</v>
          </cell>
          <cell r="Q273">
            <v>598</v>
          </cell>
          <cell r="R273">
            <v>76101</v>
          </cell>
          <cell r="S273">
            <v>76699</v>
          </cell>
          <cell r="T273">
            <v>96.54</v>
          </cell>
          <cell r="U273">
            <v>3903</v>
          </cell>
          <cell r="V273">
            <v>918</v>
          </cell>
          <cell r="W273">
            <v>80922</v>
          </cell>
          <cell r="X273">
            <v>15077</v>
          </cell>
          <cell r="Y273">
            <v>0</v>
          </cell>
          <cell r="Z273">
            <v>81703</v>
          </cell>
          <cell r="AA273">
            <v>3387</v>
          </cell>
          <cell r="AB273">
            <v>73622</v>
          </cell>
          <cell r="AC273">
            <v>77009</v>
          </cell>
          <cell r="AD273">
            <v>94.25</v>
          </cell>
          <cell r="AE273">
            <v>1233</v>
          </cell>
          <cell r="AF273">
            <v>660</v>
          </cell>
          <cell r="AG273">
            <v>75515</v>
          </cell>
          <cell r="AH273">
            <v>5329</v>
          </cell>
          <cell r="AI273">
            <v>85113583.539999992</v>
          </cell>
          <cell r="AJ273">
            <v>58494.6</v>
          </cell>
          <cell r="AK273">
            <v>0</v>
          </cell>
          <cell r="AL273">
            <v>1428.71</v>
          </cell>
          <cell r="AM273">
            <v>83571.81996600001</v>
          </cell>
        </row>
        <row r="274">
          <cell r="A274">
            <v>263</v>
          </cell>
          <cell r="B274" t="str">
            <v>Stratford-on-Avon</v>
          </cell>
          <cell r="C274" t="str">
            <v>E3734</v>
          </cell>
          <cell r="D274">
            <v>21335</v>
          </cell>
          <cell r="E274">
            <v>21124</v>
          </cell>
          <cell r="F274">
            <v>19399</v>
          </cell>
          <cell r="G274">
            <v>61858</v>
          </cell>
          <cell r="H274">
            <v>16591</v>
          </cell>
          <cell r="I274">
            <v>14516</v>
          </cell>
          <cell r="J274">
            <v>13573</v>
          </cell>
          <cell r="K274">
            <v>44680</v>
          </cell>
          <cell r="L274">
            <v>0</v>
          </cell>
          <cell r="M274">
            <v>0</v>
          </cell>
          <cell r="N274">
            <v>0</v>
          </cell>
          <cell r="O274">
            <v>0</v>
          </cell>
          <cell r="P274">
            <v>71965</v>
          </cell>
          <cell r="Q274">
            <v>391</v>
          </cell>
          <cell r="R274">
            <v>70472</v>
          </cell>
          <cell r="S274">
            <v>70863</v>
          </cell>
          <cell r="T274">
            <v>98.47</v>
          </cell>
          <cell r="U274">
            <v>805</v>
          </cell>
          <cell r="V274">
            <v>410</v>
          </cell>
          <cell r="W274">
            <v>71687</v>
          </cell>
          <cell r="X274">
            <v>10931</v>
          </cell>
          <cell r="Y274">
            <v>0</v>
          </cell>
          <cell r="Z274">
            <v>51399</v>
          </cell>
          <cell r="AA274">
            <v>188</v>
          </cell>
          <cell r="AB274">
            <v>50392</v>
          </cell>
          <cell r="AC274">
            <v>50580</v>
          </cell>
          <cell r="AD274">
            <v>98.41</v>
          </cell>
          <cell r="AE274">
            <v>-675</v>
          </cell>
          <cell r="AF274">
            <v>113</v>
          </cell>
          <cell r="AG274">
            <v>49830</v>
          </cell>
          <cell r="AH274">
            <v>6007</v>
          </cell>
          <cell r="AI274">
            <v>53876445.560000002</v>
          </cell>
          <cell r="AJ274">
            <v>47958.98</v>
          </cell>
          <cell r="AK274">
            <v>77.3</v>
          </cell>
          <cell r="AL274">
            <v>1516.29</v>
          </cell>
          <cell r="AM274">
            <v>72836.931001200006</v>
          </cell>
        </row>
        <row r="275">
          <cell r="A275">
            <v>264</v>
          </cell>
          <cell r="B275" t="str">
            <v>Stroud</v>
          </cell>
          <cell r="C275" t="str">
            <v>E1635</v>
          </cell>
          <cell r="D275">
            <v>20303</v>
          </cell>
          <cell r="E275">
            <v>18047</v>
          </cell>
          <cell r="F275">
            <v>18149</v>
          </cell>
          <cell r="G275">
            <v>56499</v>
          </cell>
          <cell r="H275">
            <v>8000</v>
          </cell>
          <cell r="I275">
            <v>6920</v>
          </cell>
          <cell r="J275">
            <v>6932</v>
          </cell>
          <cell r="K275">
            <v>21852</v>
          </cell>
          <cell r="L275">
            <v>0</v>
          </cell>
          <cell r="M275">
            <v>0</v>
          </cell>
          <cell r="N275">
            <v>0</v>
          </cell>
          <cell r="O275">
            <v>0</v>
          </cell>
          <cell r="P275">
            <v>61198</v>
          </cell>
          <cell r="Q275">
            <v>570</v>
          </cell>
          <cell r="R275">
            <v>60090</v>
          </cell>
          <cell r="S275">
            <v>60660</v>
          </cell>
          <cell r="T275">
            <v>99.12</v>
          </cell>
          <cell r="U275">
            <v>973</v>
          </cell>
          <cell r="V275">
            <v>446</v>
          </cell>
          <cell r="W275">
            <v>61509</v>
          </cell>
          <cell r="X275">
            <v>6566</v>
          </cell>
          <cell r="Y275">
            <v>0</v>
          </cell>
          <cell r="Z275">
            <v>24414</v>
          </cell>
          <cell r="AA275">
            <v>96</v>
          </cell>
          <cell r="AB275">
            <v>23831</v>
          </cell>
          <cell r="AC275">
            <v>23927</v>
          </cell>
          <cell r="AD275">
            <v>98.01</v>
          </cell>
          <cell r="AE275">
            <v>359</v>
          </cell>
          <cell r="AF275">
            <v>24</v>
          </cell>
          <cell r="AG275">
            <v>24214</v>
          </cell>
          <cell r="AH275">
            <v>2645</v>
          </cell>
          <cell r="AI275">
            <v>25978736.079999998</v>
          </cell>
          <cell r="AJ275">
            <v>41008.1</v>
          </cell>
          <cell r="AK275">
            <v>0</v>
          </cell>
          <cell r="AL275">
            <v>1545.52</v>
          </cell>
          <cell r="AM275">
            <v>63378.838711999997</v>
          </cell>
        </row>
        <row r="276">
          <cell r="A276">
            <v>265</v>
          </cell>
          <cell r="B276" t="str">
            <v>Suffolk Coastal</v>
          </cell>
          <cell r="C276" t="str">
            <v>E3536</v>
          </cell>
          <cell r="D276">
            <v>20788</v>
          </cell>
          <cell r="E276">
            <v>20239</v>
          </cell>
          <cell r="F276">
            <v>19676</v>
          </cell>
          <cell r="G276">
            <v>60703</v>
          </cell>
          <cell r="H276">
            <v>15036</v>
          </cell>
          <cell r="I276">
            <v>15309</v>
          </cell>
          <cell r="J276">
            <v>13404</v>
          </cell>
          <cell r="K276">
            <v>43749</v>
          </cell>
          <cell r="L276">
            <v>0</v>
          </cell>
          <cell r="M276">
            <v>0</v>
          </cell>
          <cell r="N276">
            <v>0</v>
          </cell>
          <cell r="O276">
            <v>0</v>
          </cell>
          <cell r="P276">
            <v>68086</v>
          </cell>
          <cell r="Q276">
            <v>1243</v>
          </cell>
          <cell r="R276">
            <v>65706</v>
          </cell>
          <cell r="S276">
            <v>66949</v>
          </cell>
          <cell r="T276">
            <v>98.33</v>
          </cell>
          <cell r="U276">
            <v>534</v>
          </cell>
          <cell r="V276">
            <v>1196</v>
          </cell>
          <cell r="W276">
            <v>67436</v>
          </cell>
          <cell r="X276">
            <v>8658</v>
          </cell>
          <cell r="Y276">
            <v>0</v>
          </cell>
          <cell r="Z276">
            <v>45660</v>
          </cell>
          <cell r="AA276">
            <v>337</v>
          </cell>
          <cell r="AB276">
            <v>44848</v>
          </cell>
          <cell r="AC276">
            <v>45185</v>
          </cell>
          <cell r="AD276">
            <v>98.96</v>
          </cell>
          <cell r="AE276">
            <v>550</v>
          </cell>
          <cell r="AF276">
            <v>417</v>
          </cell>
          <cell r="AG276">
            <v>45815</v>
          </cell>
          <cell r="AH276">
            <v>6184</v>
          </cell>
          <cell r="AI276">
            <v>47462582.799999997</v>
          </cell>
          <cell r="AJ276">
            <v>46831.3</v>
          </cell>
          <cell r="AK276">
            <v>183.2</v>
          </cell>
          <cell r="AL276">
            <v>1498.06</v>
          </cell>
          <cell r="AM276">
            <v>70430.541870000001</v>
          </cell>
        </row>
        <row r="277">
          <cell r="A277">
            <v>266</v>
          </cell>
          <cell r="B277" t="str">
            <v>Sunderland</v>
          </cell>
          <cell r="C277" t="str">
            <v>E4505</v>
          </cell>
          <cell r="D277">
            <v>23883</v>
          </cell>
          <cell r="E277">
            <v>23351</v>
          </cell>
          <cell r="F277">
            <v>23582</v>
          </cell>
          <cell r="G277">
            <v>70816</v>
          </cell>
          <cell r="H277">
            <v>32213</v>
          </cell>
          <cell r="I277">
            <v>22634</v>
          </cell>
          <cell r="J277">
            <v>23301</v>
          </cell>
          <cell r="K277">
            <v>78148</v>
          </cell>
          <cell r="L277">
            <v>0</v>
          </cell>
          <cell r="M277">
            <v>0</v>
          </cell>
          <cell r="N277">
            <v>0</v>
          </cell>
          <cell r="O277">
            <v>0</v>
          </cell>
          <cell r="P277">
            <v>83302</v>
          </cell>
          <cell r="Q277">
            <v>1741</v>
          </cell>
          <cell r="R277">
            <v>79196</v>
          </cell>
          <cell r="S277">
            <v>80937</v>
          </cell>
          <cell r="T277">
            <v>97.16</v>
          </cell>
          <cell r="U277">
            <v>2839</v>
          </cell>
          <cell r="V277">
            <v>1738</v>
          </cell>
          <cell r="W277">
            <v>83773</v>
          </cell>
          <cell r="X277">
            <v>14107</v>
          </cell>
          <cell r="Y277">
            <v>0</v>
          </cell>
          <cell r="Z277">
            <v>84461</v>
          </cell>
          <cell r="AA277">
            <v>2967</v>
          </cell>
          <cell r="AB277">
            <v>79394</v>
          </cell>
          <cell r="AC277">
            <v>82361</v>
          </cell>
          <cell r="AD277">
            <v>97.51</v>
          </cell>
          <cell r="AE277">
            <v>2173</v>
          </cell>
          <cell r="AF277">
            <v>572</v>
          </cell>
          <cell r="AG277">
            <v>82139</v>
          </cell>
          <cell r="AH277">
            <v>11384</v>
          </cell>
          <cell r="AI277">
            <v>89119933.459999993</v>
          </cell>
          <cell r="AJ277">
            <v>65402</v>
          </cell>
          <cell r="AK277">
            <v>0</v>
          </cell>
          <cell r="AL277">
            <v>1346.37</v>
          </cell>
          <cell r="AM277">
            <v>88055.290739999997</v>
          </cell>
        </row>
        <row r="278">
          <cell r="A278">
            <v>267</v>
          </cell>
          <cell r="B278" t="str">
            <v>Surrey Heath</v>
          </cell>
          <cell r="C278" t="str">
            <v>E3638</v>
          </cell>
          <cell r="D278">
            <v>17735</v>
          </cell>
          <cell r="E278">
            <v>16793</v>
          </cell>
          <cell r="F278">
            <v>16876</v>
          </cell>
          <cell r="G278">
            <v>51404</v>
          </cell>
          <cell r="H278">
            <v>9826</v>
          </cell>
          <cell r="I278">
            <v>9467</v>
          </cell>
          <cell r="J278">
            <v>9657</v>
          </cell>
          <cell r="K278">
            <v>28950</v>
          </cell>
          <cell r="L278">
            <v>0</v>
          </cell>
          <cell r="M278">
            <v>0</v>
          </cell>
          <cell r="N278">
            <v>0</v>
          </cell>
          <cell r="O278">
            <v>0</v>
          </cell>
          <cell r="P278">
            <v>55559</v>
          </cell>
          <cell r="Q278">
            <v>532</v>
          </cell>
          <cell r="R278">
            <v>54695</v>
          </cell>
          <cell r="S278">
            <v>55227</v>
          </cell>
          <cell r="T278">
            <v>99.4</v>
          </cell>
          <cell r="U278">
            <v>524</v>
          </cell>
          <cell r="V278">
            <v>415</v>
          </cell>
          <cell r="W278">
            <v>55634</v>
          </cell>
          <cell r="X278">
            <v>6377</v>
          </cell>
          <cell r="Y278">
            <v>0</v>
          </cell>
          <cell r="Z278">
            <v>36231</v>
          </cell>
          <cell r="AA278">
            <v>268</v>
          </cell>
          <cell r="AB278">
            <v>35402</v>
          </cell>
          <cell r="AC278">
            <v>35670</v>
          </cell>
          <cell r="AD278">
            <v>98.45</v>
          </cell>
          <cell r="AE278">
            <v>-29</v>
          </cell>
          <cell r="AF278">
            <v>500</v>
          </cell>
          <cell r="AG278">
            <v>35873</v>
          </cell>
          <cell r="AH278">
            <v>4417</v>
          </cell>
          <cell r="AI278">
            <v>36766461.609999999</v>
          </cell>
          <cell r="AJ278">
            <v>35894.1</v>
          </cell>
          <cell r="AK278">
            <v>484.5</v>
          </cell>
          <cell r="AL278">
            <v>1587.2</v>
          </cell>
          <cell r="AM278">
            <v>57740.113920000003</v>
          </cell>
        </row>
        <row r="279">
          <cell r="A279">
            <v>268</v>
          </cell>
          <cell r="B279" t="str">
            <v>Sutton</v>
          </cell>
          <cell r="C279" t="str">
            <v>E5048</v>
          </cell>
          <cell r="D279">
            <v>29482</v>
          </cell>
          <cell r="E279">
            <v>28028</v>
          </cell>
          <cell r="F279">
            <v>27847</v>
          </cell>
          <cell r="G279">
            <v>85357</v>
          </cell>
          <cell r="H279">
            <v>17843</v>
          </cell>
          <cell r="I279">
            <v>14948</v>
          </cell>
          <cell r="J279">
            <v>13634</v>
          </cell>
          <cell r="K279">
            <v>46425</v>
          </cell>
          <cell r="L279">
            <v>0</v>
          </cell>
          <cell r="M279">
            <v>0</v>
          </cell>
          <cell r="N279">
            <v>0</v>
          </cell>
          <cell r="O279">
            <v>0</v>
          </cell>
          <cell r="P279">
            <v>95684</v>
          </cell>
          <cell r="Q279">
            <v>775</v>
          </cell>
          <cell r="R279">
            <v>93810</v>
          </cell>
          <cell r="S279">
            <v>94585</v>
          </cell>
          <cell r="T279">
            <v>98.85</v>
          </cell>
          <cell r="U279">
            <v>1037</v>
          </cell>
          <cell r="V279">
            <v>643</v>
          </cell>
          <cell r="W279">
            <v>95490</v>
          </cell>
          <cell r="X279">
            <v>11716</v>
          </cell>
          <cell r="Y279">
            <v>0</v>
          </cell>
          <cell r="Z279">
            <v>52151</v>
          </cell>
          <cell r="AA279">
            <v>791</v>
          </cell>
          <cell r="AB279">
            <v>50325</v>
          </cell>
          <cell r="AC279">
            <v>51116</v>
          </cell>
          <cell r="AD279">
            <v>98.02</v>
          </cell>
          <cell r="AE279">
            <v>1156</v>
          </cell>
          <cell r="AF279">
            <v>84</v>
          </cell>
          <cell r="AG279">
            <v>51565</v>
          </cell>
          <cell r="AH279">
            <v>5021</v>
          </cell>
          <cell r="AI279">
            <v>54672273.880000003</v>
          </cell>
          <cell r="AJ279">
            <v>67130.8</v>
          </cell>
          <cell r="AK279">
            <v>0</v>
          </cell>
          <cell r="AL279">
            <v>1443.89</v>
          </cell>
          <cell r="AM279">
            <v>96929.490812000004</v>
          </cell>
        </row>
        <row r="280">
          <cell r="A280">
            <v>269</v>
          </cell>
          <cell r="B280" t="str">
            <v>Swale</v>
          </cell>
          <cell r="C280" t="str">
            <v>E2241</v>
          </cell>
          <cell r="D280">
            <v>17070</v>
          </cell>
          <cell r="E280">
            <v>17338</v>
          </cell>
          <cell r="F280">
            <v>14836</v>
          </cell>
          <cell r="G280">
            <v>49244</v>
          </cell>
          <cell r="H280">
            <v>12862</v>
          </cell>
          <cell r="I280">
            <v>11949</v>
          </cell>
          <cell r="J280">
            <v>12312</v>
          </cell>
          <cell r="K280">
            <v>37123</v>
          </cell>
          <cell r="L280">
            <v>0</v>
          </cell>
          <cell r="M280">
            <v>0</v>
          </cell>
          <cell r="N280">
            <v>0</v>
          </cell>
          <cell r="O280">
            <v>0</v>
          </cell>
          <cell r="P280">
            <v>58298</v>
          </cell>
          <cell r="Q280">
            <v>897</v>
          </cell>
          <cell r="R280">
            <v>56080</v>
          </cell>
          <cell r="S280">
            <v>56977</v>
          </cell>
          <cell r="T280">
            <v>97.73</v>
          </cell>
          <cell r="U280">
            <v>1428</v>
          </cell>
          <cell r="V280">
            <v>912</v>
          </cell>
          <cell r="W280">
            <v>58420</v>
          </cell>
          <cell r="X280">
            <v>7448</v>
          </cell>
          <cell r="Y280">
            <v>0</v>
          </cell>
          <cell r="Z280">
            <v>39990</v>
          </cell>
          <cell r="AA280">
            <v>752</v>
          </cell>
          <cell r="AB280">
            <v>37863</v>
          </cell>
          <cell r="AC280">
            <v>38615</v>
          </cell>
          <cell r="AD280">
            <v>96.56</v>
          </cell>
          <cell r="AE280">
            <v>-1296</v>
          </cell>
          <cell r="AF280">
            <v>147</v>
          </cell>
          <cell r="AG280">
            <v>36714</v>
          </cell>
          <cell r="AH280">
            <v>4811</v>
          </cell>
          <cell r="AI280">
            <v>41206400</v>
          </cell>
          <cell r="AJ280">
            <v>41641.629999999997</v>
          </cell>
          <cell r="AK280">
            <v>0</v>
          </cell>
          <cell r="AL280">
            <v>1434.69</v>
          </cell>
          <cell r="AM280">
            <v>59742.830144699998</v>
          </cell>
        </row>
        <row r="281">
          <cell r="A281">
            <v>270</v>
          </cell>
          <cell r="B281" t="str">
            <v>Swindon</v>
          </cell>
          <cell r="C281" t="str">
            <v>E3901</v>
          </cell>
          <cell r="D281">
            <v>27042</v>
          </cell>
          <cell r="E281">
            <v>24608</v>
          </cell>
          <cell r="F281">
            <v>26855</v>
          </cell>
          <cell r="G281">
            <v>78505</v>
          </cell>
          <cell r="H281">
            <v>32202</v>
          </cell>
          <cell r="I281">
            <v>32105</v>
          </cell>
          <cell r="J281">
            <v>28652</v>
          </cell>
          <cell r="K281">
            <v>92959</v>
          </cell>
          <cell r="L281">
            <v>0</v>
          </cell>
          <cell r="M281">
            <v>0</v>
          </cell>
          <cell r="N281">
            <v>0</v>
          </cell>
          <cell r="O281">
            <v>0</v>
          </cell>
          <cell r="P281">
            <v>90054</v>
          </cell>
          <cell r="Q281">
            <v>884</v>
          </cell>
          <cell r="R281">
            <v>87312</v>
          </cell>
          <cell r="S281">
            <v>88196</v>
          </cell>
          <cell r="T281">
            <v>97.94</v>
          </cell>
          <cell r="U281">
            <v>1307</v>
          </cell>
          <cell r="V281">
            <v>805</v>
          </cell>
          <cell r="W281">
            <v>89424</v>
          </cell>
          <cell r="X281">
            <v>11488</v>
          </cell>
          <cell r="Y281">
            <v>0</v>
          </cell>
          <cell r="Z281">
            <v>106860</v>
          </cell>
          <cell r="AA281">
            <v>839</v>
          </cell>
          <cell r="AB281">
            <v>104369</v>
          </cell>
          <cell r="AC281">
            <v>105208</v>
          </cell>
          <cell r="AD281">
            <v>98.45</v>
          </cell>
          <cell r="AE281">
            <v>-2197</v>
          </cell>
          <cell r="AF281">
            <v>666</v>
          </cell>
          <cell r="AG281">
            <v>102838</v>
          </cell>
          <cell r="AH281">
            <v>10313</v>
          </cell>
          <cell r="AI281">
            <v>109649520.75</v>
          </cell>
          <cell r="AJ281">
            <v>66699.3</v>
          </cell>
          <cell r="AK281">
            <v>55.5</v>
          </cell>
          <cell r="AL281">
            <v>1394.6</v>
          </cell>
          <cell r="AM281">
            <v>93096.244080000004</v>
          </cell>
        </row>
        <row r="282">
          <cell r="A282">
            <v>271</v>
          </cell>
          <cell r="B282" t="str">
            <v>Tameside</v>
          </cell>
          <cell r="C282" t="str">
            <v>E4208</v>
          </cell>
          <cell r="D282">
            <v>23320</v>
          </cell>
          <cell r="E282">
            <v>22578</v>
          </cell>
          <cell r="F282">
            <v>22043</v>
          </cell>
          <cell r="G282">
            <v>67941</v>
          </cell>
          <cell r="H282">
            <v>18418</v>
          </cell>
          <cell r="I282">
            <v>16461</v>
          </cell>
          <cell r="J282">
            <v>15546</v>
          </cell>
          <cell r="K282">
            <v>50425</v>
          </cell>
          <cell r="L282">
            <v>0</v>
          </cell>
          <cell r="M282">
            <v>0</v>
          </cell>
          <cell r="N282">
            <v>0</v>
          </cell>
          <cell r="O282">
            <v>0</v>
          </cell>
          <cell r="P282">
            <v>73784</v>
          </cell>
          <cell r="Q282">
            <v>1308</v>
          </cell>
          <cell r="R282">
            <v>68870</v>
          </cell>
          <cell r="S282">
            <v>70178</v>
          </cell>
          <cell r="T282">
            <v>95.11</v>
          </cell>
          <cell r="U282">
            <v>2630</v>
          </cell>
          <cell r="V282">
            <v>1507</v>
          </cell>
          <cell r="W282">
            <v>73007</v>
          </cell>
          <cell r="X282">
            <v>10749</v>
          </cell>
          <cell r="Y282">
            <v>0</v>
          </cell>
          <cell r="Z282">
            <v>56906</v>
          </cell>
          <cell r="AA282">
            <v>495</v>
          </cell>
          <cell r="AB282">
            <v>53895</v>
          </cell>
          <cell r="AC282">
            <v>54390</v>
          </cell>
          <cell r="AD282">
            <v>95.58</v>
          </cell>
          <cell r="AE282">
            <v>-1842</v>
          </cell>
          <cell r="AF282">
            <v>532</v>
          </cell>
          <cell r="AG282">
            <v>52585</v>
          </cell>
          <cell r="AH282">
            <v>7314</v>
          </cell>
          <cell r="AI282">
            <v>58680726.909999996</v>
          </cell>
          <cell r="AJ282">
            <v>58842.400000000001</v>
          </cell>
          <cell r="AK282">
            <v>0</v>
          </cell>
          <cell r="AL282">
            <v>1417</v>
          </cell>
          <cell r="AM282">
            <v>83379.680800000002</v>
          </cell>
        </row>
        <row r="283">
          <cell r="A283">
            <v>272</v>
          </cell>
          <cell r="B283" t="str">
            <v>Tamworth</v>
          </cell>
          <cell r="C283" t="str">
            <v>E3439</v>
          </cell>
          <cell r="D283">
            <v>8616</v>
          </cell>
          <cell r="E283">
            <v>8522</v>
          </cell>
          <cell r="F283">
            <v>8603</v>
          </cell>
          <cell r="G283">
            <v>25741</v>
          </cell>
          <cell r="H283">
            <v>10142</v>
          </cell>
          <cell r="I283">
            <v>10140</v>
          </cell>
          <cell r="J283">
            <v>9166</v>
          </cell>
          <cell r="K283">
            <v>29448</v>
          </cell>
          <cell r="L283">
            <v>0</v>
          </cell>
          <cell r="M283">
            <v>0</v>
          </cell>
          <cell r="N283">
            <v>0</v>
          </cell>
          <cell r="O283">
            <v>0</v>
          </cell>
          <cell r="P283">
            <v>28374</v>
          </cell>
          <cell r="Q283">
            <v>358</v>
          </cell>
          <cell r="R283">
            <v>27454</v>
          </cell>
          <cell r="S283">
            <v>27812</v>
          </cell>
          <cell r="T283">
            <v>98.02</v>
          </cell>
          <cell r="U283">
            <v>335</v>
          </cell>
          <cell r="V283">
            <v>414</v>
          </cell>
          <cell r="W283">
            <v>28203</v>
          </cell>
          <cell r="X283">
            <v>3369</v>
          </cell>
          <cell r="Y283">
            <v>0</v>
          </cell>
          <cell r="Z283">
            <v>31265</v>
          </cell>
          <cell r="AA283">
            <v>435</v>
          </cell>
          <cell r="AB283">
            <v>30195</v>
          </cell>
          <cell r="AC283">
            <v>30630</v>
          </cell>
          <cell r="AD283">
            <v>97.97</v>
          </cell>
          <cell r="AE283">
            <v>-642</v>
          </cell>
          <cell r="AF283">
            <v>301</v>
          </cell>
          <cell r="AG283">
            <v>29854</v>
          </cell>
          <cell r="AH283">
            <v>3084</v>
          </cell>
          <cell r="AI283">
            <v>32394716.780000001</v>
          </cell>
          <cell r="AJ283">
            <v>20632.099999999999</v>
          </cell>
          <cell r="AK283">
            <v>0</v>
          </cell>
          <cell r="AL283">
            <v>1425</v>
          </cell>
          <cell r="AM283">
            <v>29400.742499999997</v>
          </cell>
        </row>
        <row r="284">
          <cell r="A284">
            <v>273</v>
          </cell>
          <cell r="B284" t="str">
            <v>Tandridge</v>
          </cell>
          <cell r="C284" t="str">
            <v>E3639</v>
          </cell>
          <cell r="D284">
            <v>16817</v>
          </cell>
          <cell r="E284">
            <v>16336</v>
          </cell>
          <cell r="F284">
            <v>16492</v>
          </cell>
          <cell r="G284">
            <v>49645</v>
          </cell>
          <cell r="H284">
            <v>6323</v>
          </cell>
          <cell r="I284">
            <v>5565</v>
          </cell>
          <cell r="J284">
            <v>5586</v>
          </cell>
          <cell r="K284">
            <v>17474</v>
          </cell>
          <cell r="L284">
            <v>0</v>
          </cell>
          <cell r="M284">
            <v>0</v>
          </cell>
          <cell r="N284">
            <v>0</v>
          </cell>
          <cell r="O284">
            <v>0</v>
          </cell>
          <cell r="P284">
            <v>55653</v>
          </cell>
          <cell r="Q284">
            <v>910</v>
          </cell>
          <cell r="R284">
            <v>53901</v>
          </cell>
          <cell r="S284">
            <v>54811</v>
          </cell>
          <cell r="T284">
            <v>98.49</v>
          </cell>
          <cell r="U284">
            <v>361</v>
          </cell>
          <cell r="V284">
            <v>878</v>
          </cell>
          <cell r="W284">
            <v>55140</v>
          </cell>
          <cell r="X284">
            <v>7273</v>
          </cell>
          <cell r="Y284">
            <v>0</v>
          </cell>
          <cell r="Z284">
            <v>20073</v>
          </cell>
          <cell r="AA284">
            <v>523</v>
          </cell>
          <cell r="AB284">
            <v>19180</v>
          </cell>
          <cell r="AC284">
            <v>19703</v>
          </cell>
          <cell r="AD284">
            <v>98.16</v>
          </cell>
          <cell r="AE284">
            <v>-314</v>
          </cell>
          <cell r="AF284">
            <v>368</v>
          </cell>
          <cell r="AG284">
            <v>19234</v>
          </cell>
          <cell r="AH284">
            <v>2167</v>
          </cell>
          <cell r="AI284">
            <v>21446322.09</v>
          </cell>
          <cell r="AJ284">
            <v>36106.400000000001</v>
          </cell>
          <cell r="AK284">
            <v>382.44</v>
          </cell>
          <cell r="AL284">
            <v>1591.56</v>
          </cell>
          <cell r="AM284">
            <v>58074.178190400002</v>
          </cell>
        </row>
        <row r="285">
          <cell r="A285">
            <v>274</v>
          </cell>
          <cell r="B285" t="str">
            <v>Taunton Deane</v>
          </cell>
          <cell r="C285" t="str">
            <v>E3333</v>
          </cell>
          <cell r="D285">
            <v>15548</v>
          </cell>
          <cell r="E285">
            <v>15301</v>
          </cell>
          <cell r="F285">
            <v>15239</v>
          </cell>
          <cell r="G285">
            <v>46088</v>
          </cell>
          <cell r="H285">
            <v>11217</v>
          </cell>
          <cell r="I285">
            <v>11424</v>
          </cell>
          <cell r="J285">
            <v>10851</v>
          </cell>
          <cell r="K285">
            <v>33492</v>
          </cell>
          <cell r="L285">
            <v>0</v>
          </cell>
          <cell r="M285">
            <v>0</v>
          </cell>
          <cell r="N285">
            <v>0</v>
          </cell>
          <cell r="O285">
            <v>0</v>
          </cell>
          <cell r="P285">
            <v>52147</v>
          </cell>
          <cell r="Q285">
            <v>3525</v>
          </cell>
          <cell r="R285">
            <v>47600</v>
          </cell>
          <cell r="S285">
            <v>51125</v>
          </cell>
          <cell r="T285">
            <v>98.04</v>
          </cell>
          <cell r="U285">
            <v>586</v>
          </cell>
          <cell r="V285">
            <v>3565</v>
          </cell>
          <cell r="W285">
            <v>51751</v>
          </cell>
          <cell r="X285">
            <v>7242</v>
          </cell>
          <cell r="Y285">
            <v>0</v>
          </cell>
          <cell r="Z285">
            <v>39198</v>
          </cell>
          <cell r="AA285">
            <v>1911</v>
          </cell>
          <cell r="AB285">
            <v>37032</v>
          </cell>
          <cell r="AC285">
            <v>38943</v>
          </cell>
          <cell r="AD285">
            <v>99.35</v>
          </cell>
          <cell r="AE285">
            <v>65</v>
          </cell>
          <cell r="AF285">
            <v>2014</v>
          </cell>
          <cell r="AG285">
            <v>39111</v>
          </cell>
          <cell r="AH285">
            <v>7055</v>
          </cell>
          <cell r="AI285">
            <v>40856616.560000002</v>
          </cell>
          <cell r="AJ285">
            <v>37841.089999999997</v>
          </cell>
          <cell r="AK285">
            <v>100.68</v>
          </cell>
          <cell r="AL285">
            <v>1419.87</v>
          </cell>
          <cell r="AM285">
            <v>53872.38096989999</v>
          </cell>
        </row>
        <row r="286">
          <cell r="A286">
            <v>275</v>
          </cell>
          <cell r="B286" t="str">
            <v>Teignbridge</v>
          </cell>
          <cell r="C286" t="str">
            <v>E1137</v>
          </cell>
          <cell r="D286">
            <v>19754</v>
          </cell>
          <cell r="E286">
            <v>19250</v>
          </cell>
          <cell r="F286">
            <v>19545</v>
          </cell>
          <cell r="G286">
            <v>58549</v>
          </cell>
          <cell r="H286">
            <v>10345</v>
          </cell>
          <cell r="I286">
            <v>8223</v>
          </cell>
          <cell r="J286">
            <v>8730</v>
          </cell>
          <cell r="K286">
            <v>27298</v>
          </cell>
          <cell r="L286">
            <v>0</v>
          </cell>
          <cell r="M286">
            <v>0</v>
          </cell>
          <cell r="N286">
            <v>0</v>
          </cell>
          <cell r="O286">
            <v>0</v>
          </cell>
          <cell r="P286">
            <v>67373</v>
          </cell>
          <cell r="Q286">
            <v>664</v>
          </cell>
          <cell r="R286">
            <v>65295</v>
          </cell>
          <cell r="S286">
            <v>65959</v>
          </cell>
          <cell r="T286">
            <v>97.9</v>
          </cell>
          <cell r="U286">
            <v>337</v>
          </cell>
          <cell r="V286">
            <v>428</v>
          </cell>
          <cell r="W286">
            <v>66060</v>
          </cell>
          <cell r="X286">
            <v>9868</v>
          </cell>
          <cell r="Y286">
            <v>0</v>
          </cell>
          <cell r="Z286">
            <v>30194</v>
          </cell>
          <cell r="AA286">
            <v>409</v>
          </cell>
          <cell r="AB286">
            <v>29347</v>
          </cell>
          <cell r="AC286">
            <v>29756</v>
          </cell>
          <cell r="AD286">
            <v>98.55</v>
          </cell>
          <cell r="AE286">
            <v>-427</v>
          </cell>
          <cell r="AF286">
            <v>45</v>
          </cell>
          <cell r="AG286">
            <v>28965</v>
          </cell>
          <cell r="AH286">
            <v>3883</v>
          </cell>
          <cell r="AI286">
            <v>31686416.600000001</v>
          </cell>
          <cell r="AJ286">
            <v>44423.9</v>
          </cell>
          <cell r="AK286">
            <v>1.5</v>
          </cell>
          <cell r="AL286">
            <v>1554.48</v>
          </cell>
          <cell r="AM286">
            <v>69058.395791999996</v>
          </cell>
        </row>
        <row r="287">
          <cell r="A287">
            <v>276</v>
          </cell>
          <cell r="B287" t="str">
            <v>Telford and the Wrekin</v>
          </cell>
          <cell r="C287" t="str">
            <v>E3201</v>
          </cell>
          <cell r="D287">
            <v>18898</v>
          </cell>
          <cell r="E287">
            <v>18898</v>
          </cell>
          <cell r="F287">
            <v>18398</v>
          </cell>
          <cell r="G287">
            <v>56194</v>
          </cell>
          <cell r="H287">
            <v>20879</v>
          </cell>
          <cell r="I287">
            <v>21088</v>
          </cell>
          <cell r="J287">
            <v>17618</v>
          </cell>
          <cell r="K287">
            <v>59585</v>
          </cell>
          <cell r="L287">
            <v>0</v>
          </cell>
          <cell r="M287">
            <v>0</v>
          </cell>
          <cell r="N287">
            <v>0</v>
          </cell>
          <cell r="O287">
            <v>0</v>
          </cell>
          <cell r="P287">
            <v>61381</v>
          </cell>
          <cell r="Q287">
            <v>411</v>
          </cell>
          <cell r="R287">
            <v>59219</v>
          </cell>
          <cell r="S287">
            <v>59630</v>
          </cell>
          <cell r="T287">
            <v>97.15</v>
          </cell>
          <cell r="U287">
            <v>633</v>
          </cell>
          <cell r="V287">
            <v>363</v>
          </cell>
          <cell r="W287">
            <v>60215</v>
          </cell>
          <cell r="X287">
            <v>7239</v>
          </cell>
          <cell r="Y287">
            <v>0</v>
          </cell>
          <cell r="Z287">
            <v>67518</v>
          </cell>
          <cell r="AA287">
            <v>377</v>
          </cell>
          <cell r="AB287">
            <v>65353</v>
          </cell>
          <cell r="AC287">
            <v>65730</v>
          </cell>
          <cell r="AD287">
            <v>97.35</v>
          </cell>
          <cell r="AE287">
            <v>-817</v>
          </cell>
          <cell r="AF287">
            <v>190</v>
          </cell>
          <cell r="AG287">
            <v>64726</v>
          </cell>
          <cell r="AH287">
            <v>5917</v>
          </cell>
          <cell r="AI287">
            <v>71021122.890000001</v>
          </cell>
          <cell r="AJ287">
            <v>43890.5</v>
          </cell>
          <cell r="AK287">
            <v>204.8</v>
          </cell>
          <cell r="AL287">
            <v>1477.23</v>
          </cell>
          <cell r="AM287">
            <v>65138.900019000008</v>
          </cell>
        </row>
        <row r="288">
          <cell r="A288">
            <v>277</v>
          </cell>
          <cell r="B288" t="str">
            <v>Tendring</v>
          </cell>
          <cell r="C288" t="str">
            <v>E1542</v>
          </cell>
          <cell r="D288">
            <v>18724</v>
          </cell>
          <cell r="E288">
            <v>18334</v>
          </cell>
          <cell r="F288">
            <v>18294</v>
          </cell>
          <cell r="G288">
            <v>55352</v>
          </cell>
          <cell r="H288">
            <v>8506</v>
          </cell>
          <cell r="I288">
            <v>7446</v>
          </cell>
          <cell r="J288">
            <v>6848</v>
          </cell>
          <cell r="K288">
            <v>22800</v>
          </cell>
          <cell r="L288">
            <v>0</v>
          </cell>
          <cell r="M288">
            <v>0</v>
          </cell>
          <cell r="N288">
            <v>0</v>
          </cell>
          <cell r="O288">
            <v>0</v>
          </cell>
          <cell r="P288">
            <v>61998</v>
          </cell>
          <cell r="Q288">
            <v>1327</v>
          </cell>
          <cell r="R288">
            <v>59406</v>
          </cell>
          <cell r="S288">
            <v>60733</v>
          </cell>
          <cell r="T288">
            <v>97.96</v>
          </cell>
          <cell r="U288">
            <v>701</v>
          </cell>
          <cell r="V288">
            <v>1141</v>
          </cell>
          <cell r="W288">
            <v>61248</v>
          </cell>
          <cell r="X288">
            <v>7755</v>
          </cell>
          <cell r="Y288">
            <v>0</v>
          </cell>
          <cell r="Z288">
            <v>25315</v>
          </cell>
          <cell r="AA288">
            <v>1055</v>
          </cell>
          <cell r="AB288">
            <v>24000</v>
          </cell>
          <cell r="AC288">
            <v>25055</v>
          </cell>
          <cell r="AD288">
            <v>98.97</v>
          </cell>
          <cell r="AE288">
            <v>-332</v>
          </cell>
          <cell r="AF288">
            <v>435</v>
          </cell>
          <cell r="AG288">
            <v>24103</v>
          </cell>
          <cell r="AH288">
            <v>2540</v>
          </cell>
          <cell r="AI288">
            <v>26195439.240000002</v>
          </cell>
          <cell r="AJ288">
            <v>44668.3</v>
          </cell>
          <cell r="AK288">
            <v>0</v>
          </cell>
          <cell r="AL288">
            <v>1472.59</v>
          </cell>
          <cell r="AM288">
            <v>65778.091897000006</v>
          </cell>
        </row>
        <row r="289">
          <cell r="A289">
            <v>278</v>
          </cell>
          <cell r="B289" t="str">
            <v>Test Valley</v>
          </cell>
          <cell r="C289" t="str">
            <v>E1742</v>
          </cell>
          <cell r="D289">
            <v>18679</v>
          </cell>
          <cell r="E289">
            <v>17776</v>
          </cell>
          <cell r="F289">
            <v>17599</v>
          </cell>
          <cell r="G289">
            <v>54054</v>
          </cell>
          <cell r="H289">
            <v>16281</v>
          </cell>
          <cell r="I289">
            <v>13224</v>
          </cell>
          <cell r="J289">
            <v>12648</v>
          </cell>
          <cell r="K289">
            <v>42153</v>
          </cell>
          <cell r="L289">
            <v>0</v>
          </cell>
          <cell r="M289">
            <v>0</v>
          </cell>
          <cell r="N289">
            <v>0</v>
          </cell>
          <cell r="O289">
            <v>0</v>
          </cell>
          <cell r="P289">
            <v>60526</v>
          </cell>
          <cell r="Q289">
            <v>442</v>
          </cell>
          <cell r="R289">
            <v>59104</v>
          </cell>
          <cell r="S289">
            <v>59546</v>
          </cell>
          <cell r="T289">
            <v>98.38</v>
          </cell>
          <cell r="U289">
            <v>441</v>
          </cell>
          <cell r="V289">
            <v>425</v>
          </cell>
          <cell r="W289">
            <v>59970</v>
          </cell>
          <cell r="X289">
            <v>7462</v>
          </cell>
          <cell r="Y289">
            <v>0</v>
          </cell>
          <cell r="Z289">
            <v>47011</v>
          </cell>
          <cell r="AA289">
            <v>128</v>
          </cell>
          <cell r="AB289">
            <v>45556</v>
          </cell>
          <cell r="AC289">
            <v>45684</v>
          </cell>
          <cell r="AD289">
            <v>97.18</v>
          </cell>
          <cell r="AE289">
            <v>945</v>
          </cell>
          <cell r="AF289">
            <v>117</v>
          </cell>
          <cell r="AG289">
            <v>46618</v>
          </cell>
          <cell r="AH289">
            <v>5835</v>
          </cell>
          <cell r="AI289">
            <v>49173008.799999997</v>
          </cell>
          <cell r="AJ289">
            <v>43378.7</v>
          </cell>
          <cell r="AK289">
            <v>618</v>
          </cell>
          <cell r="AL289">
            <v>1407.52</v>
          </cell>
          <cell r="AM289">
            <v>61926.23518399999</v>
          </cell>
        </row>
        <row r="290">
          <cell r="A290">
            <v>279</v>
          </cell>
          <cell r="B290" t="str">
            <v>Tewkesbury</v>
          </cell>
          <cell r="C290" t="str">
            <v>E1636</v>
          </cell>
          <cell r="D290">
            <v>13041</v>
          </cell>
          <cell r="E290">
            <v>12691</v>
          </cell>
          <cell r="F290">
            <v>14458</v>
          </cell>
          <cell r="G290">
            <v>40190</v>
          </cell>
          <cell r="H290">
            <v>11385</v>
          </cell>
          <cell r="I290">
            <v>10113</v>
          </cell>
          <cell r="J290">
            <v>10645</v>
          </cell>
          <cell r="K290">
            <v>32143</v>
          </cell>
          <cell r="L290">
            <v>0</v>
          </cell>
          <cell r="M290">
            <v>0</v>
          </cell>
          <cell r="N290">
            <v>0</v>
          </cell>
          <cell r="O290">
            <v>0</v>
          </cell>
          <cell r="P290">
            <v>42631</v>
          </cell>
          <cell r="Q290">
            <v>369</v>
          </cell>
          <cell r="R290">
            <v>41464</v>
          </cell>
          <cell r="S290">
            <v>41833</v>
          </cell>
          <cell r="T290">
            <v>98.13</v>
          </cell>
          <cell r="U290">
            <v>393</v>
          </cell>
          <cell r="V290">
            <v>361</v>
          </cell>
          <cell r="W290">
            <v>42218</v>
          </cell>
          <cell r="X290">
            <v>5005</v>
          </cell>
          <cell r="Y290">
            <v>0</v>
          </cell>
          <cell r="Z290">
            <v>34647</v>
          </cell>
          <cell r="AA290">
            <v>211</v>
          </cell>
          <cell r="AB290">
            <v>34319</v>
          </cell>
          <cell r="AC290">
            <v>34530</v>
          </cell>
          <cell r="AD290">
            <v>99.66</v>
          </cell>
          <cell r="AE290">
            <v>-1070</v>
          </cell>
          <cell r="AF290">
            <v>143</v>
          </cell>
          <cell r="AG290">
            <v>33392</v>
          </cell>
          <cell r="AH290">
            <v>3409</v>
          </cell>
          <cell r="AI290">
            <v>36052763.060000002</v>
          </cell>
          <cell r="AJ290">
            <v>29707.8</v>
          </cell>
          <cell r="AK290">
            <v>435.9</v>
          </cell>
          <cell r="AL290">
            <v>1442.54</v>
          </cell>
          <cell r="AM290">
            <v>43483.492998000002</v>
          </cell>
        </row>
        <row r="291">
          <cell r="A291">
            <v>280</v>
          </cell>
          <cell r="B291" t="str">
            <v>Thanet</v>
          </cell>
          <cell r="C291" t="str">
            <v>E2242</v>
          </cell>
          <cell r="D291">
            <v>16471</v>
          </cell>
          <cell r="E291">
            <v>16922</v>
          </cell>
          <cell r="F291">
            <v>14548</v>
          </cell>
          <cell r="G291">
            <v>47941</v>
          </cell>
          <cell r="H291">
            <v>11416</v>
          </cell>
          <cell r="I291">
            <v>8853</v>
          </cell>
          <cell r="J291">
            <v>7911</v>
          </cell>
          <cell r="K291">
            <v>28180</v>
          </cell>
          <cell r="L291">
            <v>0</v>
          </cell>
          <cell r="M291">
            <v>0</v>
          </cell>
          <cell r="N291">
            <v>0</v>
          </cell>
          <cell r="O291">
            <v>0</v>
          </cell>
          <cell r="P291">
            <v>56262</v>
          </cell>
          <cell r="Q291">
            <v>714</v>
          </cell>
          <cell r="R291">
            <v>53480</v>
          </cell>
          <cell r="S291">
            <v>54194</v>
          </cell>
          <cell r="T291">
            <v>96.32</v>
          </cell>
          <cell r="U291">
            <v>1250</v>
          </cell>
          <cell r="V291">
            <v>685</v>
          </cell>
          <cell r="W291">
            <v>55415</v>
          </cell>
          <cell r="X291">
            <v>9307</v>
          </cell>
          <cell r="Y291">
            <v>0</v>
          </cell>
          <cell r="Z291">
            <v>32214</v>
          </cell>
          <cell r="AA291">
            <v>537</v>
          </cell>
          <cell r="AB291">
            <v>31046</v>
          </cell>
          <cell r="AC291">
            <v>31583</v>
          </cell>
          <cell r="AD291">
            <v>98.04</v>
          </cell>
          <cell r="AE291">
            <v>6</v>
          </cell>
          <cell r="AF291">
            <v>191</v>
          </cell>
          <cell r="AG291">
            <v>31243</v>
          </cell>
          <cell r="AH291">
            <v>4195</v>
          </cell>
          <cell r="AI291">
            <v>34298290.769999996</v>
          </cell>
          <cell r="AJ291">
            <v>39755.300000000003</v>
          </cell>
          <cell r="AK291">
            <v>24.3</v>
          </cell>
          <cell r="AL291">
            <v>1485.54</v>
          </cell>
          <cell r="AM291">
            <v>59094.186984000007</v>
          </cell>
        </row>
        <row r="292">
          <cell r="A292">
            <v>281</v>
          </cell>
          <cell r="B292" t="str">
            <v>Three Rivers</v>
          </cell>
          <cell r="C292" t="str">
            <v>E1938</v>
          </cell>
          <cell r="D292">
            <v>15702</v>
          </cell>
          <cell r="E292">
            <v>15214</v>
          </cell>
          <cell r="F292">
            <v>15155</v>
          </cell>
          <cell r="G292">
            <v>46071</v>
          </cell>
          <cell r="H292">
            <v>9320</v>
          </cell>
          <cell r="I292">
            <v>8671</v>
          </cell>
          <cell r="J292">
            <v>7743</v>
          </cell>
          <cell r="K292">
            <v>25734</v>
          </cell>
          <cell r="L292">
            <v>0</v>
          </cell>
          <cell r="M292">
            <v>0</v>
          </cell>
          <cell r="N292">
            <v>0</v>
          </cell>
          <cell r="O292">
            <v>0</v>
          </cell>
          <cell r="P292">
            <v>51952</v>
          </cell>
          <cell r="Q292">
            <v>577</v>
          </cell>
          <cell r="R292">
            <v>50106</v>
          </cell>
          <cell r="S292">
            <v>50683</v>
          </cell>
          <cell r="T292">
            <v>97.56</v>
          </cell>
          <cell r="U292">
            <v>790</v>
          </cell>
          <cell r="V292">
            <v>479</v>
          </cell>
          <cell r="W292">
            <v>51375</v>
          </cell>
          <cell r="X292">
            <v>6461</v>
          </cell>
          <cell r="Y292">
            <v>0</v>
          </cell>
          <cell r="Z292">
            <v>26456</v>
          </cell>
          <cell r="AA292">
            <v>567</v>
          </cell>
          <cell r="AB292">
            <v>25533</v>
          </cell>
          <cell r="AC292">
            <v>26100</v>
          </cell>
          <cell r="AD292">
            <v>98.65</v>
          </cell>
          <cell r="AE292">
            <v>-1565</v>
          </cell>
          <cell r="AF292">
            <v>447</v>
          </cell>
          <cell r="AG292">
            <v>24415</v>
          </cell>
          <cell r="AH292">
            <v>2464</v>
          </cell>
          <cell r="AI292">
            <v>27219120.050000001</v>
          </cell>
          <cell r="AJ292">
            <v>36131.050000000003</v>
          </cell>
          <cell r="AK292">
            <v>214</v>
          </cell>
          <cell r="AL292">
            <v>1461.15</v>
          </cell>
          <cell r="AM292">
            <v>53105.569807500004</v>
          </cell>
        </row>
        <row r="293">
          <cell r="A293">
            <v>282</v>
          </cell>
          <cell r="B293" t="str">
            <v>Thurrock</v>
          </cell>
          <cell r="C293" t="str">
            <v>E1502</v>
          </cell>
          <cell r="D293">
            <v>17114</v>
          </cell>
          <cell r="E293">
            <v>16190</v>
          </cell>
          <cell r="F293">
            <v>16139</v>
          </cell>
          <cell r="G293">
            <v>49443</v>
          </cell>
          <cell r="H293">
            <v>32300</v>
          </cell>
          <cell r="I293">
            <v>29372</v>
          </cell>
          <cell r="J293">
            <v>30236</v>
          </cell>
          <cell r="K293">
            <v>91908</v>
          </cell>
          <cell r="L293">
            <v>0</v>
          </cell>
          <cell r="M293">
            <v>0</v>
          </cell>
          <cell r="N293">
            <v>0</v>
          </cell>
          <cell r="O293">
            <v>0</v>
          </cell>
          <cell r="P293">
            <v>58075</v>
          </cell>
          <cell r="Q293">
            <v>351</v>
          </cell>
          <cell r="R293">
            <v>57078</v>
          </cell>
          <cell r="S293">
            <v>57429</v>
          </cell>
          <cell r="T293">
            <v>98.89</v>
          </cell>
          <cell r="U293">
            <v>582</v>
          </cell>
          <cell r="V293">
            <v>253</v>
          </cell>
          <cell r="W293">
            <v>57913</v>
          </cell>
          <cell r="X293">
            <v>11518</v>
          </cell>
          <cell r="Y293">
            <v>0</v>
          </cell>
          <cell r="Z293">
            <v>103430</v>
          </cell>
          <cell r="AA293">
            <v>79</v>
          </cell>
          <cell r="AB293">
            <v>101482</v>
          </cell>
          <cell r="AC293">
            <v>101561</v>
          </cell>
          <cell r="AD293">
            <v>98.19</v>
          </cell>
          <cell r="AE293">
            <v>-3218</v>
          </cell>
          <cell r="AF293">
            <v>107</v>
          </cell>
          <cell r="AG293">
            <v>98371</v>
          </cell>
          <cell r="AH293">
            <v>11906</v>
          </cell>
          <cell r="AI293">
            <v>106808618.8</v>
          </cell>
          <cell r="AJ293">
            <v>45539</v>
          </cell>
          <cell r="AK293">
            <v>0</v>
          </cell>
          <cell r="AL293">
            <v>1332.54</v>
          </cell>
          <cell r="AM293">
            <v>60682.539059999996</v>
          </cell>
        </row>
        <row r="294">
          <cell r="A294">
            <v>283</v>
          </cell>
          <cell r="B294" t="str">
            <v>Tonbridge and Malling</v>
          </cell>
          <cell r="C294" t="str">
            <v>E2243</v>
          </cell>
          <cell r="D294">
            <v>18039</v>
          </cell>
          <cell r="E294">
            <v>19151</v>
          </cell>
          <cell r="F294">
            <v>19835</v>
          </cell>
          <cell r="G294">
            <v>57025</v>
          </cell>
          <cell r="H294">
            <v>18404</v>
          </cell>
          <cell r="I294">
            <v>14749</v>
          </cell>
          <cell r="J294">
            <v>15342</v>
          </cell>
          <cell r="K294">
            <v>48495</v>
          </cell>
          <cell r="L294">
            <v>0</v>
          </cell>
          <cell r="M294">
            <v>0</v>
          </cell>
          <cell r="N294">
            <v>0</v>
          </cell>
          <cell r="O294">
            <v>0</v>
          </cell>
          <cell r="P294">
            <v>65551</v>
          </cell>
          <cell r="Q294">
            <v>633</v>
          </cell>
          <cell r="R294">
            <v>63910</v>
          </cell>
          <cell r="S294">
            <v>64543</v>
          </cell>
          <cell r="T294">
            <v>98.46</v>
          </cell>
          <cell r="U294">
            <v>888</v>
          </cell>
          <cell r="V294">
            <v>518</v>
          </cell>
          <cell r="W294">
            <v>65316</v>
          </cell>
          <cell r="X294">
            <v>9659</v>
          </cell>
          <cell r="Y294">
            <v>0</v>
          </cell>
          <cell r="Z294">
            <v>53515</v>
          </cell>
          <cell r="AA294">
            <v>1054</v>
          </cell>
          <cell r="AB294">
            <v>52306</v>
          </cell>
          <cell r="AC294">
            <v>53360</v>
          </cell>
          <cell r="AD294">
            <v>99.71</v>
          </cell>
          <cell r="AE294">
            <v>-625</v>
          </cell>
          <cell r="AF294">
            <v>410</v>
          </cell>
          <cell r="AG294">
            <v>52091</v>
          </cell>
          <cell r="AH294">
            <v>4689</v>
          </cell>
          <cell r="AI294">
            <v>55780551.68</v>
          </cell>
          <cell r="AJ294">
            <v>45698.62</v>
          </cell>
          <cell r="AK294">
            <v>27.56</v>
          </cell>
          <cell r="AL294">
            <v>1479.25</v>
          </cell>
          <cell r="AM294">
            <v>67640.451765000005</v>
          </cell>
        </row>
        <row r="295">
          <cell r="A295">
            <v>284</v>
          </cell>
          <cell r="B295" t="str">
            <v>Torbay</v>
          </cell>
          <cell r="C295" t="str">
            <v>E1102</v>
          </cell>
          <cell r="D295">
            <v>17759</v>
          </cell>
          <cell r="E295">
            <v>17188</v>
          </cell>
          <cell r="F295">
            <v>18017</v>
          </cell>
          <cell r="G295">
            <v>52964</v>
          </cell>
          <cell r="H295">
            <v>11854</v>
          </cell>
          <cell r="I295">
            <v>9888</v>
          </cell>
          <cell r="J295">
            <v>9623</v>
          </cell>
          <cell r="K295">
            <v>31365</v>
          </cell>
          <cell r="L295">
            <v>0</v>
          </cell>
          <cell r="M295">
            <v>0</v>
          </cell>
          <cell r="N295">
            <v>0</v>
          </cell>
          <cell r="O295">
            <v>0</v>
          </cell>
          <cell r="P295">
            <v>59813</v>
          </cell>
          <cell r="Q295">
            <v>572</v>
          </cell>
          <cell r="R295">
            <v>56897</v>
          </cell>
          <cell r="S295">
            <v>57469</v>
          </cell>
          <cell r="T295">
            <v>96.08</v>
          </cell>
          <cell r="U295">
            <v>981</v>
          </cell>
          <cell r="V295">
            <v>1189</v>
          </cell>
          <cell r="W295">
            <v>59067</v>
          </cell>
          <cell r="X295">
            <v>8776</v>
          </cell>
          <cell r="Y295">
            <v>0</v>
          </cell>
          <cell r="Z295">
            <v>36385</v>
          </cell>
          <cell r="AA295">
            <v>310</v>
          </cell>
          <cell r="AB295">
            <v>34934</v>
          </cell>
          <cell r="AC295">
            <v>35244</v>
          </cell>
          <cell r="AD295">
            <v>96.86</v>
          </cell>
          <cell r="AE295">
            <v>-799</v>
          </cell>
          <cell r="AF295">
            <v>561</v>
          </cell>
          <cell r="AG295">
            <v>34696</v>
          </cell>
          <cell r="AH295">
            <v>4915</v>
          </cell>
          <cell r="AI295">
            <v>38342213.289999999</v>
          </cell>
          <cell r="AJ295">
            <v>43094.9</v>
          </cell>
          <cell r="AK295">
            <v>0</v>
          </cell>
          <cell r="AL295">
            <v>1503.21</v>
          </cell>
          <cell r="AM295">
            <v>64780.684629000003</v>
          </cell>
        </row>
        <row r="296">
          <cell r="A296">
            <v>285</v>
          </cell>
          <cell r="B296" t="str">
            <v>Torridge</v>
          </cell>
          <cell r="C296" t="str">
            <v>E1139</v>
          </cell>
          <cell r="D296">
            <v>9727</v>
          </cell>
          <cell r="E296">
            <v>9674</v>
          </cell>
          <cell r="F296">
            <v>9651</v>
          </cell>
          <cell r="G296">
            <v>29052</v>
          </cell>
          <cell r="H296">
            <v>3323</v>
          </cell>
          <cell r="I296">
            <v>2854</v>
          </cell>
          <cell r="J296">
            <v>2667</v>
          </cell>
          <cell r="K296">
            <v>8844</v>
          </cell>
          <cell r="L296">
            <v>0</v>
          </cell>
          <cell r="M296">
            <v>0</v>
          </cell>
          <cell r="N296">
            <v>0</v>
          </cell>
          <cell r="O296">
            <v>0</v>
          </cell>
          <cell r="P296">
            <v>32145</v>
          </cell>
          <cell r="Q296">
            <v>378</v>
          </cell>
          <cell r="R296">
            <v>31254</v>
          </cell>
          <cell r="S296">
            <v>31632</v>
          </cell>
          <cell r="T296">
            <v>98.3</v>
          </cell>
          <cell r="U296">
            <v>535</v>
          </cell>
          <cell r="V296">
            <v>371</v>
          </cell>
          <cell r="W296">
            <v>32159</v>
          </cell>
          <cell r="X296">
            <v>4203</v>
          </cell>
          <cell r="Y296">
            <v>0</v>
          </cell>
          <cell r="Z296">
            <v>10097</v>
          </cell>
          <cell r="AA296">
            <v>182</v>
          </cell>
          <cell r="AB296">
            <v>9819</v>
          </cell>
          <cell r="AC296">
            <v>10001</v>
          </cell>
          <cell r="AD296">
            <v>99.05</v>
          </cell>
          <cell r="AE296">
            <v>73</v>
          </cell>
          <cell r="AF296">
            <v>119</v>
          </cell>
          <cell r="AG296">
            <v>10011</v>
          </cell>
          <cell r="AH296">
            <v>955</v>
          </cell>
          <cell r="AI296">
            <v>10331581.859999999</v>
          </cell>
          <cell r="AJ296">
            <v>22101.82</v>
          </cell>
          <cell r="AK296">
            <v>0</v>
          </cell>
          <cell r="AL296">
            <v>1539.4</v>
          </cell>
          <cell r="AM296">
            <v>34023.541708000004</v>
          </cell>
        </row>
        <row r="297">
          <cell r="A297">
            <v>286</v>
          </cell>
          <cell r="B297" t="str">
            <v>Tower Hamlets</v>
          </cell>
          <cell r="C297" t="str">
            <v>E5020</v>
          </cell>
          <cell r="D297">
            <v>22163</v>
          </cell>
          <cell r="E297">
            <v>20837</v>
          </cell>
          <cell r="F297">
            <v>21082</v>
          </cell>
          <cell r="G297">
            <v>64082</v>
          </cell>
          <cell r="H297">
            <v>111626</v>
          </cell>
          <cell r="I297">
            <v>106877</v>
          </cell>
          <cell r="J297">
            <v>90773</v>
          </cell>
          <cell r="K297">
            <v>309276</v>
          </cell>
          <cell r="L297">
            <v>0</v>
          </cell>
          <cell r="M297">
            <v>0</v>
          </cell>
          <cell r="N297">
            <v>0</v>
          </cell>
          <cell r="O297">
            <v>0</v>
          </cell>
          <cell r="P297">
            <v>84112</v>
          </cell>
          <cell r="Q297">
            <v>1856</v>
          </cell>
          <cell r="R297">
            <v>78097</v>
          </cell>
          <cell r="S297">
            <v>79953</v>
          </cell>
          <cell r="T297">
            <v>95.06</v>
          </cell>
          <cell r="U297">
            <v>2402</v>
          </cell>
          <cell r="V297">
            <v>1242</v>
          </cell>
          <cell r="W297">
            <v>81741</v>
          </cell>
          <cell r="X297">
            <v>21671</v>
          </cell>
          <cell r="Y297">
            <v>0</v>
          </cell>
          <cell r="Z297">
            <v>335873</v>
          </cell>
          <cell r="AA297">
            <v>14331</v>
          </cell>
          <cell r="AB297">
            <v>320477</v>
          </cell>
          <cell r="AC297">
            <v>334808</v>
          </cell>
          <cell r="AD297">
            <v>99.68</v>
          </cell>
          <cell r="AE297">
            <v>-536</v>
          </cell>
          <cell r="AF297">
            <v>3283</v>
          </cell>
          <cell r="AG297">
            <v>323224</v>
          </cell>
          <cell r="AH297">
            <v>31195</v>
          </cell>
          <cell r="AI297">
            <v>346320082.94999999</v>
          </cell>
          <cell r="AJ297">
            <v>74511.600000000006</v>
          </cell>
          <cell r="AK297">
            <v>0</v>
          </cell>
          <cell r="AL297">
            <v>1188.52</v>
          </cell>
          <cell r="AM297">
            <v>88558.526832000003</v>
          </cell>
        </row>
        <row r="298">
          <cell r="A298">
            <v>287</v>
          </cell>
          <cell r="B298" t="str">
            <v>Trafford</v>
          </cell>
          <cell r="C298" t="str">
            <v>E4209</v>
          </cell>
          <cell r="D298">
            <v>27875</v>
          </cell>
          <cell r="E298">
            <v>27204</v>
          </cell>
          <cell r="F298">
            <v>27039</v>
          </cell>
          <cell r="G298">
            <v>82118</v>
          </cell>
          <cell r="H298">
            <v>45280</v>
          </cell>
          <cell r="I298">
            <v>44372</v>
          </cell>
          <cell r="J298">
            <v>47323</v>
          </cell>
          <cell r="K298">
            <v>136975</v>
          </cell>
          <cell r="L298">
            <v>0</v>
          </cell>
          <cell r="M298">
            <v>0</v>
          </cell>
          <cell r="N298">
            <v>0</v>
          </cell>
          <cell r="O298">
            <v>0</v>
          </cell>
          <cell r="P298">
            <v>92075</v>
          </cell>
          <cell r="Q298">
            <v>2280</v>
          </cell>
          <cell r="R298">
            <v>87997</v>
          </cell>
          <cell r="S298">
            <v>90277</v>
          </cell>
          <cell r="T298">
            <v>98.05</v>
          </cell>
          <cell r="U298">
            <v>1558</v>
          </cell>
          <cell r="V298">
            <v>2193</v>
          </cell>
          <cell r="W298">
            <v>91748</v>
          </cell>
          <cell r="X298">
            <v>11583</v>
          </cell>
          <cell r="Y298">
            <v>0</v>
          </cell>
          <cell r="Z298">
            <v>156214</v>
          </cell>
          <cell r="AA298">
            <v>2007</v>
          </cell>
          <cell r="AB298">
            <v>150855</v>
          </cell>
          <cell r="AC298">
            <v>152862</v>
          </cell>
          <cell r="AD298">
            <v>97.85</v>
          </cell>
          <cell r="AE298">
            <v>-1333</v>
          </cell>
          <cell r="AF298">
            <v>2155</v>
          </cell>
          <cell r="AG298">
            <v>151677</v>
          </cell>
          <cell r="AH298">
            <v>15765</v>
          </cell>
          <cell r="AI298">
            <v>166064914.94999999</v>
          </cell>
          <cell r="AJ298">
            <v>71671.88</v>
          </cell>
          <cell r="AK298">
            <v>0</v>
          </cell>
          <cell r="AL298">
            <v>1313</v>
          </cell>
          <cell r="AM298">
            <v>94105.178440000018</v>
          </cell>
        </row>
        <row r="299">
          <cell r="A299">
            <v>288</v>
          </cell>
          <cell r="B299" t="str">
            <v>Tunbridge Wells</v>
          </cell>
          <cell r="C299" t="str">
            <v>E2244</v>
          </cell>
          <cell r="D299">
            <v>18605</v>
          </cell>
          <cell r="E299">
            <v>17296</v>
          </cell>
          <cell r="F299">
            <v>17622</v>
          </cell>
          <cell r="G299">
            <v>53523</v>
          </cell>
          <cell r="H299">
            <v>16958</v>
          </cell>
          <cell r="I299">
            <v>14740</v>
          </cell>
          <cell r="J299">
            <v>13943</v>
          </cell>
          <cell r="K299">
            <v>45641</v>
          </cell>
          <cell r="L299">
            <v>0</v>
          </cell>
          <cell r="M299">
            <v>0</v>
          </cell>
          <cell r="N299">
            <v>0</v>
          </cell>
          <cell r="O299">
            <v>0</v>
          </cell>
          <cell r="P299">
            <v>60064</v>
          </cell>
          <cell r="Q299">
            <v>873</v>
          </cell>
          <cell r="R299">
            <v>58213</v>
          </cell>
          <cell r="S299">
            <v>59086</v>
          </cell>
          <cell r="T299">
            <v>98.37</v>
          </cell>
          <cell r="U299">
            <v>571</v>
          </cell>
          <cell r="V299">
            <v>908</v>
          </cell>
          <cell r="W299">
            <v>59692</v>
          </cell>
          <cell r="X299">
            <v>7333</v>
          </cell>
          <cell r="Y299">
            <v>0</v>
          </cell>
          <cell r="Z299">
            <v>51047</v>
          </cell>
          <cell r="AA299">
            <v>332</v>
          </cell>
          <cell r="AB299">
            <v>49605</v>
          </cell>
          <cell r="AC299">
            <v>49937</v>
          </cell>
          <cell r="AD299">
            <v>97.83</v>
          </cell>
          <cell r="AE299">
            <v>789</v>
          </cell>
          <cell r="AF299">
            <v>413</v>
          </cell>
          <cell r="AG299">
            <v>50807</v>
          </cell>
          <cell r="AH299">
            <v>6378</v>
          </cell>
          <cell r="AI299">
            <v>53374520.530000001</v>
          </cell>
          <cell r="AJ299">
            <v>42338.2</v>
          </cell>
          <cell r="AK299">
            <v>0</v>
          </cell>
          <cell r="AL299">
            <v>1450.98</v>
          </cell>
          <cell r="AM299">
            <v>61431.881435999996</v>
          </cell>
        </row>
        <row r="300">
          <cell r="A300">
            <v>289</v>
          </cell>
          <cell r="B300" t="str">
            <v>Uttlesford</v>
          </cell>
          <cell r="C300" t="str">
            <v>E1544</v>
          </cell>
          <cell r="D300">
            <v>14814</v>
          </cell>
          <cell r="E300">
            <v>14075</v>
          </cell>
          <cell r="F300">
            <v>14000</v>
          </cell>
          <cell r="G300">
            <v>42889</v>
          </cell>
          <cell r="H300">
            <v>12597</v>
          </cell>
          <cell r="I300">
            <v>11927</v>
          </cell>
          <cell r="J300">
            <v>12161</v>
          </cell>
          <cell r="K300">
            <v>36685</v>
          </cell>
          <cell r="L300">
            <v>0</v>
          </cell>
          <cell r="M300">
            <v>0</v>
          </cell>
          <cell r="N300">
            <v>0</v>
          </cell>
          <cell r="O300">
            <v>0</v>
          </cell>
          <cell r="P300">
            <v>47886</v>
          </cell>
          <cell r="Q300">
            <v>527</v>
          </cell>
          <cell r="R300">
            <v>46716</v>
          </cell>
          <cell r="S300">
            <v>47243</v>
          </cell>
          <cell r="T300">
            <v>98.66</v>
          </cell>
          <cell r="U300">
            <v>310</v>
          </cell>
          <cell r="V300">
            <v>442</v>
          </cell>
          <cell r="W300">
            <v>47468</v>
          </cell>
          <cell r="X300">
            <v>5577</v>
          </cell>
          <cell r="Y300">
            <v>0</v>
          </cell>
          <cell r="Z300">
            <v>40357</v>
          </cell>
          <cell r="AA300">
            <v>230</v>
          </cell>
          <cell r="AB300">
            <v>38570</v>
          </cell>
          <cell r="AC300">
            <v>38800</v>
          </cell>
          <cell r="AD300">
            <v>96.14</v>
          </cell>
          <cell r="AE300">
            <v>190</v>
          </cell>
          <cell r="AF300">
            <v>76</v>
          </cell>
          <cell r="AG300">
            <v>38836</v>
          </cell>
          <cell r="AH300">
            <v>4316</v>
          </cell>
          <cell r="AI300">
            <v>42132041.630000003</v>
          </cell>
          <cell r="AJ300">
            <v>32070.3</v>
          </cell>
          <cell r="AK300">
            <v>195.9</v>
          </cell>
          <cell r="AL300">
            <v>1513.69</v>
          </cell>
          <cell r="AM300">
            <v>48841.024278000004</v>
          </cell>
        </row>
        <row r="301">
          <cell r="A301">
            <v>290</v>
          </cell>
          <cell r="B301" t="str">
            <v>Vale of White Horse</v>
          </cell>
          <cell r="C301" t="str">
            <v>E3134</v>
          </cell>
          <cell r="D301">
            <v>21311</v>
          </cell>
          <cell r="E301">
            <v>20644</v>
          </cell>
          <cell r="F301">
            <v>20860</v>
          </cell>
          <cell r="G301">
            <v>62815</v>
          </cell>
          <cell r="H301">
            <v>19852</v>
          </cell>
          <cell r="I301">
            <v>15800.29</v>
          </cell>
          <cell r="J301">
            <v>15523</v>
          </cell>
          <cell r="K301">
            <v>51175.29</v>
          </cell>
          <cell r="L301">
            <v>0</v>
          </cell>
          <cell r="M301">
            <v>0</v>
          </cell>
          <cell r="N301">
            <v>0</v>
          </cell>
          <cell r="O301">
            <v>0</v>
          </cell>
          <cell r="P301">
            <v>69309</v>
          </cell>
          <cell r="Q301">
            <v>764</v>
          </cell>
          <cell r="R301">
            <v>67732</v>
          </cell>
          <cell r="S301">
            <v>68496</v>
          </cell>
          <cell r="T301">
            <v>98.83</v>
          </cell>
          <cell r="U301">
            <v>433</v>
          </cell>
          <cell r="V301">
            <v>946</v>
          </cell>
          <cell r="W301">
            <v>69111</v>
          </cell>
          <cell r="X301">
            <v>8636</v>
          </cell>
          <cell r="Y301">
            <v>0</v>
          </cell>
          <cell r="Z301">
            <v>57698</v>
          </cell>
          <cell r="AA301">
            <v>488</v>
          </cell>
          <cell r="AB301">
            <v>56850</v>
          </cell>
          <cell r="AC301">
            <v>57338</v>
          </cell>
          <cell r="AD301">
            <v>99.38</v>
          </cell>
          <cell r="AE301">
            <v>-99</v>
          </cell>
          <cell r="AF301">
            <v>623</v>
          </cell>
          <cell r="AG301">
            <v>57374</v>
          </cell>
          <cell r="AH301">
            <v>5379</v>
          </cell>
          <cell r="AI301">
            <v>60874422.82</v>
          </cell>
          <cell r="AJ301">
            <v>45729.5</v>
          </cell>
          <cell r="AK301">
            <v>1023.2</v>
          </cell>
          <cell r="AL301">
            <v>1520.2</v>
          </cell>
          <cell r="AM301">
            <v>71073.454539999992</v>
          </cell>
        </row>
        <row r="302">
          <cell r="A302">
            <v>291</v>
          </cell>
          <cell r="B302" t="str">
            <v>Wakefield</v>
          </cell>
          <cell r="C302" t="str">
            <v>E4705</v>
          </cell>
          <cell r="D302">
            <v>37136</v>
          </cell>
          <cell r="E302">
            <v>34492</v>
          </cell>
          <cell r="F302">
            <v>34298</v>
          </cell>
          <cell r="G302">
            <v>105926</v>
          </cell>
          <cell r="H302">
            <v>38767</v>
          </cell>
          <cell r="I302">
            <v>32614</v>
          </cell>
          <cell r="J302">
            <v>32978</v>
          </cell>
          <cell r="K302">
            <v>104359</v>
          </cell>
          <cell r="L302">
            <v>0</v>
          </cell>
          <cell r="M302">
            <v>0</v>
          </cell>
          <cell r="N302">
            <v>0</v>
          </cell>
          <cell r="O302">
            <v>0</v>
          </cell>
          <cell r="P302">
            <v>112294</v>
          </cell>
          <cell r="Q302">
            <v>1254</v>
          </cell>
          <cell r="R302">
            <v>106980</v>
          </cell>
          <cell r="S302">
            <v>108234</v>
          </cell>
          <cell r="T302">
            <v>96.38</v>
          </cell>
          <cell r="U302">
            <v>3890</v>
          </cell>
          <cell r="V302">
            <v>1232</v>
          </cell>
          <cell r="W302">
            <v>112102</v>
          </cell>
          <cell r="X302">
            <v>12673</v>
          </cell>
          <cell r="Y302">
            <v>0</v>
          </cell>
          <cell r="Z302">
            <v>119023</v>
          </cell>
          <cell r="AA302">
            <v>1121</v>
          </cell>
          <cell r="AB302">
            <v>115822</v>
          </cell>
          <cell r="AC302">
            <v>116943</v>
          </cell>
          <cell r="AD302">
            <v>98.25</v>
          </cell>
          <cell r="AE302">
            <v>-2158</v>
          </cell>
          <cell r="AF302">
            <v>736</v>
          </cell>
          <cell r="AG302">
            <v>114400</v>
          </cell>
          <cell r="AH302">
            <v>12396</v>
          </cell>
          <cell r="AI302">
            <v>128037081.45</v>
          </cell>
          <cell r="AJ302">
            <v>90655.8</v>
          </cell>
          <cell r="AK302">
            <v>0</v>
          </cell>
          <cell r="AL302">
            <v>1341.44</v>
          </cell>
          <cell r="AM302">
            <v>121609.31635200001</v>
          </cell>
        </row>
        <row r="303">
          <cell r="A303">
            <v>292</v>
          </cell>
          <cell r="B303" t="str">
            <v>Walsall</v>
          </cell>
          <cell r="C303" t="str">
            <v>E4606</v>
          </cell>
          <cell r="D303">
            <v>26387</v>
          </cell>
          <cell r="E303">
            <v>26297</v>
          </cell>
          <cell r="F303">
            <v>26055</v>
          </cell>
          <cell r="G303">
            <v>78739</v>
          </cell>
          <cell r="H303">
            <v>20835</v>
          </cell>
          <cell r="I303">
            <v>21341</v>
          </cell>
          <cell r="J303">
            <v>18207</v>
          </cell>
          <cell r="K303">
            <v>60383</v>
          </cell>
          <cell r="L303">
            <v>0</v>
          </cell>
          <cell r="M303">
            <v>0</v>
          </cell>
          <cell r="N303">
            <v>0</v>
          </cell>
          <cell r="O303">
            <v>0</v>
          </cell>
          <cell r="P303">
            <v>92585</v>
          </cell>
          <cell r="Q303">
            <v>1107</v>
          </cell>
          <cell r="R303">
            <v>88107</v>
          </cell>
          <cell r="S303">
            <v>89214</v>
          </cell>
          <cell r="T303">
            <v>96.36</v>
          </cell>
          <cell r="U303">
            <v>1966</v>
          </cell>
          <cell r="V303">
            <v>921</v>
          </cell>
          <cell r="W303">
            <v>90994</v>
          </cell>
          <cell r="X303">
            <v>14860</v>
          </cell>
          <cell r="Y303">
            <v>0</v>
          </cell>
          <cell r="Z303">
            <v>69177</v>
          </cell>
          <cell r="AA303">
            <v>931</v>
          </cell>
          <cell r="AB303">
            <v>65899</v>
          </cell>
          <cell r="AC303">
            <v>66830</v>
          </cell>
          <cell r="AD303">
            <v>96.61</v>
          </cell>
          <cell r="AE303">
            <v>-877</v>
          </cell>
          <cell r="AF303">
            <v>588</v>
          </cell>
          <cell r="AG303">
            <v>65610</v>
          </cell>
          <cell r="AH303">
            <v>6397</v>
          </cell>
          <cell r="AI303">
            <v>72509628.519999996</v>
          </cell>
          <cell r="AJ303">
            <v>61587.93</v>
          </cell>
          <cell r="AK303">
            <v>0</v>
          </cell>
          <cell r="AL303">
            <v>1565.51</v>
          </cell>
          <cell r="AM303">
            <v>96416.520294300004</v>
          </cell>
        </row>
        <row r="304">
          <cell r="A304">
            <v>293</v>
          </cell>
          <cell r="B304" t="str">
            <v>Waltham Forest</v>
          </cell>
          <cell r="C304" t="str">
            <v>E5049</v>
          </cell>
          <cell r="D304">
            <v>26995</v>
          </cell>
          <cell r="E304">
            <v>26091</v>
          </cell>
          <cell r="F304">
            <v>26053</v>
          </cell>
          <cell r="G304">
            <v>79139</v>
          </cell>
          <cell r="H304">
            <v>16283</v>
          </cell>
          <cell r="I304">
            <v>15664</v>
          </cell>
          <cell r="J304">
            <v>14522</v>
          </cell>
          <cell r="K304">
            <v>46469</v>
          </cell>
          <cell r="L304">
            <v>0</v>
          </cell>
          <cell r="M304">
            <v>0</v>
          </cell>
          <cell r="N304">
            <v>0</v>
          </cell>
          <cell r="O304">
            <v>0</v>
          </cell>
          <cell r="P304">
            <v>91046</v>
          </cell>
          <cell r="Q304">
            <v>1647</v>
          </cell>
          <cell r="R304">
            <v>85220</v>
          </cell>
          <cell r="S304">
            <v>86867</v>
          </cell>
          <cell r="T304">
            <v>95.41</v>
          </cell>
          <cell r="U304">
            <v>1817</v>
          </cell>
          <cell r="V304">
            <v>1177</v>
          </cell>
          <cell r="W304">
            <v>88214</v>
          </cell>
          <cell r="X304">
            <v>13502</v>
          </cell>
          <cell r="Y304">
            <v>0</v>
          </cell>
          <cell r="Z304">
            <v>55421</v>
          </cell>
          <cell r="AA304">
            <v>545</v>
          </cell>
          <cell r="AB304">
            <v>52381</v>
          </cell>
          <cell r="AC304">
            <v>52926</v>
          </cell>
          <cell r="AD304">
            <v>95.5</v>
          </cell>
          <cell r="AE304">
            <v>-1097</v>
          </cell>
          <cell r="AF304">
            <v>611</v>
          </cell>
          <cell r="AG304">
            <v>51895</v>
          </cell>
          <cell r="AH304">
            <v>5869</v>
          </cell>
          <cell r="AI304">
            <v>58175829.950000003</v>
          </cell>
          <cell r="AJ304">
            <v>64174</v>
          </cell>
          <cell r="AK304">
            <v>0</v>
          </cell>
          <cell r="AL304">
            <v>1455.21</v>
          </cell>
          <cell r="AM304">
            <v>93386.646540000002</v>
          </cell>
        </row>
        <row r="305">
          <cell r="A305">
            <v>294</v>
          </cell>
          <cell r="B305" t="str">
            <v>Wandsworth</v>
          </cell>
          <cell r="C305" t="str">
            <v>E5021</v>
          </cell>
          <cell r="D305">
            <v>24529</v>
          </cell>
          <cell r="E305">
            <v>22133</v>
          </cell>
          <cell r="F305">
            <v>23065</v>
          </cell>
          <cell r="G305">
            <v>69727</v>
          </cell>
          <cell r="H305">
            <v>34609</v>
          </cell>
          <cell r="I305">
            <v>29715</v>
          </cell>
          <cell r="J305">
            <v>29188</v>
          </cell>
          <cell r="K305">
            <v>93512</v>
          </cell>
          <cell r="L305">
            <v>0</v>
          </cell>
          <cell r="M305">
            <v>0</v>
          </cell>
          <cell r="N305">
            <v>0</v>
          </cell>
          <cell r="O305">
            <v>0</v>
          </cell>
          <cell r="P305">
            <v>80261</v>
          </cell>
          <cell r="Q305">
            <v>2083</v>
          </cell>
          <cell r="R305">
            <v>76625</v>
          </cell>
          <cell r="S305">
            <v>78708</v>
          </cell>
          <cell r="T305">
            <v>98.07</v>
          </cell>
          <cell r="U305">
            <v>886</v>
          </cell>
          <cell r="V305">
            <v>2023</v>
          </cell>
          <cell r="W305">
            <v>79534</v>
          </cell>
          <cell r="X305">
            <v>13275</v>
          </cell>
          <cell r="Y305">
            <v>0</v>
          </cell>
          <cell r="Z305">
            <v>103930</v>
          </cell>
          <cell r="AA305">
            <v>258</v>
          </cell>
          <cell r="AB305">
            <v>102019</v>
          </cell>
          <cell r="AC305">
            <v>102277</v>
          </cell>
          <cell r="AD305">
            <v>98.41</v>
          </cell>
          <cell r="AE305">
            <v>532</v>
          </cell>
          <cell r="AF305">
            <v>794</v>
          </cell>
          <cell r="AG305">
            <v>103345</v>
          </cell>
          <cell r="AH305">
            <v>14329</v>
          </cell>
          <cell r="AI305">
            <v>104936526.31999999</v>
          </cell>
          <cell r="AJ305">
            <v>118767.1</v>
          </cell>
          <cell r="AK305">
            <v>124</v>
          </cell>
          <cell r="AL305">
            <v>691.54</v>
          </cell>
          <cell r="AM305">
            <v>82217.951293999999</v>
          </cell>
        </row>
        <row r="306">
          <cell r="A306">
            <v>295</v>
          </cell>
          <cell r="B306" t="str">
            <v>Warrington</v>
          </cell>
          <cell r="C306" t="str">
            <v>E0602</v>
          </cell>
          <cell r="D306">
            <v>24399</v>
          </cell>
          <cell r="E306">
            <v>23718</v>
          </cell>
          <cell r="F306">
            <v>24162</v>
          </cell>
          <cell r="G306">
            <v>72279</v>
          </cell>
          <cell r="H306">
            <v>33575</v>
          </cell>
          <cell r="I306">
            <v>27414</v>
          </cell>
          <cell r="J306">
            <v>28038</v>
          </cell>
          <cell r="K306">
            <v>89027</v>
          </cell>
          <cell r="L306">
            <v>0</v>
          </cell>
          <cell r="M306">
            <v>0</v>
          </cell>
          <cell r="N306">
            <v>0</v>
          </cell>
          <cell r="O306">
            <v>0</v>
          </cell>
          <cell r="P306">
            <v>85011</v>
          </cell>
          <cell r="Q306">
            <v>448</v>
          </cell>
          <cell r="R306">
            <v>82370</v>
          </cell>
          <cell r="S306">
            <v>82818</v>
          </cell>
          <cell r="T306">
            <v>97.42</v>
          </cell>
          <cell r="U306">
            <v>1285</v>
          </cell>
          <cell r="V306">
            <v>490</v>
          </cell>
          <cell r="W306">
            <v>84145</v>
          </cell>
          <cell r="X306">
            <v>13874</v>
          </cell>
          <cell r="Y306">
            <v>0</v>
          </cell>
          <cell r="Z306">
            <v>103200</v>
          </cell>
          <cell r="AA306">
            <v>1071</v>
          </cell>
          <cell r="AB306">
            <v>98489</v>
          </cell>
          <cell r="AC306">
            <v>99560</v>
          </cell>
          <cell r="AD306">
            <v>96.47</v>
          </cell>
          <cell r="AE306">
            <v>-4160</v>
          </cell>
          <cell r="AF306">
            <v>257</v>
          </cell>
          <cell r="AG306">
            <v>94586</v>
          </cell>
          <cell r="AH306">
            <v>9645</v>
          </cell>
          <cell r="AI306">
            <v>109659773.17</v>
          </cell>
          <cell r="AJ306">
            <v>62201</v>
          </cell>
          <cell r="AK306">
            <v>0</v>
          </cell>
          <cell r="AL306">
            <v>1402.02</v>
          </cell>
          <cell r="AM306">
            <v>87207.046019999994</v>
          </cell>
        </row>
        <row r="307">
          <cell r="A307">
            <v>296</v>
          </cell>
          <cell r="B307" t="str">
            <v>Warwick</v>
          </cell>
          <cell r="C307" t="str">
            <v>E3735</v>
          </cell>
          <cell r="D307">
            <v>21685</v>
          </cell>
          <cell r="E307">
            <v>21092</v>
          </cell>
          <cell r="F307">
            <v>21606</v>
          </cell>
          <cell r="G307">
            <v>64383</v>
          </cell>
          <cell r="H307">
            <v>19408</v>
          </cell>
          <cell r="I307">
            <v>18893</v>
          </cell>
          <cell r="J307">
            <v>20346</v>
          </cell>
          <cell r="K307">
            <v>58647</v>
          </cell>
          <cell r="L307">
            <v>0</v>
          </cell>
          <cell r="M307">
            <v>0</v>
          </cell>
          <cell r="N307">
            <v>0</v>
          </cell>
          <cell r="O307">
            <v>0</v>
          </cell>
          <cell r="P307">
            <v>72829</v>
          </cell>
          <cell r="Q307">
            <v>475</v>
          </cell>
          <cell r="R307">
            <v>71372</v>
          </cell>
          <cell r="S307">
            <v>71847</v>
          </cell>
          <cell r="T307">
            <v>98.65</v>
          </cell>
          <cell r="U307">
            <v>1129</v>
          </cell>
          <cell r="V307">
            <v>476</v>
          </cell>
          <cell r="W307">
            <v>72977</v>
          </cell>
          <cell r="X307">
            <v>9652</v>
          </cell>
          <cell r="Y307">
            <v>0</v>
          </cell>
          <cell r="Z307">
            <v>64738</v>
          </cell>
          <cell r="AA307">
            <v>579</v>
          </cell>
          <cell r="AB307">
            <v>63198</v>
          </cell>
          <cell r="AC307">
            <v>63777</v>
          </cell>
          <cell r="AD307">
            <v>98.52</v>
          </cell>
          <cell r="AE307">
            <v>-470</v>
          </cell>
          <cell r="AF307">
            <v>421</v>
          </cell>
          <cell r="AG307">
            <v>63149</v>
          </cell>
          <cell r="AH307">
            <v>7872</v>
          </cell>
          <cell r="AI307">
            <v>67504624.329999998</v>
          </cell>
          <cell r="AJ307">
            <v>48772.95</v>
          </cell>
          <cell r="AK307">
            <v>0</v>
          </cell>
          <cell r="AL307">
            <v>1506.2</v>
          </cell>
          <cell r="AM307">
            <v>73461.817289999992</v>
          </cell>
        </row>
        <row r="308">
          <cell r="A308">
            <v>297</v>
          </cell>
          <cell r="B308" t="str">
            <v>Watford</v>
          </cell>
          <cell r="C308" t="str">
            <v>E1939</v>
          </cell>
          <cell r="D308">
            <v>12971</v>
          </cell>
          <cell r="E308">
            <v>12804</v>
          </cell>
          <cell r="F308">
            <v>12931</v>
          </cell>
          <cell r="G308">
            <v>38706</v>
          </cell>
          <cell r="H308">
            <v>20295</v>
          </cell>
          <cell r="I308">
            <v>17656</v>
          </cell>
          <cell r="J308">
            <v>17243</v>
          </cell>
          <cell r="K308">
            <v>55194</v>
          </cell>
          <cell r="L308">
            <v>0</v>
          </cell>
          <cell r="M308">
            <v>0</v>
          </cell>
          <cell r="N308">
            <v>0</v>
          </cell>
          <cell r="O308">
            <v>0</v>
          </cell>
          <cell r="P308">
            <v>45268</v>
          </cell>
          <cell r="Q308">
            <v>485</v>
          </cell>
          <cell r="R308">
            <v>42712</v>
          </cell>
          <cell r="S308">
            <v>43197</v>
          </cell>
          <cell r="T308">
            <v>95.43</v>
          </cell>
          <cell r="U308">
            <v>1183</v>
          </cell>
          <cell r="V308">
            <v>558</v>
          </cell>
          <cell r="W308">
            <v>44453</v>
          </cell>
          <cell r="X308">
            <v>7384</v>
          </cell>
          <cell r="Y308">
            <v>0</v>
          </cell>
          <cell r="Z308">
            <v>66780</v>
          </cell>
          <cell r="AA308">
            <v>933</v>
          </cell>
          <cell r="AB308">
            <v>64132</v>
          </cell>
          <cell r="AC308">
            <v>65065</v>
          </cell>
          <cell r="AD308">
            <v>97.43</v>
          </cell>
          <cell r="AE308">
            <v>-321</v>
          </cell>
          <cell r="AF308">
            <v>865</v>
          </cell>
          <cell r="AG308">
            <v>64676</v>
          </cell>
          <cell r="AH308">
            <v>7905</v>
          </cell>
          <cell r="AI308">
            <v>72790227.569999993</v>
          </cell>
          <cell r="AJ308">
            <v>30328.3</v>
          </cell>
          <cell r="AK308">
            <v>0</v>
          </cell>
          <cell r="AL308">
            <v>1516.49</v>
          </cell>
          <cell r="AM308">
            <v>45992.563666999995</v>
          </cell>
        </row>
        <row r="309">
          <cell r="A309">
            <v>298</v>
          </cell>
          <cell r="B309" t="str">
            <v>Waveney</v>
          </cell>
          <cell r="C309" t="str">
            <v>E3537</v>
          </cell>
          <cell r="D309">
            <v>13809</v>
          </cell>
          <cell r="E309">
            <v>13298</v>
          </cell>
          <cell r="F309">
            <v>13768</v>
          </cell>
          <cell r="G309">
            <v>40875</v>
          </cell>
          <cell r="H309">
            <v>8080</v>
          </cell>
          <cell r="I309">
            <v>8705</v>
          </cell>
          <cell r="J309">
            <v>7314</v>
          </cell>
          <cell r="K309">
            <v>24099</v>
          </cell>
          <cell r="L309">
            <v>0</v>
          </cell>
          <cell r="M309">
            <v>0</v>
          </cell>
          <cell r="N309">
            <v>0</v>
          </cell>
          <cell r="O309">
            <v>0</v>
          </cell>
          <cell r="P309">
            <v>48864</v>
          </cell>
          <cell r="Q309">
            <v>837</v>
          </cell>
          <cell r="R309">
            <v>46412</v>
          </cell>
          <cell r="S309">
            <v>47249</v>
          </cell>
          <cell r="T309">
            <v>96.69</v>
          </cell>
          <cell r="U309">
            <v>920</v>
          </cell>
          <cell r="V309">
            <v>888</v>
          </cell>
          <cell r="W309">
            <v>48220</v>
          </cell>
          <cell r="X309">
            <v>8079</v>
          </cell>
          <cell r="Y309">
            <v>0</v>
          </cell>
          <cell r="Z309">
            <v>26320</v>
          </cell>
          <cell r="AA309">
            <v>268</v>
          </cell>
          <cell r="AB309">
            <v>25479</v>
          </cell>
          <cell r="AC309">
            <v>25747</v>
          </cell>
          <cell r="AD309">
            <v>97.82</v>
          </cell>
          <cell r="AE309">
            <v>-443</v>
          </cell>
          <cell r="AF309">
            <v>131</v>
          </cell>
          <cell r="AG309">
            <v>25167</v>
          </cell>
          <cell r="AH309">
            <v>2952</v>
          </cell>
          <cell r="AI309">
            <v>27675293.440000001</v>
          </cell>
          <cell r="AJ309">
            <v>34906.5</v>
          </cell>
          <cell r="AK309">
            <v>0</v>
          </cell>
          <cell r="AL309">
            <v>1456.97</v>
          </cell>
          <cell r="AM309">
            <v>50857.723305</v>
          </cell>
        </row>
        <row r="310">
          <cell r="A310">
            <v>299</v>
          </cell>
          <cell r="B310" t="str">
            <v>Waverley</v>
          </cell>
          <cell r="C310" t="str">
            <v>E3640</v>
          </cell>
          <cell r="D310">
            <v>24686</v>
          </cell>
          <cell r="E310">
            <v>24345</v>
          </cell>
          <cell r="F310">
            <v>23937</v>
          </cell>
          <cell r="G310">
            <v>72968</v>
          </cell>
          <cell r="H310">
            <v>11533</v>
          </cell>
          <cell r="I310">
            <v>10481</v>
          </cell>
          <cell r="J310">
            <v>9955</v>
          </cell>
          <cell r="K310">
            <v>31969</v>
          </cell>
          <cell r="L310">
            <v>0</v>
          </cell>
          <cell r="M310">
            <v>0</v>
          </cell>
          <cell r="N310">
            <v>0</v>
          </cell>
          <cell r="O310">
            <v>0</v>
          </cell>
          <cell r="P310">
            <v>80463</v>
          </cell>
          <cell r="Q310">
            <v>1301</v>
          </cell>
          <cell r="R310">
            <v>78522</v>
          </cell>
          <cell r="S310">
            <v>79823</v>
          </cell>
          <cell r="T310">
            <v>99.2</v>
          </cell>
          <cell r="U310">
            <v>496</v>
          </cell>
          <cell r="V310">
            <v>1337</v>
          </cell>
          <cell r="W310">
            <v>80355</v>
          </cell>
          <cell r="X310">
            <v>10101</v>
          </cell>
          <cell r="Y310">
            <v>0</v>
          </cell>
          <cell r="Z310">
            <v>35696</v>
          </cell>
          <cell r="AA310">
            <v>662</v>
          </cell>
          <cell r="AB310">
            <v>34750</v>
          </cell>
          <cell r="AC310">
            <v>35412</v>
          </cell>
          <cell r="AD310">
            <v>99.2</v>
          </cell>
          <cell r="AE310">
            <v>-116</v>
          </cell>
          <cell r="AF310">
            <v>498</v>
          </cell>
          <cell r="AG310">
            <v>35132</v>
          </cell>
          <cell r="AH310">
            <v>4071</v>
          </cell>
          <cell r="AI310">
            <v>37172105.109999999</v>
          </cell>
          <cell r="AJ310">
            <v>52055.5</v>
          </cell>
          <cell r="AK310">
            <v>0</v>
          </cell>
          <cell r="AL310">
            <v>1588.71</v>
          </cell>
          <cell r="AM310">
            <v>82701.093405000007</v>
          </cell>
        </row>
        <row r="311">
          <cell r="A311">
            <v>300</v>
          </cell>
          <cell r="B311" t="str">
            <v>Wealden</v>
          </cell>
          <cell r="C311" t="str">
            <v>E1437</v>
          </cell>
          <cell r="D311">
            <v>28847</v>
          </cell>
          <cell r="E311">
            <v>28106</v>
          </cell>
          <cell r="F311">
            <v>27870</v>
          </cell>
          <cell r="G311">
            <v>84823</v>
          </cell>
          <cell r="H311">
            <v>9578</v>
          </cell>
          <cell r="I311">
            <v>7482</v>
          </cell>
          <cell r="J311">
            <v>8461</v>
          </cell>
          <cell r="K311">
            <v>25521</v>
          </cell>
          <cell r="L311">
            <v>0</v>
          </cell>
          <cell r="M311">
            <v>0</v>
          </cell>
          <cell r="N311">
            <v>0</v>
          </cell>
          <cell r="O311">
            <v>0</v>
          </cell>
          <cell r="P311">
            <v>95702</v>
          </cell>
          <cell r="Q311">
            <v>1096</v>
          </cell>
          <cell r="R311">
            <v>92679</v>
          </cell>
          <cell r="S311">
            <v>93775</v>
          </cell>
          <cell r="T311">
            <v>97.99</v>
          </cell>
          <cell r="U311">
            <v>1278</v>
          </cell>
          <cell r="V311">
            <v>1092</v>
          </cell>
          <cell r="W311">
            <v>95049</v>
          </cell>
          <cell r="X311">
            <v>12136</v>
          </cell>
          <cell r="Y311">
            <v>0</v>
          </cell>
          <cell r="Z311">
            <v>28621</v>
          </cell>
          <cell r="AA311">
            <v>165</v>
          </cell>
          <cell r="AB311">
            <v>27607</v>
          </cell>
          <cell r="AC311">
            <v>27772</v>
          </cell>
          <cell r="AD311">
            <v>97.03</v>
          </cell>
          <cell r="AE311">
            <v>-338</v>
          </cell>
          <cell r="AF311">
            <v>235</v>
          </cell>
          <cell r="AG311">
            <v>27504</v>
          </cell>
          <cell r="AH311">
            <v>2674</v>
          </cell>
          <cell r="AI311">
            <v>29775105.899999999</v>
          </cell>
          <cell r="AJ311">
            <v>60041.4</v>
          </cell>
          <cell r="AK311">
            <v>0</v>
          </cell>
          <cell r="AL311">
            <v>1634.61</v>
          </cell>
          <cell r="AM311">
            <v>98144.272853999995</v>
          </cell>
        </row>
        <row r="312">
          <cell r="A312">
            <v>301</v>
          </cell>
          <cell r="B312" t="str">
            <v>Wellingborough</v>
          </cell>
          <cell r="C312" t="str">
            <v>E2837</v>
          </cell>
          <cell r="D312">
            <v>10278</v>
          </cell>
          <cell r="E312">
            <v>8845</v>
          </cell>
          <cell r="F312">
            <v>8457</v>
          </cell>
          <cell r="G312">
            <v>27580</v>
          </cell>
          <cell r="H312">
            <v>8501</v>
          </cell>
          <cell r="I312">
            <v>8071</v>
          </cell>
          <cell r="J312">
            <v>8447</v>
          </cell>
          <cell r="K312">
            <v>25019</v>
          </cell>
          <cell r="L312">
            <v>0</v>
          </cell>
          <cell r="M312">
            <v>0</v>
          </cell>
          <cell r="N312">
            <v>0</v>
          </cell>
          <cell r="O312">
            <v>0</v>
          </cell>
          <cell r="P312">
            <v>29397</v>
          </cell>
          <cell r="Q312">
            <v>557</v>
          </cell>
          <cell r="R312">
            <v>28207</v>
          </cell>
          <cell r="S312">
            <v>28764</v>
          </cell>
          <cell r="T312">
            <v>97.85</v>
          </cell>
          <cell r="U312">
            <v>1386</v>
          </cell>
          <cell r="V312">
            <v>574</v>
          </cell>
          <cell r="W312">
            <v>30167</v>
          </cell>
          <cell r="X312">
            <v>2915</v>
          </cell>
          <cell r="Y312">
            <v>0</v>
          </cell>
          <cell r="Z312">
            <v>28305</v>
          </cell>
          <cell r="AA312">
            <v>477</v>
          </cell>
          <cell r="AB312">
            <v>27677</v>
          </cell>
          <cell r="AC312">
            <v>28154</v>
          </cell>
          <cell r="AD312">
            <v>99.47</v>
          </cell>
          <cell r="AE312">
            <v>-309</v>
          </cell>
          <cell r="AF312">
            <v>229</v>
          </cell>
          <cell r="AG312">
            <v>27597</v>
          </cell>
          <cell r="AH312">
            <v>2868</v>
          </cell>
          <cell r="AI312">
            <v>29622901.439999998</v>
          </cell>
          <cell r="AJ312">
            <v>22157.599999999999</v>
          </cell>
          <cell r="AK312">
            <v>0</v>
          </cell>
          <cell r="AL312">
            <v>1369.72</v>
          </cell>
          <cell r="AM312">
            <v>30349.707871999999</v>
          </cell>
        </row>
        <row r="313">
          <cell r="A313">
            <v>302</v>
          </cell>
          <cell r="B313" t="str">
            <v>Welwyn Hatfield</v>
          </cell>
          <cell r="C313" t="str">
            <v>E1940</v>
          </cell>
          <cell r="D313">
            <v>16890</v>
          </cell>
          <cell r="E313">
            <v>16454</v>
          </cell>
          <cell r="F313">
            <v>16564</v>
          </cell>
          <cell r="G313">
            <v>49908</v>
          </cell>
          <cell r="H313">
            <v>18952</v>
          </cell>
          <cell r="I313">
            <v>15990</v>
          </cell>
          <cell r="J313">
            <v>15784</v>
          </cell>
          <cell r="K313">
            <v>50726</v>
          </cell>
          <cell r="L313">
            <v>0</v>
          </cell>
          <cell r="M313">
            <v>0</v>
          </cell>
          <cell r="N313">
            <v>0</v>
          </cell>
          <cell r="O313">
            <v>0</v>
          </cell>
          <cell r="P313">
            <v>56322</v>
          </cell>
          <cell r="Q313">
            <v>523</v>
          </cell>
          <cell r="R313">
            <v>54636</v>
          </cell>
          <cell r="S313">
            <v>55159</v>
          </cell>
          <cell r="T313">
            <v>97.94</v>
          </cell>
          <cell r="U313">
            <v>492</v>
          </cell>
          <cell r="V313">
            <v>548</v>
          </cell>
          <cell r="W313">
            <v>55676</v>
          </cell>
          <cell r="X313">
            <v>6862</v>
          </cell>
          <cell r="Y313">
            <v>0</v>
          </cell>
          <cell r="Z313">
            <v>56366</v>
          </cell>
          <cell r="AA313">
            <v>537</v>
          </cell>
          <cell r="AB313">
            <v>55287</v>
          </cell>
          <cell r="AC313">
            <v>55824</v>
          </cell>
          <cell r="AD313">
            <v>99.04</v>
          </cell>
          <cell r="AE313">
            <v>190</v>
          </cell>
          <cell r="AF313">
            <v>196</v>
          </cell>
          <cell r="AG313">
            <v>55673</v>
          </cell>
          <cell r="AH313">
            <v>4555</v>
          </cell>
          <cell r="AI313">
            <v>57451973.25</v>
          </cell>
          <cell r="AJ313">
            <v>38702.800000000003</v>
          </cell>
          <cell r="AK313">
            <v>0</v>
          </cell>
          <cell r="AL313">
            <v>1500.82</v>
          </cell>
          <cell r="AM313">
            <v>58085.936296000007</v>
          </cell>
        </row>
        <row r="314">
          <cell r="A314">
            <v>303</v>
          </cell>
          <cell r="B314" t="str">
            <v>West Berkshire</v>
          </cell>
          <cell r="C314" t="str">
            <v>E0302</v>
          </cell>
          <cell r="D314">
            <v>26313</v>
          </cell>
          <cell r="E314">
            <v>26659</v>
          </cell>
          <cell r="F314">
            <v>25854</v>
          </cell>
          <cell r="G314">
            <v>78826</v>
          </cell>
          <cell r="H314">
            <v>31447</v>
          </cell>
          <cell r="I314">
            <v>21873</v>
          </cell>
          <cell r="J314">
            <v>20503</v>
          </cell>
          <cell r="K314">
            <v>73823</v>
          </cell>
          <cell r="L314">
            <v>0</v>
          </cell>
          <cell r="M314">
            <v>0</v>
          </cell>
          <cell r="N314">
            <v>0</v>
          </cell>
          <cell r="O314">
            <v>0</v>
          </cell>
          <cell r="P314">
            <v>87505</v>
          </cell>
          <cell r="Q314">
            <v>977</v>
          </cell>
          <cell r="R314">
            <v>85547</v>
          </cell>
          <cell r="S314">
            <v>86524</v>
          </cell>
          <cell r="T314">
            <v>98.88</v>
          </cell>
          <cell r="U314">
            <v>625</v>
          </cell>
          <cell r="V314">
            <v>862</v>
          </cell>
          <cell r="W314">
            <v>87034</v>
          </cell>
          <cell r="X314">
            <v>11539</v>
          </cell>
          <cell r="Y314">
            <v>0</v>
          </cell>
          <cell r="Z314">
            <v>82992</v>
          </cell>
          <cell r="AA314">
            <v>1621</v>
          </cell>
          <cell r="AB314">
            <v>80348</v>
          </cell>
          <cell r="AC314">
            <v>81969</v>
          </cell>
          <cell r="AD314">
            <v>98.77</v>
          </cell>
          <cell r="AE314">
            <v>1694</v>
          </cell>
          <cell r="AF314">
            <v>1509</v>
          </cell>
          <cell r="AG314">
            <v>83551</v>
          </cell>
          <cell r="AH314">
            <v>10617</v>
          </cell>
          <cell r="AI314">
            <v>83259353.219999999</v>
          </cell>
          <cell r="AJ314">
            <v>60124.7</v>
          </cell>
          <cell r="AK314">
            <v>0</v>
          </cell>
          <cell r="AL314">
            <v>1537.6</v>
          </cell>
          <cell r="AM314">
            <v>92447.738719999979</v>
          </cell>
        </row>
        <row r="315">
          <cell r="A315">
            <v>304</v>
          </cell>
          <cell r="B315" t="str">
            <v>West Devon</v>
          </cell>
          <cell r="C315" t="str">
            <v>E1140</v>
          </cell>
          <cell r="D315">
            <v>9791</v>
          </cell>
          <cell r="E315">
            <v>8466</v>
          </cell>
          <cell r="F315">
            <v>8879</v>
          </cell>
          <cell r="G315">
            <v>27136</v>
          </cell>
          <cell r="H315">
            <v>3914</v>
          </cell>
          <cell r="I315">
            <v>2883</v>
          </cell>
          <cell r="J315">
            <v>2836</v>
          </cell>
          <cell r="K315">
            <v>9633</v>
          </cell>
          <cell r="L315">
            <v>0</v>
          </cell>
          <cell r="M315">
            <v>0</v>
          </cell>
          <cell r="N315">
            <v>0</v>
          </cell>
          <cell r="O315">
            <v>0</v>
          </cell>
          <cell r="P315">
            <v>30218</v>
          </cell>
          <cell r="Q315">
            <v>511</v>
          </cell>
          <cell r="R315">
            <v>28861</v>
          </cell>
          <cell r="S315">
            <v>29372</v>
          </cell>
          <cell r="T315">
            <v>97.2</v>
          </cell>
          <cell r="U315">
            <v>336</v>
          </cell>
          <cell r="V315">
            <v>177</v>
          </cell>
          <cell r="W315">
            <v>29374</v>
          </cell>
          <cell r="X315">
            <v>3561</v>
          </cell>
          <cell r="Y315">
            <v>0</v>
          </cell>
          <cell r="Z315">
            <v>10498</v>
          </cell>
          <cell r="AA315">
            <v>85</v>
          </cell>
          <cell r="AB315">
            <v>10067</v>
          </cell>
          <cell r="AC315">
            <v>10152</v>
          </cell>
          <cell r="AD315">
            <v>96.7</v>
          </cell>
          <cell r="AE315">
            <v>-115</v>
          </cell>
          <cell r="AF315">
            <v>71</v>
          </cell>
          <cell r="AG315">
            <v>10023</v>
          </cell>
          <cell r="AH315">
            <v>1054</v>
          </cell>
          <cell r="AI315">
            <v>10986124.93</v>
          </cell>
          <cell r="AJ315">
            <v>19277.34</v>
          </cell>
          <cell r="AK315">
            <v>18</v>
          </cell>
          <cell r="AL315">
            <v>1610.98</v>
          </cell>
          <cell r="AM315">
            <v>31084.406833199999</v>
          </cell>
        </row>
        <row r="316">
          <cell r="A316">
            <v>305</v>
          </cell>
          <cell r="B316" t="str">
            <v>West Dorset</v>
          </cell>
          <cell r="C316" t="str">
            <v>E1237</v>
          </cell>
          <cell r="D316">
            <v>19456</v>
          </cell>
          <cell r="E316">
            <v>18569</v>
          </cell>
          <cell r="F316">
            <v>18930</v>
          </cell>
          <cell r="G316">
            <v>56955</v>
          </cell>
          <cell r="H316">
            <v>9221</v>
          </cell>
          <cell r="I316">
            <v>8274</v>
          </cell>
          <cell r="J316">
            <v>8714</v>
          </cell>
          <cell r="K316">
            <v>26209</v>
          </cell>
          <cell r="L316">
            <v>0</v>
          </cell>
          <cell r="M316">
            <v>0</v>
          </cell>
          <cell r="N316">
            <v>0</v>
          </cell>
          <cell r="O316">
            <v>0</v>
          </cell>
          <cell r="P316">
            <v>63407</v>
          </cell>
          <cell r="Q316">
            <v>746</v>
          </cell>
          <cell r="R316">
            <v>61548</v>
          </cell>
          <cell r="S316">
            <v>62294</v>
          </cell>
          <cell r="T316">
            <v>98.24</v>
          </cell>
          <cell r="U316">
            <v>506</v>
          </cell>
          <cell r="V316">
            <v>803</v>
          </cell>
          <cell r="W316">
            <v>62857</v>
          </cell>
          <cell r="X316">
            <v>7587</v>
          </cell>
          <cell r="Y316">
            <v>0</v>
          </cell>
          <cell r="Z316">
            <v>28899</v>
          </cell>
          <cell r="AA316">
            <v>82</v>
          </cell>
          <cell r="AB316">
            <v>27763</v>
          </cell>
          <cell r="AC316">
            <v>27845</v>
          </cell>
          <cell r="AD316">
            <v>96.35</v>
          </cell>
          <cell r="AE316">
            <v>-211</v>
          </cell>
          <cell r="AF316">
            <v>500</v>
          </cell>
          <cell r="AG316">
            <v>28052</v>
          </cell>
          <cell r="AH316">
            <v>2467</v>
          </cell>
          <cell r="AI316">
            <v>30520126.07</v>
          </cell>
          <cell r="AJ316">
            <v>40781</v>
          </cell>
          <cell r="AK316">
            <v>0</v>
          </cell>
          <cell r="AL316">
            <v>1614.9</v>
          </cell>
          <cell r="AM316">
            <v>65857.236900000004</v>
          </cell>
        </row>
        <row r="317">
          <cell r="A317">
            <v>306</v>
          </cell>
          <cell r="B317" t="str">
            <v>West Lancashire</v>
          </cell>
          <cell r="C317" t="str">
            <v>E2343</v>
          </cell>
          <cell r="D317">
            <v>13808</v>
          </cell>
          <cell r="E317">
            <v>14206</v>
          </cell>
          <cell r="F317">
            <v>14097</v>
          </cell>
          <cell r="G317">
            <v>42111</v>
          </cell>
          <cell r="H317">
            <v>8346</v>
          </cell>
          <cell r="I317">
            <v>9622</v>
          </cell>
          <cell r="J317">
            <v>8086</v>
          </cell>
          <cell r="K317">
            <v>26054</v>
          </cell>
          <cell r="L317">
            <v>0</v>
          </cell>
          <cell r="M317">
            <v>0</v>
          </cell>
          <cell r="N317">
            <v>0</v>
          </cell>
          <cell r="O317">
            <v>0</v>
          </cell>
          <cell r="P317">
            <v>49481</v>
          </cell>
          <cell r="Q317">
            <v>805</v>
          </cell>
          <cell r="R317">
            <v>46891</v>
          </cell>
          <cell r="S317">
            <v>47696</v>
          </cell>
          <cell r="T317">
            <v>96.39</v>
          </cell>
          <cell r="U317">
            <v>224</v>
          </cell>
          <cell r="V317">
            <v>660</v>
          </cell>
          <cell r="W317">
            <v>47775</v>
          </cell>
          <cell r="X317">
            <v>6719</v>
          </cell>
          <cell r="Y317">
            <v>0</v>
          </cell>
          <cell r="Z317">
            <v>31100</v>
          </cell>
          <cell r="AA317">
            <v>1053</v>
          </cell>
          <cell r="AB317">
            <v>28601</v>
          </cell>
          <cell r="AC317">
            <v>29654</v>
          </cell>
          <cell r="AD317">
            <v>95.35</v>
          </cell>
          <cell r="AE317">
            <v>-677</v>
          </cell>
          <cell r="AF317">
            <v>329</v>
          </cell>
          <cell r="AG317">
            <v>28253</v>
          </cell>
          <cell r="AH317">
            <v>1927</v>
          </cell>
          <cell r="AI317">
            <v>32214953.629999999</v>
          </cell>
          <cell r="AJ317">
            <v>33487.980000000003</v>
          </cell>
          <cell r="AK317">
            <v>0</v>
          </cell>
          <cell r="AL317">
            <v>1500.41</v>
          </cell>
          <cell r="AM317">
            <v>50245.700071800005</v>
          </cell>
        </row>
        <row r="318">
          <cell r="A318">
            <v>307</v>
          </cell>
          <cell r="B318" t="str">
            <v>West Lindsey</v>
          </cell>
          <cell r="C318" t="str">
            <v>E2537</v>
          </cell>
          <cell r="D318">
            <v>14027</v>
          </cell>
          <cell r="E318">
            <v>12027</v>
          </cell>
          <cell r="F318">
            <v>12084</v>
          </cell>
          <cell r="G318">
            <v>38138</v>
          </cell>
          <cell r="H318">
            <v>5469</v>
          </cell>
          <cell r="I318">
            <v>4293</v>
          </cell>
          <cell r="J318">
            <v>3851</v>
          </cell>
          <cell r="K318">
            <v>13613</v>
          </cell>
          <cell r="L318">
            <v>0</v>
          </cell>
          <cell r="M318">
            <v>0</v>
          </cell>
          <cell r="N318">
            <v>0</v>
          </cell>
          <cell r="O318">
            <v>0</v>
          </cell>
          <cell r="P318">
            <v>40478</v>
          </cell>
          <cell r="Q318">
            <v>384</v>
          </cell>
          <cell r="R318">
            <v>39556</v>
          </cell>
          <cell r="S318">
            <v>39940</v>
          </cell>
          <cell r="T318">
            <v>98.67</v>
          </cell>
          <cell r="U318">
            <v>709</v>
          </cell>
          <cell r="V318">
            <v>350</v>
          </cell>
          <cell r="W318">
            <v>40615</v>
          </cell>
          <cell r="X318">
            <v>3073</v>
          </cell>
          <cell r="Y318">
            <v>0</v>
          </cell>
          <cell r="Z318">
            <v>15591</v>
          </cell>
          <cell r="AA318">
            <v>389</v>
          </cell>
          <cell r="AB318">
            <v>15066</v>
          </cell>
          <cell r="AC318">
            <v>15455</v>
          </cell>
          <cell r="AD318">
            <v>99.13</v>
          </cell>
          <cell r="AE318">
            <v>194</v>
          </cell>
          <cell r="AF318">
            <v>217</v>
          </cell>
          <cell r="AG318">
            <v>15477</v>
          </cell>
          <cell r="AH318">
            <v>2386</v>
          </cell>
          <cell r="AI318">
            <v>16451116.529999999</v>
          </cell>
          <cell r="AJ318">
            <v>28005.95</v>
          </cell>
          <cell r="AK318">
            <v>122.66</v>
          </cell>
          <cell r="AL318">
            <v>1497.7</v>
          </cell>
          <cell r="AM318">
            <v>42128.219197000006</v>
          </cell>
        </row>
        <row r="319">
          <cell r="A319">
            <v>308</v>
          </cell>
          <cell r="B319" t="str">
            <v>West Oxfordshire</v>
          </cell>
          <cell r="C319" t="str">
            <v>E3135</v>
          </cell>
          <cell r="D319">
            <v>17886</v>
          </cell>
          <cell r="E319">
            <v>17440</v>
          </cell>
          <cell r="F319">
            <v>17689</v>
          </cell>
          <cell r="G319">
            <v>53015</v>
          </cell>
          <cell r="H319">
            <v>13134</v>
          </cell>
          <cell r="I319">
            <v>8151</v>
          </cell>
          <cell r="J319">
            <v>8072</v>
          </cell>
          <cell r="K319">
            <v>29357</v>
          </cell>
          <cell r="L319">
            <v>0</v>
          </cell>
          <cell r="M319">
            <v>0</v>
          </cell>
          <cell r="N319">
            <v>0</v>
          </cell>
          <cell r="O319">
            <v>0</v>
          </cell>
          <cell r="P319">
            <v>58417</v>
          </cell>
          <cell r="Q319">
            <v>534</v>
          </cell>
          <cell r="R319">
            <v>57147</v>
          </cell>
          <cell r="S319">
            <v>57681</v>
          </cell>
          <cell r="T319">
            <v>98.74</v>
          </cell>
          <cell r="U319">
            <v>442</v>
          </cell>
          <cell r="V319">
            <v>408</v>
          </cell>
          <cell r="W319">
            <v>57997</v>
          </cell>
          <cell r="X319">
            <v>7190</v>
          </cell>
          <cell r="Y319">
            <v>0</v>
          </cell>
          <cell r="Z319">
            <v>29755</v>
          </cell>
          <cell r="AA319">
            <v>321</v>
          </cell>
          <cell r="AB319">
            <v>29052</v>
          </cell>
          <cell r="AC319">
            <v>29373</v>
          </cell>
          <cell r="AD319">
            <v>98.72</v>
          </cell>
          <cell r="AE319">
            <v>66</v>
          </cell>
          <cell r="AF319">
            <v>409</v>
          </cell>
          <cell r="AG319">
            <v>29527</v>
          </cell>
          <cell r="AH319">
            <v>3608</v>
          </cell>
          <cell r="AI319">
            <v>31244274.989999998</v>
          </cell>
          <cell r="AJ319">
            <v>39968.959999999999</v>
          </cell>
          <cell r="AK319">
            <v>837.05</v>
          </cell>
          <cell r="AL319">
            <v>1490.55</v>
          </cell>
          <cell r="AM319">
            <v>60823.398205500001</v>
          </cell>
        </row>
        <row r="320">
          <cell r="A320">
            <v>309</v>
          </cell>
          <cell r="B320" t="str">
            <v>West Somerset</v>
          </cell>
          <cell r="C320" t="str">
            <v>E3335</v>
          </cell>
          <cell r="D320">
            <v>5814</v>
          </cell>
          <cell r="E320">
            <v>5519</v>
          </cell>
          <cell r="F320">
            <v>5353</v>
          </cell>
          <cell r="G320">
            <v>16686</v>
          </cell>
          <cell r="H320">
            <v>3626</v>
          </cell>
          <cell r="I320">
            <v>3388</v>
          </cell>
          <cell r="J320">
            <v>3270</v>
          </cell>
          <cell r="K320">
            <v>10284</v>
          </cell>
          <cell r="L320">
            <v>0</v>
          </cell>
          <cell r="M320">
            <v>0</v>
          </cell>
          <cell r="N320">
            <v>0</v>
          </cell>
          <cell r="O320">
            <v>0</v>
          </cell>
          <cell r="P320">
            <v>18716</v>
          </cell>
          <cell r="Q320">
            <v>316</v>
          </cell>
          <cell r="R320">
            <v>17933</v>
          </cell>
          <cell r="S320">
            <v>18249</v>
          </cell>
          <cell r="T320">
            <v>97.5</v>
          </cell>
          <cell r="U320">
            <v>368</v>
          </cell>
          <cell r="V320">
            <v>263</v>
          </cell>
          <cell r="W320">
            <v>18564</v>
          </cell>
          <cell r="X320">
            <v>2436</v>
          </cell>
          <cell r="Y320">
            <v>0</v>
          </cell>
          <cell r="Z320">
            <v>10515</v>
          </cell>
          <cell r="AA320">
            <v>41</v>
          </cell>
          <cell r="AB320">
            <v>10252</v>
          </cell>
          <cell r="AC320">
            <v>10293</v>
          </cell>
          <cell r="AD320">
            <v>97.89</v>
          </cell>
          <cell r="AE320">
            <v>-99</v>
          </cell>
          <cell r="AF320">
            <v>104</v>
          </cell>
          <cell r="AG320">
            <v>10257</v>
          </cell>
          <cell r="AH320">
            <v>1120</v>
          </cell>
          <cell r="AI320">
            <v>11768208.5</v>
          </cell>
          <cell r="AJ320">
            <v>13057.7</v>
          </cell>
          <cell r="AK320">
            <v>0</v>
          </cell>
          <cell r="AL320">
            <v>1468.46</v>
          </cell>
          <cell r="AM320">
            <v>19174.710142</v>
          </cell>
        </row>
        <row r="321">
          <cell r="A321">
            <v>310</v>
          </cell>
          <cell r="B321" t="str">
            <v>Westminster</v>
          </cell>
          <cell r="C321" t="str">
            <v>E5022</v>
          </cell>
          <cell r="D321">
            <v>29489</v>
          </cell>
          <cell r="E321">
            <v>20871</v>
          </cell>
          <cell r="F321">
            <v>19557</v>
          </cell>
          <cell r="G321">
            <v>69917</v>
          </cell>
          <cell r="H321">
            <v>691768</v>
          </cell>
          <cell r="I321">
            <v>471213.77</v>
          </cell>
          <cell r="J321">
            <v>488214</v>
          </cell>
          <cell r="K321">
            <v>1651195.77</v>
          </cell>
          <cell r="L321">
            <v>0</v>
          </cell>
          <cell r="M321">
            <v>0</v>
          </cell>
          <cell r="N321">
            <v>0</v>
          </cell>
          <cell r="O321">
            <v>0</v>
          </cell>
          <cell r="P321">
            <v>80799</v>
          </cell>
          <cell r="Q321">
            <v>5514</v>
          </cell>
          <cell r="R321">
            <v>72252</v>
          </cell>
          <cell r="S321">
            <v>77766</v>
          </cell>
          <cell r="T321">
            <v>96.25</v>
          </cell>
          <cell r="U321">
            <v>664</v>
          </cell>
          <cell r="V321">
            <v>4344</v>
          </cell>
          <cell r="W321">
            <v>77260</v>
          </cell>
          <cell r="X321">
            <v>11536</v>
          </cell>
          <cell r="Y321">
            <v>0</v>
          </cell>
          <cell r="Z321">
            <v>1677454</v>
          </cell>
          <cell r="AA321">
            <v>19763</v>
          </cell>
          <cell r="AB321">
            <v>1627939</v>
          </cell>
          <cell r="AC321">
            <v>1647702</v>
          </cell>
          <cell r="AD321">
            <v>98.23</v>
          </cell>
          <cell r="AE321">
            <v>-20823</v>
          </cell>
          <cell r="AF321">
            <v>60790</v>
          </cell>
          <cell r="AG321">
            <v>1667906</v>
          </cell>
          <cell r="AH321">
            <v>84458</v>
          </cell>
          <cell r="AI321">
            <v>1841854477.6900001</v>
          </cell>
          <cell r="AJ321">
            <v>123121.7</v>
          </cell>
          <cell r="AK321">
            <v>0</v>
          </cell>
          <cell r="AL321">
            <v>681.01</v>
          </cell>
          <cell r="AM321">
            <v>83847.10891699999</v>
          </cell>
        </row>
        <row r="322">
          <cell r="A322">
            <v>311</v>
          </cell>
          <cell r="B322" t="str">
            <v>Weymouth and Portland</v>
          </cell>
          <cell r="C322" t="str">
            <v>E1238</v>
          </cell>
          <cell r="D322">
            <v>10122</v>
          </cell>
          <cell r="E322">
            <v>9928</v>
          </cell>
          <cell r="F322">
            <v>9940</v>
          </cell>
          <cell r="G322">
            <v>29990</v>
          </cell>
          <cell r="H322">
            <v>4277</v>
          </cell>
          <cell r="I322">
            <v>5252</v>
          </cell>
          <cell r="J322">
            <v>4384</v>
          </cell>
          <cell r="K322">
            <v>13913</v>
          </cell>
          <cell r="L322">
            <v>0</v>
          </cell>
          <cell r="M322">
            <v>0</v>
          </cell>
          <cell r="N322">
            <v>0</v>
          </cell>
          <cell r="O322">
            <v>0</v>
          </cell>
          <cell r="P322">
            <v>33497</v>
          </cell>
          <cell r="Q322">
            <v>421</v>
          </cell>
          <cell r="R322">
            <v>31929</v>
          </cell>
          <cell r="S322">
            <v>32350</v>
          </cell>
          <cell r="T322">
            <v>96.58</v>
          </cell>
          <cell r="U322">
            <v>664</v>
          </cell>
          <cell r="V322">
            <v>387</v>
          </cell>
          <cell r="W322">
            <v>32980</v>
          </cell>
          <cell r="X322">
            <v>4096</v>
          </cell>
          <cell r="Y322">
            <v>0</v>
          </cell>
          <cell r="Z322">
            <v>16233</v>
          </cell>
          <cell r="AA322">
            <v>246</v>
          </cell>
          <cell r="AB322">
            <v>15265</v>
          </cell>
          <cell r="AC322">
            <v>15511</v>
          </cell>
          <cell r="AD322">
            <v>95.55</v>
          </cell>
          <cell r="AE322">
            <v>-668</v>
          </cell>
          <cell r="AF322">
            <v>150</v>
          </cell>
          <cell r="AG322">
            <v>14747</v>
          </cell>
          <cell r="AH322">
            <v>1272</v>
          </cell>
          <cell r="AI322">
            <v>17129140.689999998</v>
          </cell>
          <cell r="AJ322">
            <v>20750.8</v>
          </cell>
          <cell r="AK322">
            <v>2</v>
          </cell>
          <cell r="AL322">
            <v>1692.42</v>
          </cell>
          <cell r="AM322">
            <v>35122.453776000002</v>
          </cell>
        </row>
        <row r="323">
          <cell r="A323">
            <v>312</v>
          </cell>
          <cell r="B323" t="str">
            <v>Wigan</v>
          </cell>
          <cell r="C323" t="str">
            <v>E4210</v>
          </cell>
          <cell r="D323">
            <v>32865</v>
          </cell>
          <cell r="E323">
            <v>32799</v>
          </cell>
          <cell r="F323">
            <v>32717</v>
          </cell>
          <cell r="G323">
            <v>98381</v>
          </cell>
          <cell r="H323">
            <v>21632</v>
          </cell>
          <cell r="I323">
            <v>21587</v>
          </cell>
          <cell r="J323">
            <v>25145</v>
          </cell>
          <cell r="K323">
            <v>68364</v>
          </cell>
          <cell r="L323">
            <v>0</v>
          </cell>
          <cell r="M323">
            <v>0</v>
          </cell>
          <cell r="N323">
            <v>0</v>
          </cell>
          <cell r="O323">
            <v>0</v>
          </cell>
          <cell r="P323">
            <v>108396</v>
          </cell>
          <cell r="Q323">
            <v>566</v>
          </cell>
          <cell r="R323">
            <v>103454</v>
          </cell>
          <cell r="S323">
            <v>104020</v>
          </cell>
          <cell r="T323">
            <v>95.96</v>
          </cell>
          <cell r="U323">
            <v>2820</v>
          </cell>
          <cell r="V323">
            <v>393</v>
          </cell>
          <cell r="W323">
            <v>106667</v>
          </cell>
          <cell r="X323">
            <v>15616</v>
          </cell>
          <cell r="Y323">
            <v>0</v>
          </cell>
          <cell r="Z323">
            <v>77704</v>
          </cell>
          <cell r="AA323">
            <v>111</v>
          </cell>
          <cell r="AB323">
            <v>74927</v>
          </cell>
          <cell r="AC323">
            <v>75038</v>
          </cell>
          <cell r="AD323">
            <v>96.57</v>
          </cell>
          <cell r="AE323">
            <v>199</v>
          </cell>
          <cell r="AF323">
            <v>76</v>
          </cell>
          <cell r="AG323">
            <v>75202</v>
          </cell>
          <cell r="AH323">
            <v>15284</v>
          </cell>
          <cell r="AI323">
            <v>81929831.099999994</v>
          </cell>
          <cell r="AJ323">
            <v>83096</v>
          </cell>
          <cell r="AK323">
            <v>0</v>
          </cell>
          <cell r="AL323">
            <v>1402.95</v>
          </cell>
          <cell r="AM323">
            <v>116579.53320000001</v>
          </cell>
        </row>
        <row r="324">
          <cell r="A324">
            <v>313</v>
          </cell>
          <cell r="B324" t="str">
            <v>Wiltshire UA</v>
          </cell>
          <cell r="C324" t="str">
            <v>E3902</v>
          </cell>
          <cell r="D324">
            <v>83047</v>
          </cell>
          <cell r="E324">
            <v>72539</v>
          </cell>
          <cell r="F324">
            <v>66025</v>
          </cell>
          <cell r="G324">
            <v>221611</v>
          </cell>
          <cell r="H324">
            <v>48704</v>
          </cell>
          <cell r="I324">
            <v>40348</v>
          </cell>
          <cell r="J324">
            <v>32999</v>
          </cell>
          <cell r="K324">
            <v>122051</v>
          </cell>
          <cell r="L324">
            <v>0</v>
          </cell>
          <cell r="M324">
            <v>0</v>
          </cell>
          <cell r="N324">
            <v>0</v>
          </cell>
          <cell r="O324">
            <v>0</v>
          </cell>
          <cell r="P324">
            <v>249788</v>
          </cell>
          <cell r="Q324">
            <v>2133</v>
          </cell>
          <cell r="R324">
            <v>242121</v>
          </cell>
          <cell r="S324">
            <v>244254</v>
          </cell>
          <cell r="T324">
            <v>97.78</v>
          </cell>
          <cell r="U324">
            <v>3779</v>
          </cell>
          <cell r="V324">
            <v>2502</v>
          </cell>
          <cell r="W324">
            <v>248402</v>
          </cell>
          <cell r="X324">
            <v>31305</v>
          </cell>
          <cell r="Y324">
            <v>0</v>
          </cell>
          <cell r="Z324">
            <v>139235</v>
          </cell>
          <cell r="AA324">
            <v>272</v>
          </cell>
          <cell r="AB324">
            <v>134787</v>
          </cell>
          <cell r="AC324">
            <v>135059</v>
          </cell>
          <cell r="AD324">
            <v>97</v>
          </cell>
          <cell r="AE324">
            <v>381</v>
          </cell>
          <cell r="AF324">
            <v>1050</v>
          </cell>
          <cell r="AG324">
            <v>136218</v>
          </cell>
          <cell r="AH324">
            <v>15043</v>
          </cell>
          <cell r="AI324">
            <v>148513812.83000001</v>
          </cell>
          <cell r="AJ324">
            <v>160615.47</v>
          </cell>
          <cell r="AK324">
            <v>4804.7</v>
          </cell>
          <cell r="AL324">
            <v>1516.62</v>
          </cell>
          <cell r="AM324">
            <v>250879.5382254</v>
          </cell>
        </row>
        <row r="325">
          <cell r="A325">
            <v>314</v>
          </cell>
          <cell r="B325" t="str">
            <v>Winchester</v>
          </cell>
          <cell r="C325" t="str">
            <v>E1743</v>
          </cell>
          <cell r="D325">
            <v>19291</v>
          </cell>
          <cell r="E325">
            <v>18888</v>
          </cell>
          <cell r="F325">
            <v>18894</v>
          </cell>
          <cell r="G325">
            <v>57073</v>
          </cell>
          <cell r="H325">
            <v>18746</v>
          </cell>
          <cell r="I325">
            <v>14197</v>
          </cell>
          <cell r="J325">
            <v>15066</v>
          </cell>
          <cell r="K325">
            <v>48009</v>
          </cell>
          <cell r="L325">
            <v>0</v>
          </cell>
          <cell r="M325">
            <v>0</v>
          </cell>
          <cell r="N325">
            <v>0</v>
          </cell>
          <cell r="O325">
            <v>0</v>
          </cell>
          <cell r="P325">
            <v>64876</v>
          </cell>
          <cell r="Q325">
            <v>649</v>
          </cell>
          <cell r="R325">
            <v>63424</v>
          </cell>
          <cell r="S325">
            <v>64073</v>
          </cell>
          <cell r="T325">
            <v>98.76</v>
          </cell>
          <cell r="U325">
            <v>331</v>
          </cell>
          <cell r="V325">
            <v>748</v>
          </cell>
          <cell r="W325">
            <v>64503</v>
          </cell>
          <cell r="X325">
            <v>8461</v>
          </cell>
          <cell r="Y325">
            <v>0</v>
          </cell>
          <cell r="Z325">
            <v>50599</v>
          </cell>
          <cell r="AA325">
            <v>1023</v>
          </cell>
          <cell r="AB325">
            <v>48845</v>
          </cell>
          <cell r="AC325">
            <v>49868</v>
          </cell>
          <cell r="AD325">
            <v>98.56</v>
          </cell>
          <cell r="AE325">
            <v>-361</v>
          </cell>
          <cell r="AF325">
            <v>562</v>
          </cell>
          <cell r="AG325">
            <v>49046</v>
          </cell>
          <cell r="AH325">
            <v>4537</v>
          </cell>
          <cell r="AI325">
            <v>52317425.75</v>
          </cell>
          <cell r="AJ325">
            <v>45681.4</v>
          </cell>
          <cell r="AK325">
            <v>353.8</v>
          </cell>
          <cell r="AL325">
            <v>1442.88</v>
          </cell>
          <cell r="AM325">
            <v>66423.269376000011</v>
          </cell>
        </row>
        <row r="326">
          <cell r="A326">
            <v>315</v>
          </cell>
          <cell r="B326" t="str">
            <v>Windsor and Maidenhead</v>
          </cell>
          <cell r="C326" t="str">
            <v>E0305</v>
          </cell>
          <cell r="D326">
            <v>22220</v>
          </cell>
          <cell r="E326">
            <v>21471</v>
          </cell>
          <cell r="F326">
            <v>21366</v>
          </cell>
          <cell r="G326">
            <v>65057</v>
          </cell>
          <cell r="H326">
            <v>26147</v>
          </cell>
          <cell r="I326">
            <v>20545</v>
          </cell>
          <cell r="J326">
            <v>20447</v>
          </cell>
          <cell r="K326">
            <v>67139</v>
          </cell>
          <cell r="L326">
            <v>0</v>
          </cell>
          <cell r="M326">
            <v>0</v>
          </cell>
          <cell r="N326">
            <v>0</v>
          </cell>
          <cell r="O326">
            <v>0</v>
          </cell>
          <cell r="P326">
            <v>75406</v>
          </cell>
          <cell r="Q326">
            <v>744</v>
          </cell>
          <cell r="R326">
            <v>72963</v>
          </cell>
          <cell r="S326">
            <v>73707</v>
          </cell>
          <cell r="T326">
            <v>97.75</v>
          </cell>
          <cell r="U326">
            <v>1099</v>
          </cell>
          <cell r="V326">
            <v>1642</v>
          </cell>
          <cell r="W326">
            <v>75704</v>
          </cell>
          <cell r="X326">
            <v>10207</v>
          </cell>
          <cell r="Y326">
            <v>0</v>
          </cell>
          <cell r="Z326">
            <v>78383</v>
          </cell>
          <cell r="AA326">
            <v>1639</v>
          </cell>
          <cell r="AB326">
            <v>73126</v>
          </cell>
          <cell r="AC326">
            <v>74765</v>
          </cell>
          <cell r="AD326">
            <v>95.38</v>
          </cell>
          <cell r="AE326">
            <v>-261</v>
          </cell>
          <cell r="AF326">
            <v>1361</v>
          </cell>
          <cell r="AG326">
            <v>74226</v>
          </cell>
          <cell r="AH326">
            <v>9749</v>
          </cell>
          <cell r="AI326">
            <v>79666043.61999999</v>
          </cell>
          <cell r="AJ326">
            <v>63485.3</v>
          </cell>
          <cell r="AK326">
            <v>0</v>
          </cell>
          <cell r="AL326">
            <v>1181.6500000000001</v>
          </cell>
          <cell r="AM326">
            <v>75017.404745000007</v>
          </cell>
        </row>
        <row r="327">
          <cell r="A327">
            <v>316</v>
          </cell>
          <cell r="B327" t="str">
            <v>Wirral</v>
          </cell>
          <cell r="C327" t="str">
            <v>E4305</v>
          </cell>
          <cell r="D327">
            <v>37034</v>
          </cell>
          <cell r="E327">
            <v>38696</v>
          </cell>
          <cell r="F327">
            <v>37643</v>
          </cell>
          <cell r="G327">
            <v>113373</v>
          </cell>
          <cell r="H327">
            <v>19600</v>
          </cell>
          <cell r="I327">
            <v>21783</v>
          </cell>
          <cell r="J327">
            <v>18636</v>
          </cell>
          <cell r="K327">
            <v>60019</v>
          </cell>
          <cell r="L327">
            <v>0</v>
          </cell>
          <cell r="M327">
            <v>0</v>
          </cell>
          <cell r="N327">
            <v>0</v>
          </cell>
          <cell r="O327">
            <v>0</v>
          </cell>
          <cell r="P327">
            <v>125333</v>
          </cell>
          <cell r="Q327">
            <v>4327</v>
          </cell>
          <cell r="R327">
            <v>116956</v>
          </cell>
          <cell r="S327">
            <v>121283</v>
          </cell>
          <cell r="T327">
            <v>96.77</v>
          </cell>
          <cell r="U327">
            <v>2421</v>
          </cell>
          <cell r="V327">
            <v>1053</v>
          </cell>
          <cell r="W327">
            <v>120430</v>
          </cell>
          <cell r="X327">
            <v>16615</v>
          </cell>
          <cell r="Y327">
            <v>0</v>
          </cell>
          <cell r="Z327">
            <v>67649</v>
          </cell>
          <cell r="AA327">
            <v>336</v>
          </cell>
          <cell r="AB327">
            <v>64170</v>
          </cell>
          <cell r="AC327">
            <v>64506</v>
          </cell>
          <cell r="AD327">
            <v>95.35</v>
          </cell>
          <cell r="AE327">
            <v>1838</v>
          </cell>
          <cell r="AF327">
            <v>726</v>
          </cell>
          <cell r="AG327">
            <v>66734</v>
          </cell>
          <cell r="AH327">
            <v>9312</v>
          </cell>
          <cell r="AI327">
            <v>69424967.430000007</v>
          </cell>
          <cell r="AJ327">
            <v>90042.8</v>
          </cell>
          <cell r="AK327">
            <v>0</v>
          </cell>
          <cell r="AL327">
            <v>1500.59</v>
          </cell>
          <cell r="AM327">
            <v>135117.32525200001</v>
          </cell>
        </row>
        <row r="328">
          <cell r="A328">
            <v>317</v>
          </cell>
          <cell r="B328" t="str">
            <v>Woking</v>
          </cell>
          <cell r="C328" t="str">
            <v>E3641</v>
          </cell>
          <cell r="D328">
            <v>18286</v>
          </cell>
          <cell r="E328">
            <v>17938</v>
          </cell>
          <cell r="F328">
            <v>17883</v>
          </cell>
          <cell r="G328">
            <v>54107</v>
          </cell>
          <cell r="H328">
            <v>15049</v>
          </cell>
          <cell r="I328">
            <v>12474</v>
          </cell>
          <cell r="J328">
            <v>13067</v>
          </cell>
          <cell r="K328">
            <v>40590</v>
          </cell>
          <cell r="L328">
            <v>0</v>
          </cell>
          <cell r="M328">
            <v>0</v>
          </cell>
          <cell r="N328">
            <v>0</v>
          </cell>
          <cell r="O328">
            <v>0</v>
          </cell>
          <cell r="P328">
            <v>59953</v>
          </cell>
          <cell r="Q328">
            <v>639</v>
          </cell>
          <cell r="R328">
            <v>58088</v>
          </cell>
          <cell r="S328">
            <v>58727</v>
          </cell>
          <cell r="T328">
            <v>97.96</v>
          </cell>
          <cell r="U328">
            <v>674</v>
          </cell>
          <cell r="V328">
            <v>701</v>
          </cell>
          <cell r="W328">
            <v>59463</v>
          </cell>
          <cell r="X328">
            <v>7492</v>
          </cell>
          <cell r="Y328">
            <v>0</v>
          </cell>
          <cell r="Z328">
            <v>44507</v>
          </cell>
          <cell r="AA328">
            <v>1436</v>
          </cell>
          <cell r="AB328">
            <v>41939</v>
          </cell>
          <cell r="AC328">
            <v>43375</v>
          </cell>
          <cell r="AD328">
            <v>97.46</v>
          </cell>
          <cell r="AE328">
            <v>-947</v>
          </cell>
          <cell r="AF328">
            <v>337</v>
          </cell>
          <cell r="AG328">
            <v>41329</v>
          </cell>
          <cell r="AH328">
            <v>3736</v>
          </cell>
          <cell r="AI328">
            <v>45199325.720000006</v>
          </cell>
          <cell r="AJ328">
            <v>39582</v>
          </cell>
          <cell r="AK328">
            <v>101.2</v>
          </cell>
          <cell r="AL328">
            <v>1588.78</v>
          </cell>
          <cell r="AM328">
            <v>63047.874495999989</v>
          </cell>
        </row>
        <row r="329">
          <cell r="A329">
            <v>318</v>
          </cell>
          <cell r="B329" t="str">
            <v>Wokingham</v>
          </cell>
          <cell r="C329" t="str">
            <v>E0306</v>
          </cell>
          <cell r="D329">
            <v>28519</v>
          </cell>
          <cell r="E329">
            <v>27436</v>
          </cell>
          <cell r="F329">
            <v>27411</v>
          </cell>
          <cell r="G329">
            <v>83366</v>
          </cell>
          <cell r="H329">
            <v>18829</v>
          </cell>
          <cell r="I329">
            <v>15984</v>
          </cell>
          <cell r="J329">
            <v>14748</v>
          </cell>
          <cell r="K329">
            <v>49561</v>
          </cell>
          <cell r="L329">
            <v>0</v>
          </cell>
          <cell r="M329">
            <v>0</v>
          </cell>
          <cell r="N329">
            <v>0</v>
          </cell>
          <cell r="O329">
            <v>0</v>
          </cell>
          <cell r="P329">
            <v>92262</v>
          </cell>
          <cell r="Q329">
            <v>784</v>
          </cell>
          <cell r="R329">
            <v>90955</v>
          </cell>
          <cell r="S329">
            <v>91739</v>
          </cell>
          <cell r="T329">
            <v>99.43</v>
          </cell>
          <cell r="U329">
            <v>912</v>
          </cell>
          <cell r="V329">
            <v>582</v>
          </cell>
          <cell r="W329">
            <v>92449</v>
          </cell>
          <cell r="X329">
            <v>12186</v>
          </cell>
          <cell r="Y329">
            <v>0</v>
          </cell>
          <cell r="Z329">
            <v>54438</v>
          </cell>
          <cell r="AA329">
            <v>35</v>
          </cell>
          <cell r="AB329">
            <v>53541</v>
          </cell>
          <cell r="AC329">
            <v>53576</v>
          </cell>
          <cell r="AD329">
            <v>98.42</v>
          </cell>
          <cell r="AE329">
            <v>-3127</v>
          </cell>
          <cell r="AF329">
            <v>56</v>
          </cell>
          <cell r="AG329">
            <v>50470</v>
          </cell>
          <cell r="AH329">
            <v>6500</v>
          </cell>
          <cell r="AI329">
            <v>56219661.199999996</v>
          </cell>
          <cell r="AJ329">
            <v>63765.3</v>
          </cell>
          <cell r="AK329">
            <v>319.5</v>
          </cell>
          <cell r="AL329">
            <v>1493.98</v>
          </cell>
          <cell r="AM329">
            <v>95741.40950400001</v>
          </cell>
        </row>
        <row r="330">
          <cell r="A330">
            <v>319</v>
          </cell>
          <cell r="B330" t="str">
            <v>Wolverhampton</v>
          </cell>
          <cell r="C330" t="str">
            <v>E4607</v>
          </cell>
          <cell r="D330">
            <v>22334</v>
          </cell>
          <cell r="E330">
            <v>21508</v>
          </cell>
          <cell r="F330">
            <v>21890</v>
          </cell>
          <cell r="G330">
            <v>65732</v>
          </cell>
          <cell r="H330">
            <v>18586</v>
          </cell>
          <cell r="I330">
            <v>23126</v>
          </cell>
          <cell r="J330">
            <v>17934</v>
          </cell>
          <cell r="K330">
            <v>59646</v>
          </cell>
          <cell r="L330">
            <v>0</v>
          </cell>
          <cell r="M330">
            <v>0</v>
          </cell>
          <cell r="N330">
            <v>0</v>
          </cell>
          <cell r="O330">
            <v>0</v>
          </cell>
          <cell r="P330">
            <v>78365</v>
          </cell>
          <cell r="Q330">
            <v>834</v>
          </cell>
          <cell r="R330">
            <v>74784</v>
          </cell>
          <cell r="S330">
            <v>75618</v>
          </cell>
          <cell r="T330">
            <v>96.49</v>
          </cell>
          <cell r="U330">
            <v>2022</v>
          </cell>
          <cell r="V330">
            <v>670</v>
          </cell>
          <cell r="W330">
            <v>77476</v>
          </cell>
          <cell r="X330">
            <v>14449</v>
          </cell>
          <cell r="Y330">
            <v>0</v>
          </cell>
          <cell r="Z330">
            <v>73226</v>
          </cell>
          <cell r="AA330">
            <v>215</v>
          </cell>
          <cell r="AB330">
            <v>69645</v>
          </cell>
          <cell r="AC330">
            <v>69860</v>
          </cell>
          <cell r="AD330">
            <v>95.4</v>
          </cell>
          <cell r="AE330">
            <v>565</v>
          </cell>
          <cell r="AF330">
            <v>98</v>
          </cell>
          <cell r="AG330">
            <v>70308</v>
          </cell>
          <cell r="AH330">
            <v>10908</v>
          </cell>
          <cell r="AI330">
            <v>76132577.310000002</v>
          </cell>
          <cell r="AJ330">
            <v>57311.8</v>
          </cell>
          <cell r="AK330">
            <v>0</v>
          </cell>
          <cell r="AL330">
            <v>1471.97</v>
          </cell>
          <cell r="AM330">
            <v>84361.250246000011</v>
          </cell>
        </row>
        <row r="331">
          <cell r="A331">
            <v>320</v>
          </cell>
          <cell r="B331" t="str">
            <v>Worcester</v>
          </cell>
          <cell r="C331" t="str">
            <v>E1837</v>
          </cell>
          <cell r="D331">
            <v>12430</v>
          </cell>
          <cell r="E331">
            <v>12274</v>
          </cell>
          <cell r="F331">
            <v>12285</v>
          </cell>
          <cell r="G331">
            <v>36989</v>
          </cell>
          <cell r="H331">
            <v>12182</v>
          </cell>
          <cell r="I331">
            <v>12368</v>
          </cell>
          <cell r="J331">
            <v>11150</v>
          </cell>
          <cell r="K331">
            <v>35700</v>
          </cell>
          <cell r="L331">
            <v>0</v>
          </cell>
          <cell r="M331">
            <v>0</v>
          </cell>
          <cell r="N331">
            <v>0</v>
          </cell>
          <cell r="O331">
            <v>0</v>
          </cell>
          <cell r="P331">
            <v>41908</v>
          </cell>
          <cell r="Q331">
            <v>566</v>
          </cell>
          <cell r="R331">
            <v>40317</v>
          </cell>
          <cell r="S331">
            <v>40883</v>
          </cell>
          <cell r="T331">
            <v>97.55</v>
          </cell>
          <cell r="U331">
            <v>708</v>
          </cell>
          <cell r="V331">
            <v>582</v>
          </cell>
          <cell r="W331">
            <v>41607</v>
          </cell>
          <cell r="X331">
            <v>5429</v>
          </cell>
          <cell r="Y331">
            <v>0</v>
          </cell>
          <cell r="Z331">
            <v>39685</v>
          </cell>
          <cell r="AA331">
            <v>749</v>
          </cell>
          <cell r="AB331">
            <v>38340</v>
          </cell>
          <cell r="AC331">
            <v>39089</v>
          </cell>
          <cell r="AD331">
            <v>98.5</v>
          </cell>
          <cell r="AE331">
            <v>-576</v>
          </cell>
          <cell r="AF331">
            <v>435</v>
          </cell>
          <cell r="AG331">
            <v>38199</v>
          </cell>
          <cell r="AH331">
            <v>3638</v>
          </cell>
          <cell r="AI331">
            <v>41785675.25</v>
          </cell>
          <cell r="AJ331">
            <v>29201</v>
          </cell>
          <cell r="AK331">
            <v>0</v>
          </cell>
          <cell r="AL331">
            <v>1457.38</v>
          </cell>
          <cell r="AM331">
            <v>42556.953380000006</v>
          </cell>
        </row>
        <row r="332">
          <cell r="A332">
            <v>321</v>
          </cell>
          <cell r="B332" t="str">
            <v>Worthing</v>
          </cell>
          <cell r="C332" t="str">
            <v>E3837</v>
          </cell>
          <cell r="D332">
            <v>15553</v>
          </cell>
          <cell r="E332">
            <v>15254</v>
          </cell>
          <cell r="F332">
            <v>15055</v>
          </cell>
          <cell r="G332">
            <v>45862</v>
          </cell>
          <cell r="H332">
            <v>10169</v>
          </cell>
          <cell r="I332">
            <v>9572</v>
          </cell>
          <cell r="J332">
            <v>8365</v>
          </cell>
          <cell r="K332">
            <v>28106</v>
          </cell>
          <cell r="L332">
            <v>0</v>
          </cell>
          <cell r="M332">
            <v>0</v>
          </cell>
          <cell r="N332">
            <v>0</v>
          </cell>
          <cell r="O332">
            <v>0</v>
          </cell>
          <cell r="P332">
            <v>52542</v>
          </cell>
          <cell r="Q332">
            <v>848</v>
          </cell>
          <cell r="R332">
            <v>50537</v>
          </cell>
          <cell r="S332">
            <v>51385</v>
          </cell>
          <cell r="T332">
            <v>97.8</v>
          </cell>
          <cell r="U332">
            <v>770</v>
          </cell>
          <cell r="V332">
            <v>780</v>
          </cell>
          <cell r="W332">
            <v>52087</v>
          </cell>
          <cell r="X332">
            <v>6736</v>
          </cell>
          <cell r="Y332">
            <v>0</v>
          </cell>
          <cell r="Z332">
            <v>31028</v>
          </cell>
          <cell r="AA332">
            <v>564</v>
          </cell>
          <cell r="AB332">
            <v>29485</v>
          </cell>
          <cell r="AC332">
            <v>30049</v>
          </cell>
          <cell r="AD332">
            <v>96.84</v>
          </cell>
          <cell r="AE332">
            <v>-414</v>
          </cell>
          <cell r="AF332">
            <v>858</v>
          </cell>
          <cell r="AG332">
            <v>29929</v>
          </cell>
          <cell r="AH332">
            <v>3073</v>
          </cell>
          <cell r="AI332">
            <v>32217831.84</v>
          </cell>
          <cell r="AJ332">
            <v>36095.5</v>
          </cell>
          <cell r="AK332">
            <v>0</v>
          </cell>
          <cell r="AL332">
            <v>1516.41</v>
          </cell>
          <cell r="AM332">
            <v>54735.577154999999</v>
          </cell>
        </row>
        <row r="333">
          <cell r="A333">
            <v>322</v>
          </cell>
          <cell r="B333" t="str">
            <v>Wychavon</v>
          </cell>
          <cell r="C333" t="str">
            <v>E1838</v>
          </cell>
          <cell r="D333">
            <v>18586</v>
          </cell>
          <cell r="E333">
            <v>18440</v>
          </cell>
          <cell r="F333">
            <v>18373</v>
          </cell>
          <cell r="G333">
            <v>55399</v>
          </cell>
          <cell r="H333">
            <v>11977</v>
          </cell>
          <cell r="I333">
            <v>11934</v>
          </cell>
          <cell r="J333">
            <v>10710</v>
          </cell>
          <cell r="K333">
            <v>34621</v>
          </cell>
          <cell r="L333">
            <v>0</v>
          </cell>
          <cell r="M333">
            <v>0</v>
          </cell>
          <cell r="N333">
            <v>0</v>
          </cell>
          <cell r="O333">
            <v>0</v>
          </cell>
          <cell r="P333">
            <v>62619</v>
          </cell>
          <cell r="Q333">
            <v>764</v>
          </cell>
          <cell r="R333">
            <v>60985</v>
          </cell>
          <cell r="S333">
            <v>61749</v>
          </cell>
          <cell r="T333">
            <v>98.61</v>
          </cell>
          <cell r="U333">
            <v>543</v>
          </cell>
          <cell r="V333">
            <v>878</v>
          </cell>
          <cell r="W333">
            <v>62406</v>
          </cell>
          <cell r="X333">
            <v>7766</v>
          </cell>
          <cell r="Y333">
            <v>0</v>
          </cell>
          <cell r="Z333">
            <v>37892</v>
          </cell>
          <cell r="AA333">
            <v>470</v>
          </cell>
          <cell r="AB333">
            <v>36881</v>
          </cell>
          <cell r="AC333">
            <v>37351</v>
          </cell>
          <cell r="AD333">
            <v>98.57</v>
          </cell>
          <cell r="AE333">
            <v>-685</v>
          </cell>
          <cell r="AF333">
            <v>348</v>
          </cell>
          <cell r="AG333">
            <v>36544</v>
          </cell>
          <cell r="AH333">
            <v>3562</v>
          </cell>
          <cell r="AI333">
            <v>40422384.509999998</v>
          </cell>
          <cell r="AJ333">
            <v>43872</v>
          </cell>
          <cell r="AK333">
            <v>0</v>
          </cell>
          <cell r="AL333">
            <v>1440.79</v>
          </cell>
          <cell r="AM333">
            <v>63210.338879999996</v>
          </cell>
        </row>
        <row r="334">
          <cell r="A334">
            <v>323</v>
          </cell>
          <cell r="B334" t="str">
            <v>Wycombe</v>
          </cell>
          <cell r="C334" t="str">
            <v>E0435</v>
          </cell>
          <cell r="D334">
            <v>28326</v>
          </cell>
          <cell r="E334">
            <v>26838</v>
          </cell>
          <cell r="F334">
            <v>26420</v>
          </cell>
          <cell r="G334">
            <v>81584</v>
          </cell>
          <cell r="H334">
            <v>22750</v>
          </cell>
          <cell r="I334">
            <v>20629</v>
          </cell>
          <cell r="J334">
            <v>18967</v>
          </cell>
          <cell r="K334">
            <v>62346</v>
          </cell>
          <cell r="L334">
            <v>0</v>
          </cell>
          <cell r="M334">
            <v>0</v>
          </cell>
          <cell r="N334">
            <v>0</v>
          </cell>
          <cell r="O334">
            <v>0</v>
          </cell>
          <cell r="P334">
            <v>91799</v>
          </cell>
          <cell r="Q334">
            <v>1160</v>
          </cell>
          <cell r="R334">
            <v>89086</v>
          </cell>
          <cell r="S334">
            <v>90246</v>
          </cell>
          <cell r="T334">
            <v>98.31</v>
          </cell>
          <cell r="U334">
            <v>823</v>
          </cell>
          <cell r="V334">
            <v>1022</v>
          </cell>
          <cell r="W334">
            <v>90931</v>
          </cell>
          <cell r="X334">
            <v>11906</v>
          </cell>
          <cell r="Y334">
            <v>0</v>
          </cell>
          <cell r="Z334">
            <v>70348</v>
          </cell>
          <cell r="AA334">
            <v>1100</v>
          </cell>
          <cell r="AB334">
            <v>68330</v>
          </cell>
          <cell r="AC334">
            <v>69430</v>
          </cell>
          <cell r="AD334">
            <v>98.7</v>
          </cell>
          <cell r="AE334">
            <v>-3531</v>
          </cell>
          <cell r="AF334">
            <v>1001</v>
          </cell>
          <cell r="AG334">
            <v>65800</v>
          </cell>
          <cell r="AH334">
            <v>2273</v>
          </cell>
          <cell r="AI334">
            <v>73169592.790000007</v>
          </cell>
          <cell r="AJ334">
            <v>63897.3</v>
          </cell>
          <cell r="AK334">
            <v>819.6</v>
          </cell>
          <cell r="AL334">
            <v>1461</v>
          </cell>
          <cell r="AM334">
            <v>94551.390900000013</v>
          </cell>
        </row>
        <row r="335">
          <cell r="A335">
            <v>324</v>
          </cell>
          <cell r="B335" t="str">
            <v>Wyre</v>
          </cell>
          <cell r="C335" t="str">
            <v>E2344</v>
          </cell>
          <cell r="D335">
            <v>14379</v>
          </cell>
          <cell r="E335">
            <v>15715</v>
          </cell>
          <cell r="F335">
            <v>14815</v>
          </cell>
          <cell r="G335">
            <v>44909</v>
          </cell>
          <cell r="H335">
            <v>8640</v>
          </cell>
          <cell r="I335">
            <v>8058</v>
          </cell>
          <cell r="J335">
            <v>7120</v>
          </cell>
          <cell r="K335">
            <v>23818</v>
          </cell>
          <cell r="L335">
            <v>0</v>
          </cell>
          <cell r="M335">
            <v>0</v>
          </cell>
          <cell r="N335">
            <v>0</v>
          </cell>
          <cell r="O335">
            <v>0</v>
          </cell>
          <cell r="P335">
            <v>50796</v>
          </cell>
          <cell r="Q335">
            <v>529</v>
          </cell>
          <cell r="R335">
            <v>49368</v>
          </cell>
          <cell r="S335">
            <v>49897</v>
          </cell>
          <cell r="T335">
            <v>98.23</v>
          </cell>
          <cell r="U335">
            <v>761</v>
          </cell>
          <cell r="V335">
            <v>475</v>
          </cell>
          <cell r="W335">
            <v>50604</v>
          </cell>
          <cell r="X335">
            <v>6314</v>
          </cell>
          <cell r="Y335">
            <v>0</v>
          </cell>
          <cell r="Z335">
            <v>25248</v>
          </cell>
          <cell r="AA335">
            <v>134</v>
          </cell>
          <cell r="AB335">
            <v>24814</v>
          </cell>
          <cell r="AC335">
            <v>24948</v>
          </cell>
          <cell r="AD335">
            <v>98.81</v>
          </cell>
          <cell r="AE335">
            <v>-18</v>
          </cell>
          <cell r="AF335">
            <v>97</v>
          </cell>
          <cell r="AG335">
            <v>24893</v>
          </cell>
          <cell r="AH335">
            <v>3177</v>
          </cell>
          <cell r="AI335">
            <v>26243370.209999997</v>
          </cell>
          <cell r="AJ335">
            <v>34433.25</v>
          </cell>
          <cell r="AK335">
            <v>0</v>
          </cell>
          <cell r="AL335">
            <v>1494.34</v>
          </cell>
          <cell r="AM335">
            <v>51454.982805</v>
          </cell>
        </row>
        <row r="336">
          <cell r="A336">
            <v>325</v>
          </cell>
          <cell r="B336" t="str">
            <v>Wyre Forest</v>
          </cell>
          <cell r="C336" t="str">
            <v>E1839</v>
          </cell>
          <cell r="D336">
            <v>13584</v>
          </cell>
          <cell r="E336">
            <v>13340</v>
          </cell>
          <cell r="F336">
            <v>13127</v>
          </cell>
          <cell r="G336">
            <v>40051</v>
          </cell>
          <cell r="H336">
            <v>8092</v>
          </cell>
          <cell r="I336">
            <v>8743</v>
          </cell>
          <cell r="J336">
            <v>7262</v>
          </cell>
          <cell r="K336">
            <v>24097</v>
          </cell>
          <cell r="L336">
            <v>0</v>
          </cell>
          <cell r="M336">
            <v>0</v>
          </cell>
          <cell r="N336">
            <v>0</v>
          </cell>
          <cell r="O336">
            <v>0</v>
          </cell>
          <cell r="P336">
            <v>44653</v>
          </cell>
          <cell r="Q336">
            <v>416</v>
          </cell>
          <cell r="R336">
            <v>43425</v>
          </cell>
          <cell r="S336">
            <v>43841</v>
          </cell>
          <cell r="T336">
            <v>98.18</v>
          </cell>
          <cell r="U336">
            <v>805</v>
          </cell>
          <cell r="V336">
            <v>423</v>
          </cell>
          <cell r="W336">
            <v>44653</v>
          </cell>
          <cell r="X336">
            <v>5459</v>
          </cell>
          <cell r="Y336">
            <v>0</v>
          </cell>
          <cell r="Z336">
            <v>27355</v>
          </cell>
          <cell r="AA336">
            <v>266</v>
          </cell>
          <cell r="AB336">
            <v>27101</v>
          </cell>
          <cell r="AC336">
            <v>27367</v>
          </cell>
          <cell r="AD336">
            <v>100.04</v>
          </cell>
          <cell r="AE336">
            <v>34</v>
          </cell>
          <cell r="AF336">
            <v>386</v>
          </cell>
          <cell r="AG336">
            <v>27521</v>
          </cell>
          <cell r="AH336">
            <v>3171</v>
          </cell>
          <cell r="AI336">
            <v>30069244.619999997</v>
          </cell>
          <cell r="AJ336">
            <v>30423.200000000001</v>
          </cell>
          <cell r="AK336">
            <v>0</v>
          </cell>
          <cell r="AL336">
            <v>1503.71</v>
          </cell>
          <cell r="AM336">
            <v>45747.670072000001</v>
          </cell>
        </row>
        <row r="337">
          <cell r="A337">
            <v>326</v>
          </cell>
          <cell r="B337" t="str">
            <v>York</v>
          </cell>
          <cell r="C337" t="str">
            <v>E2701</v>
          </cell>
          <cell r="D337">
            <v>26073</v>
          </cell>
          <cell r="E337">
            <v>25270</v>
          </cell>
          <cell r="F337">
            <v>26575</v>
          </cell>
          <cell r="G337">
            <v>77918</v>
          </cell>
          <cell r="H337">
            <v>32293</v>
          </cell>
          <cell r="I337">
            <v>26056</v>
          </cell>
          <cell r="J337">
            <v>25707</v>
          </cell>
          <cell r="K337">
            <v>84056</v>
          </cell>
          <cell r="L337">
            <v>0</v>
          </cell>
          <cell r="M337">
            <v>0</v>
          </cell>
          <cell r="N337">
            <v>0</v>
          </cell>
          <cell r="O337">
            <v>0</v>
          </cell>
          <cell r="P337">
            <v>84361</v>
          </cell>
          <cell r="Q337">
            <v>759</v>
          </cell>
          <cell r="R337">
            <v>81866</v>
          </cell>
          <cell r="S337">
            <v>82625</v>
          </cell>
          <cell r="T337">
            <v>97.94</v>
          </cell>
          <cell r="U337">
            <v>733</v>
          </cell>
          <cell r="V337">
            <v>705</v>
          </cell>
          <cell r="W337">
            <v>83304</v>
          </cell>
          <cell r="X337">
            <v>8049</v>
          </cell>
          <cell r="Y337">
            <v>0</v>
          </cell>
          <cell r="Z337">
            <v>95301</v>
          </cell>
          <cell r="AA337">
            <v>933</v>
          </cell>
          <cell r="AB337">
            <v>92481</v>
          </cell>
          <cell r="AC337">
            <v>93414</v>
          </cell>
          <cell r="AD337">
            <v>98.02</v>
          </cell>
          <cell r="AE337">
            <v>-930</v>
          </cell>
          <cell r="AF337">
            <v>955</v>
          </cell>
          <cell r="AG337">
            <v>92506</v>
          </cell>
          <cell r="AH337">
            <v>11572</v>
          </cell>
          <cell r="AI337">
            <v>98872129.239999995</v>
          </cell>
          <cell r="AJ337">
            <v>61792.52</v>
          </cell>
          <cell r="AK337">
            <v>319</v>
          </cell>
          <cell r="AL337">
            <v>1419.98</v>
          </cell>
          <cell r="AM337">
            <v>88197.116169599991</v>
          </cell>
        </row>
        <row r="338">
          <cell r="A338">
            <v>327</v>
          </cell>
          <cell r="B338" t="str">
            <v>ZZZZ</v>
          </cell>
          <cell r="C338" t="str">
            <v>EZZZZ</v>
          </cell>
          <cell r="D338">
            <v>6910779.1799999997</v>
          </cell>
          <cell r="E338">
            <v>6715468.9499999993</v>
          </cell>
          <cell r="F338">
            <v>6696421.8899999997</v>
          </cell>
          <cell r="G338">
            <v>20322670.020000003</v>
          </cell>
          <cell r="H338">
            <v>7432503.8700000001</v>
          </cell>
          <cell r="I338">
            <v>6410666.3699999992</v>
          </cell>
          <cell r="J338">
            <v>6219612.9899999993</v>
          </cell>
          <cell r="K338">
            <v>20062783.229999997</v>
          </cell>
          <cell r="L338">
            <v>84</v>
          </cell>
          <cell r="M338">
            <v>105</v>
          </cell>
          <cell r="N338">
            <v>40</v>
          </cell>
          <cell r="O338">
            <v>229</v>
          </cell>
          <cell r="P338">
            <v>22982221</v>
          </cell>
          <cell r="Q338">
            <v>324922.28000000003</v>
          </cell>
          <cell r="R338">
            <v>22052618.740000002</v>
          </cell>
          <cell r="S338">
            <v>22377543.010000002</v>
          </cell>
          <cell r="T338">
            <v>31794.129999999997</v>
          </cell>
          <cell r="U338">
            <v>391956.94000000006</v>
          </cell>
          <cell r="V338">
            <v>314326.48</v>
          </cell>
          <cell r="W338">
            <v>22758901</v>
          </cell>
          <cell r="X338">
            <v>3207148.52</v>
          </cell>
          <cell r="Y338">
            <v>323.04000000000002</v>
          </cell>
          <cell r="Z338">
            <v>22381163.530000001</v>
          </cell>
          <cell r="AA338">
            <v>283717.33</v>
          </cell>
          <cell r="AB338">
            <v>21589775.060000002</v>
          </cell>
          <cell r="AC338">
            <v>21873494.380000003</v>
          </cell>
          <cell r="AD338">
            <v>31851.970000000016</v>
          </cell>
          <cell r="AE338">
            <v>-253028.38</v>
          </cell>
          <cell r="AF338">
            <v>295339.42</v>
          </cell>
          <cell r="AG338">
            <v>21632086.59</v>
          </cell>
          <cell r="AH338">
            <v>2310481.86</v>
          </cell>
          <cell r="AI338">
            <v>23481837405.350002</v>
          </cell>
          <cell r="AJ338">
            <v>16378332.250000009</v>
          </cell>
          <cell r="AK338">
            <v>34234.83</v>
          </cell>
          <cell r="AM338">
            <v>23880942.064382814</v>
          </cell>
        </row>
      </sheetData>
      <sheetData sheetId="5"/>
      <sheetData sheetId="6"/>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itle"/>
      <sheetName val="Part 1"/>
      <sheetName val="Part 2"/>
      <sheetName val="Part 3"/>
      <sheetName val="Part 4"/>
      <sheetName val="Main Validation"/>
      <sheetName val="Supplementary Information"/>
      <sheetName val="Supplementar Validation"/>
      <sheetName val="TierSplit"/>
      <sheetName val="Data"/>
      <sheetName val="Sheet1"/>
    </sheetNames>
    <sheetDataSet>
      <sheetData sheetId="0" refreshError="1"/>
      <sheetData sheetId="1">
        <row r="1">
          <cell r="F1">
            <v>326</v>
          </cell>
        </row>
      </sheetData>
      <sheetData sheetId="2">
        <row r="61">
          <cell r="R61">
            <v>0</v>
          </cell>
        </row>
      </sheetData>
      <sheetData sheetId="3">
        <row r="26">
          <cell r="S26">
            <v>0</v>
          </cell>
        </row>
      </sheetData>
      <sheetData sheetId="4">
        <row r="57">
          <cell r="L57">
            <v>5368000</v>
          </cell>
        </row>
      </sheetData>
      <sheetData sheetId="5" refreshError="1"/>
      <sheetData sheetId="6" refreshError="1"/>
      <sheetData sheetId="7" refreshError="1"/>
      <sheetData sheetId="8" refreshError="1"/>
      <sheetData sheetId="9">
        <row r="8">
          <cell r="A8">
            <v>1</v>
          </cell>
          <cell r="B8" t="str">
            <v>Adur</v>
          </cell>
          <cell r="C8" t="str">
            <v>E3831</v>
          </cell>
          <cell r="D8">
            <v>85284</v>
          </cell>
          <cell r="E8">
            <v>43291912</v>
          </cell>
          <cell r="F8">
            <v>20634304</v>
          </cell>
          <cell r="G8">
            <v>1096203.8999999999</v>
          </cell>
          <cell r="H8">
            <v>395395.89</v>
          </cell>
          <cell r="I8">
            <v>700808.01</v>
          </cell>
          <cell r="J8">
            <v>1198930.71</v>
          </cell>
          <cell r="K8">
            <v>64638.13</v>
          </cell>
          <cell r="L8">
            <v>0</v>
          </cell>
          <cell r="M8">
            <v>2000</v>
          </cell>
          <cell r="N8">
            <v>465782.89</v>
          </cell>
          <cell r="O8">
            <v>30823.99</v>
          </cell>
          <cell r="P8">
            <v>1884</v>
          </cell>
          <cell r="Q8">
            <v>0</v>
          </cell>
          <cell r="R8">
            <v>0</v>
          </cell>
          <cell r="S8">
            <v>0</v>
          </cell>
          <cell r="T8">
            <v>0</v>
          </cell>
          <cell r="U8">
            <v>0</v>
          </cell>
          <cell r="V8">
            <v>0</v>
          </cell>
          <cell r="W8">
            <v>4657.83</v>
          </cell>
          <cell r="X8">
            <v>2000</v>
          </cell>
          <cell r="Y8">
            <v>249589.45</v>
          </cell>
          <cell r="Z8">
            <v>17412895.899999999</v>
          </cell>
          <cell r="AA8">
            <v>663500</v>
          </cell>
          <cell r="AC8">
            <v>78</v>
          </cell>
          <cell r="AD8">
            <v>10</v>
          </cell>
          <cell r="AE8">
            <v>0</v>
          </cell>
          <cell r="AF8">
            <v>1</v>
          </cell>
          <cell r="AG8">
            <v>167</v>
          </cell>
          <cell r="AH8">
            <v>16</v>
          </cell>
          <cell r="AI8">
            <v>1</v>
          </cell>
          <cell r="AJ8">
            <v>1</v>
          </cell>
          <cell r="AK8">
            <v>0</v>
          </cell>
          <cell r="AL8">
            <v>0</v>
          </cell>
          <cell r="AM8">
            <v>0</v>
          </cell>
          <cell r="AN8">
            <v>0</v>
          </cell>
          <cell r="AO8">
            <v>518</v>
          </cell>
          <cell r="AP8">
            <v>878</v>
          </cell>
          <cell r="AQ8">
            <v>668</v>
          </cell>
          <cell r="AR8">
            <v>210</v>
          </cell>
          <cell r="AS8">
            <v>718</v>
          </cell>
          <cell r="AT8">
            <v>2107</v>
          </cell>
        </row>
        <row r="9">
          <cell r="A9">
            <v>2</v>
          </cell>
          <cell r="B9" t="str">
            <v>Allerdale</v>
          </cell>
          <cell r="C9" t="str">
            <v>E0931</v>
          </cell>
          <cell r="D9">
            <v>182667</v>
          </cell>
          <cell r="E9">
            <v>69907000</v>
          </cell>
          <cell r="F9">
            <v>33200799</v>
          </cell>
          <cell r="G9">
            <v>3131012</v>
          </cell>
          <cell r="H9">
            <v>587364</v>
          </cell>
          <cell r="I9">
            <v>2543648</v>
          </cell>
          <cell r="J9">
            <v>1416711</v>
          </cell>
          <cell r="K9">
            <v>65767</v>
          </cell>
          <cell r="L9">
            <v>37370</v>
          </cell>
          <cell r="M9">
            <v>0</v>
          </cell>
          <cell r="N9">
            <v>930541</v>
          </cell>
          <cell r="O9">
            <v>108829</v>
          </cell>
          <cell r="P9">
            <v>78848</v>
          </cell>
          <cell r="Q9">
            <v>1205</v>
          </cell>
          <cell r="R9">
            <v>2097</v>
          </cell>
          <cell r="S9">
            <v>0</v>
          </cell>
          <cell r="T9">
            <v>0</v>
          </cell>
          <cell r="U9">
            <v>0</v>
          </cell>
          <cell r="V9">
            <v>0</v>
          </cell>
          <cell r="W9">
            <v>0</v>
          </cell>
          <cell r="X9">
            <v>5000</v>
          </cell>
          <cell r="Y9">
            <v>633565</v>
          </cell>
          <cell r="Z9">
            <v>27246710</v>
          </cell>
          <cell r="AA9">
            <v>429140</v>
          </cell>
          <cell r="AC9">
            <v>264</v>
          </cell>
          <cell r="AD9">
            <v>9</v>
          </cell>
          <cell r="AE9">
            <v>40</v>
          </cell>
          <cell r="AF9">
            <v>0</v>
          </cell>
          <cell r="AG9">
            <v>279</v>
          </cell>
          <cell r="AH9">
            <v>121</v>
          </cell>
          <cell r="AI9">
            <v>24</v>
          </cell>
          <cell r="AJ9">
            <v>1</v>
          </cell>
          <cell r="AK9">
            <v>3</v>
          </cell>
          <cell r="AL9">
            <v>0</v>
          </cell>
          <cell r="AM9">
            <v>0</v>
          </cell>
          <cell r="AN9">
            <v>0</v>
          </cell>
          <cell r="AO9">
            <v>1382</v>
          </cell>
          <cell r="AP9">
            <v>1974</v>
          </cell>
          <cell r="AQ9">
            <v>1566</v>
          </cell>
          <cell r="AR9">
            <v>408</v>
          </cell>
          <cell r="AS9">
            <v>1292</v>
          </cell>
          <cell r="AT9">
            <v>4735</v>
          </cell>
        </row>
        <row r="10">
          <cell r="A10">
            <v>3</v>
          </cell>
          <cell r="B10" t="str">
            <v>Amber Valley</v>
          </cell>
          <cell r="C10" t="str">
            <v>E1031</v>
          </cell>
          <cell r="D10">
            <v>152618</v>
          </cell>
          <cell r="E10">
            <v>78246952</v>
          </cell>
          <cell r="F10">
            <v>37075716</v>
          </cell>
          <cell r="G10">
            <v>2512743</v>
          </cell>
          <cell r="H10">
            <v>709683</v>
          </cell>
          <cell r="I10">
            <v>1803060</v>
          </cell>
          <cell r="J10">
            <v>1637983</v>
          </cell>
          <cell r="K10">
            <v>40687</v>
          </cell>
          <cell r="L10">
            <v>20918</v>
          </cell>
          <cell r="M10">
            <v>85500</v>
          </cell>
          <cell r="N10">
            <v>1296726</v>
          </cell>
          <cell r="O10">
            <v>45204</v>
          </cell>
          <cell r="P10">
            <v>65675</v>
          </cell>
          <cell r="Q10">
            <v>0</v>
          </cell>
          <cell r="R10">
            <v>20918</v>
          </cell>
          <cell r="S10">
            <v>2083</v>
          </cell>
          <cell r="T10">
            <v>0</v>
          </cell>
          <cell r="U10">
            <v>0</v>
          </cell>
          <cell r="V10">
            <v>0</v>
          </cell>
          <cell r="W10">
            <v>0</v>
          </cell>
          <cell r="X10">
            <v>20000</v>
          </cell>
          <cell r="Y10">
            <v>600000</v>
          </cell>
          <cell r="Z10">
            <v>31394606</v>
          </cell>
          <cell r="AA10">
            <v>143000</v>
          </cell>
          <cell r="AC10">
            <v>185</v>
          </cell>
          <cell r="AD10">
            <v>2</v>
          </cell>
          <cell r="AE10">
            <v>22</v>
          </cell>
          <cell r="AF10">
            <v>0</v>
          </cell>
          <cell r="AG10">
            <v>527</v>
          </cell>
          <cell r="AH10">
            <v>64</v>
          </cell>
          <cell r="AI10">
            <v>19</v>
          </cell>
          <cell r="AJ10">
            <v>0</v>
          </cell>
          <cell r="AK10">
            <v>23</v>
          </cell>
          <cell r="AL10">
            <v>2</v>
          </cell>
          <cell r="AM10">
            <v>0</v>
          </cell>
          <cell r="AN10">
            <v>0</v>
          </cell>
          <cell r="AO10">
            <v>1374</v>
          </cell>
          <cell r="AP10">
            <v>1508</v>
          </cell>
          <cell r="AQ10">
            <v>1080</v>
          </cell>
          <cell r="AR10">
            <v>428</v>
          </cell>
          <cell r="AS10">
            <v>857</v>
          </cell>
          <cell r="AT10">
            <v>3763</v>
          </cell>
        </row>
        <row r="11">
          <cell r="A11">
            <v>4</v>
          </cell>
          <cell r="B11" t="str">
            <v>Arun</v>
          </cell>
          <cell r="C11" t="str">
            <v>E3832</v>
          </cell>
          <cell r="D11">
            <v>174317</v>
          </cell>
          <cell r="E11">
            <v>86908323</v>
          </cell>
          <cell r="F11">
            <v>40606822</v>
          </cell>
          <cell r="G11">
            <v>3042339.2</v>
          </cell>
          <cell r="H11">
            <v>729164</v>
          </cell>
          <cell r="I11">
            <v>2313175.2000000002</v>
          </cell>
          <cell r="J11">
            <v>2499845.44</v>
          </cell>
          <cell r="K11">
            <v>81761</v>
          </cell>
          <cell r="L11">
            <v>7338</v>
          </cell>
          <cell r="M11">
            <v>0</v>
          </cell>
          <cell r="N11">
            <v>417624.44</v>
          </cell>
          <cell r="O11">
            <v>96313</v>
          </cell>
          <cell r="P11">
            <v>13877</v>
          </cell>
          <cell r="Q11">
            <v>417</v>
          </cell>
          <cell r="R11">
            <v>3910</v>
          </cell>
          <cell r="S11">
            <v>0</v>
          </cell>
          <cell r="T11">
            <v>0</v>
          </cell>
          <cell r="U11">
            <v>0</v>
          </cell>
          <cell r="V11">
            <v>0</v>
          </cell>
          <cell r="W11">
            <v>0</v>
          </cell>
          <cell r="X11">
            <v>0</v>
          </cell>
          <cell r="Y11">
            <v>763868.27</v>
          </cell>
          <cell r="Z11">
            <v>34394223.700000003</v>
          </cell>
          <cell r="AA11">
            <v>453926.67</v>
          </cell>
          <cell r="AC11">
            <v>249</v>
          </cell>
          <cell r="AD11">
            <v>24</v>
          </cell>
          <cell r="AE11">
            <v>5</v>
          </cell>
          <cell r="AF11">
            <v>0</v>
          </cell>
          <cell r="AG11">
            <v>356</v>
          </cell>
          <cell r="AH11">
            <v>82</v>
          </cell>
          <cell r="AI11">
            <v>3</v>
          </cell>
          <cell r="AJ11">
            <v>4</v>
          </cell>
          <cell r="AK11">
            <v>4</v>
          </cell>
          <cell r="AL11">
            <v>0</v>
          </cell>
          <cell r="AM11">
            <v>0</v>
          </cell>
          <cell r="AN11">
            <v>0</v>
          </cell>
          <cell r="AO11">
            <v>1360</v>
          </cell>
          <cell r="AP11">
            <v>1731</v>
          </cell>
          <cell r="AQ11">
            <v>1191</v>
          </cell>
          <cell r="AR11">
            <v>540</v>
          </cell>
          <cell r="AS11">
            <v>1191</v>
          </cell>
          <cell r="AT11">
            <v>4322</v>
          </cell>
        </row>
        <row r="12">
          <cell r="A12">
            <v>5</v>
          </cell>
          <cell r="B12" t="str">
            <v>Ashfield</v>
          </cell>
          <cell r="C12" t="str">
            <v>E3031</v>
          </cell>
          <cell r="D12">
            <v>129357</v>
          </cell>
          <cell r="E12">
            <v>79230148</v>
          </cell>
          <cell r="F12">
            <v>37114423</v>
          </cell>
          <cell r="G12">
            <v>1747736</v>
          </cell>
          <cell r="H12">
            <v>751406</v>
          </cell>
          <cell r="I12">
            <v>996330</v>
          </cell>
          <cell r="J12">
            <v>1401955</v>
          </cell>
          <cell r="K12">
            <v>4319</v>
          </cell>
          <cell r="L12">
            <v>14243</v>
          </cell>
          <cell r="M12">
            <v>33750</v>
          </cell>
          <cell r="N12">
            <v>388743</v>
          </cell>
          <cell r="O12">
            <v>138833</v>
          </cell>
          <cell r="P12">
            <v>49057</v>
          </cell>
          <cell r="Q12">
            <v>0</v>
          </cell>
          <cell r="R12">
            <v>7700</v>
          </cell>
          <cell r="S12">
            <v>5628</v>
          </cell>
          <cell r="T12">
            <v>0</v>
          </cell>
          <cell r="U12">
            <v>0</v>
          </cell>
          <cell r="V12">
            <v>0</v>
          </cell>
          <cell r="W12">
            <v>46500</v>
          </cell>
          <cell r="X12">
            <v>23250</v>
          </cell>
          <cell r="Y12">
            <v>415000</v>
          </cell>
          <cell r="Z12">
            <v>33534639</v>
          </cell>
          <cell r="AA12">
            <v>234000</v>
          </cell>
          <cell r="AC12">
            <v>104</v>
          </cell>
          <cell r="AD12">
            <v>3</v>
          </cell>
          <cell r="AE12">
            <v>14</v>
          </cell>
          <cell r="AF12">
            <v>0</v>
          </cell>
          <cell r="AG12">
            <v>292</v>
          </cell>
          <cell r="AH12">
            <v>39</v>
          </cell>
          <cell r="AI12">
            <v>7</v>
          </cell>
          <cell r="AJ12">
            <v>0</v>
          </cell>
          <cell r="AK12">
            <v>10</v>
          </cell>
          <cell r="AL12">
            <v>6</v>
          </cell>
          <cell r="AM12">
            <v>0</v>
          </cell>
          <cell r="AN12">
            <v>0</v>
          </cell>
          <cell r="AO12">
            <v>1118</v>
          </cell>
          <cell r="AP12">
            <v>1071</v>
          </cell>
          <cell r="AQ12">
            <v>843</v>
          </cell>
          <cell r="AR12">
            <v>228</v>
          </cell>
          <cell r="AS12">
            <v>816</v>
          </cell>
          <cell r="AT12">
            <v>3018</v>
          </cell>
        </row>
        <row r="13">
          <cell r="A13">
            <v>6</v>
          </cell>
          <cell r="B13" t="str">
            <v>Ashford</v>
          </cell>
          <cell r="C13" t="str">
            <v>E2231</v>
          </cell>
          <cell r="D13">
            <v>181615</v>
          </cell>
          <cell r="E13">
            <v>115059864</v>
          </cell>
          <cell r="F13">
            <v>53891309</v>
          </cell>
          <cell r="G13">
            <v>2351953.13</v>
          </cell>
          <cell r="H13">
            <v>1085401.43</v>
          </cell>
          <cell r="I13">
            <v>1266551.7</v>
          </cell>
          <cell r="J13">
            <v>2996898.69</v>
          </cell>
          <cell r="K13">
            <v>97661.61</v>
          </cell>
          <cell r="L13">
            <v>32157.01</v>
          </cell>
          <cell r="M13">
            <v>0</v>
          </cell>
          <cell r="N13">
            <v>1676584.42</v>
          </cell>
          <cell r="O13">
            <v>171959.2</v>
          </cell>
          <cell r="P13">
            <v>65133.88</v>
          </cell>
          <cell r="Q13">
            <v>14187.37</v>
          </cell>
          <cell r="R13">
            <v>14865.26</v>
          </cell>
          <cell r="S13">
            <v>49911.26</v>
          </cell>
          <cell r="T13">
            <v>0</v>
          </cell>
          <cell r="U13">
            <v>0</v>
          </cell>
          <cell r="V13">
            <v>0</v>
          </cell>
          <cell r="W13">
            <v>0</v>
          </cell>
          <cell r="X13">
            <v>0</v>
          </cell>
          <cell r="Y13">
            <v>908000</v>
          </cell>
          <cell r="Z13">
            <v>46253291.899999999</v>
          </cell>
          <cell r="AA13">
            <v>538913.09</v>
          </cell>
          <cell r="AC13">
            <v>232</v>
          </cell>
          <cell r="AD13">
            <v>35</v>
          </cell>
          <cell r="AE13">
            <v>27</v>
          </cell>
          <cell r="AF13">
            <v>3</v>
          </cell>
          <cell r="AG13">
            <v>480</v>
          </cell>
          <cell r="AH13">
            <v>135</v>
          </cell>
          <cell r="AI13">
            <v>36</v>
          </cell>
          <cell r="AJ13">
            <v>32</v>
          </cell>
          <cell r="AK13">
            <v>15</v>
          </cell>
          <cell r="AL13">
            <v>12</v>
          </cell>
          <cell r="AM13">
            <v>0</v>
          </cell>
          <cell r="AN13">
            <v>0</v>
          </cell>
          <cell r="AO13">
            <v>2036</v>
          </cell>
          <cell r="AP13">
            <v>1329</v>
          </cell>
          <cell r="AQ13">
            <v>888</v>
          </cell>
          <cell r="AR13">
            <v>441</v>
          </cell>
          <cell r="AS13">
            <v>769</v>
          </cell>
          <cell r="AT13">
            <v>4228</v>
          </cell>
        </row>
        <row r="14">
          <cell r="A14">
            <v>7</v>
          </cell>
          <cell r="B14" t="str">
            <v>Aylesbury Vale</v>
          </cell>
          <cell r="C14" t="str">
            <v>E0431</v>
          </cell>
          <cell r="D14">
            <v>226811</v>
          </cell>
          <cell r="E14">
            <v>129966651</v>
          </cell>
          <cell r="F14">
            <v>56786630</v>
          </cell>
          <cell r="G14">
            <v>2933958</v>
          </cell>
          <cell r="H14">
            <v>964087</v>
          </cell>
          <cell r="I14">
            <v>1969871</v>
          </cell>
          <cell r="J14">
            <v>4112220</v>
          </cell>
          <cell r="K14">
            <v>28128</v>
          </cell>
          <cell r="L14">
            <v>56631</v>
          </cell>
          <cell r="M14">
            <v>27915</v>
          </cell>
          <cell r="N14">
            <v>2845030</v>
          </cell>
          <cell r="O14">
            <v>138739</v>
          </cell>
          <cell r="P14">
            <v>131070</v>
          </cell>
          <cell r="Q14">
            <v>2778</v>
          </cell>
          <cell r="R14">
            <v>0</v>
          </cell>
          <cell r="S14">
            <v>0</v>
          </cell>
          <cell r="T14">
            <v>0</v>
          </cell>
          <cell r="U14">
            <v>0</v>
          </cell>
          <cell r="V14">
            <v>0</v>
          </cell>
          <cell r="W14">
            <v>0</v>
          </cell>
          <cell r="X14">
            <v>0</v>
          </cell>
          <cell r="Y14">
            <v>0</v>
          </cell>
          <cell r="Z14">
            <v>47448027.899999999</v>
          </cell>
          <cell r="AA14">
            <v>0</v>
          </cell>
          <cell r="AC14">
            <v>291</v>
          </cell>
          <cell r="AD14">
            <v>13</v>
          </cell>
          <cell r="AE14">
            <v>27</v>
          </cell>
          <cell r="AF14">
            <v>3</v>
          </cell>
          <cell r="AG14">
            <v>561</v>
          </cell>
          <cell r="AH14">
            <v>134</v>
          </cell>
          <cell r="AI14">
            <v>166</v>
          </cell>
          <cell r="AJ14">
            <v>6</v>
          </cell>
          <cell r="AK14">
            <v>0</v>
          </cell>
          <cell r="AL14">
            <v>0</v>
          </cell>
          <cell r="AM14">
            <v>0</v>
          </cell>
          <cell r="AN14">
            <v>0</v>
          </cell>
          <cell r="AO14">
            <v>1307</v>
          </cell>
          <cell r="AP14">
            <v>1859</v>
          </cell>
          <cell r="AQ14">
            <v>1170</v>
          </cell>
          <cell r="AR14">
            <v>689</v>
          </cell>
          <cell r="AS14">
            <v>1551</v>
          </cell>
          <cell r="AT14">
            <v>5034</v>
          </cell>
        </row>
        <row r="15">
          <cell r="A15">
            <v>8</v>
          </cell>
          <cell r="B15" t="str">
            <v>Babergh</v>
          </cell>
          <cell r="C15" t="str">
            <v>E3531</v>
          </cell>
          <cell r="D15">
            <v>126114</v>
          </cell>
          <cell r="E15">
            <v>59460929</v>
          </cell>
          <cell r="F15">
            <v>28391064</v>
          </cell>
          <cell r="G15">
            <v>2035937.76</v>
          </cell>
          <cell r="H15">
            <v>531696</v>
          </cell>
          <cell r="I15">
            <v>1504241.76</v>
          </cell>
          <cell r="J15">
            <v>1716723.9</v>
          </cell>
          <cell r="K15">
            <v>53588.76</v>
          </cell>
          <cell r="L15">
            <v>94060.29</v>
          </cell>
          <cell r="M15">
            <v>0</v>
          </cell>
          <cell r="N15">
            <v>557566.55000000005</v>
          </cell>
          <cell r="O15">
            <v>43131.64</v>
          </cell>
          <cell r="P15">
            <v>11288.11</v>
          </cell>
          <cell r="Q15">
            <v>7040.84</v>
          </cell>
          <cell r="R15">
            <v>76813.3</v>
          </cell>
          <cell r="S15">
            <v>19709</v>
          </cell>
          <cell r="T15">
            <v>0</v>
          </cell>
          <cell r="U15">
            <v>0</v>
          </cell>
          <cell r="V15">
            <v>0</v>
          </cell>
          <cell r="W15">
            <v>0</v>
          </cell>
          <cell r="X15">
            <v>60064.27</v>
          </cell>
          <cell r="Y15">
            <v>150000</v>
          </cell>
          <cell r="Z15">
            <v>24074686.5</v>
          </cell>
          <cell r="AA15">
            <v>191175.05</v>
          </cell>
          <cell r="AC15">
            <v>191</v>
          </cell>
          <cell r="AD15">
            <v>27</v>
          </cell>
          <cell r="AE15">
            <v>68</v>
          </cell>
          <cell r="AF15">
            <v>0</v>
          </cell>
          <cell r="AG15">
            <v>259</v>
          </cell>
          <cell r="AH15">
            <v>131</v>
          </cell>
          <cell r="AI15">
            <v>4</v>
          </cell>
          <cell r="AJ15">
            <v>28</v>
          </cell>
          <cell r="AK15">
            <v>67</v>
          </cell>
          <cell r="AL15">
            <v>6</v>
          </cell>
          <cell r="AM15">
            <v>0</v>
          </cell>
          <cell r="AN15">
            <v>0</v>
          </cell>
          <cell r="AO15">
            <v>1285</v>
          </cell>
          <cell r="AP15">
            <v>1238</v>
          </cell>
          <cell r="AQ15">
            <v>877</v>
          </cell>
          <cell r="AR15">
            <v>361</v>
          </cell>
          <cell r="AS15">
            <v>590</v>
          </cell>
          <cell r="AT15">
            <v>3140</v>
          </cell>
        </row>
        <row r="16">
          <cell r="A16">
            <v>9</v>
          </cell>
          <cell r="B16" t="str">
            <v>Barking and Dagenham</v>
          </cell>
          <cell r="C16" t="str">
            <v>E5030</v>
          </cell>
          <cell r="D16">
            <v>204717</v>
          </cell>
          <cell r="E16">
            <v>147385206</v>
          </cell>
          <cell r="F16">
            <v>69069210</v>
          </cell>
          <cell r="G16">
            <v>2191219.4500000002</v>
          </cell>
          <cell r="H16">
            <v>1360992</v>
          </cell>
          <cell r="I16">
            <v>830227.45</v>
          </cell>
          <cell r="J16">
            <v>2707445.29</v>
          </cell>
          <cell r="K16">
            <v>29956</v>
          </cell>
          <cell r="L16">
            <v>0</v>
          </cell>
          <cell r="M16">
            <v>0</v>
          </cell>
          <cell r="N16">
            <v>3339232.34</v>
          </cell>
          <cell r="O16">
            <v>307246.58</v>
          </cell>
          <cell r="P16">
            <v>27881.1</v>
          </cell>
          <cell r="Q16">
            <v>7488.9</v>
          </cell>
          <cell r="R16">
            <v>0</v>
          </cell>
          <cell r="S16">
            <v>0</v>
          </cell>
          <cell r="T16">
            <v>0</v>
          </cell>
          <cell r="U16">
            <v>0</v>
          </cell>
          <cell r="V16">
            <v>0</v>
          </cell>
          <cell r="W16">
            <v>83437.64</v>
          </cell>
          <cell r="X16">
            <v>128314.24000000001</v>
          </cell>
          <cell r="Y16">
            <v>1405000</v>
          </cell>
          <cell r="Z16">
            <v>58449654.200000003</v>
          </cell>
          <cell r="AA16">
            <v>3227000</v>
          </cell>
          <cell r="AC16">
            <v>198</v>
          </cell>
          <cell r="AD16">
            <v>5</v>
          </cell>
          <cell r="AE16">
            <v>0</v>
          </cell>
          <cell r="AF16">
            <v>0</v>
          </cell>
          <cell r="AG16">
            <v>388</v>
          </cell>
          <cell r="AH16">
            <v>98</v>
          </cell>
          <cell r="AI16">
            <v>2</v>
          </cell>
          <cell r="AJ16">
            <v>5</v>
          </cell>
          <cell r="AK16">
            <v>0</v>
          </cell>
          <cell r="AL16">
            <v>0</v>
          </cell>
          <cell r="AM16">
            <v>0</v>
          </cell>
          <cell r="AN16">
            <v>0</v>
          </cell>
          <cell r="AO16">
            <v>1375</v>
          </cell>
          <cell r="AP16">
            <v>1123</v>
          </cell>
          <cell r="AQ16">
            <v>545</v>
          </cell>
          <cell r="AR16">
            <v>578</v>
          </cell>
          <cell r="AS16">
            <v>1680</v>
          </cell>
          <cell r="AT16">
            <v>4206</v>
          </cell>
        </row>
        <row r="17">
          <cell r="A17">
            <v>10</v>
          </cell>
          <cell r="B17" t="str">
            <v>Barnet</v>
          </cell>
          <cell r="C17" t="str">
            <v>E5031</v>
          </cell>
          <cell r="D17">
            <v>417855</v>
          </cell>
          <cell r="E17">
            <v>280827215</v>
          </cell>
          <cell r="F17">
            <v>133021825</v>
          </cell>
          <cell r="G17">
            <v>3326162</v>
          </cell>
          <cell r="H17">
            <v>2494610</v>
          </cell>
          <cell r="I17">
            <v>831552</v>
          </cell>
          <cell r="J17">
            <v>10279402</v>
          </cell>
          <cell r="K17">
            <v>227446</v>
          </cell>
          <cell r="L17">
            <v>0</v>
          </cell>
          <cell r="M17">
            <v>20000</v>
          </cell>
          <cell r="N17">
            <v>1383556</v>
          </cell>
          <cell r="O17">
            <v>805325</v>
          </cell>
          <cell r="P17">
            <v>102018</v>
          </cell>
          <cell r="Q17">
            <v>0</v>
          </cell>
          <cell r="R17">
            <v>0</v>
          </cell>
          <cell r="S17">
            <v>0</v>
          </cell>
          <cell r="T17">
            <v>0</v>
          </cell>
          <cell r="U17">
            <v>0</v>
          </cell>
          <cell r="V17">
            <v>0</v>
          </cell>
          <cell r="W17">
            <v>0</v>
          </cell>
          <cell r="X17">
            <v>1200000</v>
          </cell>
          <cell r="Y17">
            <v>2500000</v>
          </cell>
          <cell r="Z17">
            <v>115441875</v>
          </cell>
          <cell r="AA17">
            <v>2600000</v>
          </cell>
          <cell r="AC17">
            <v>450</v>
          </cell>
          <cell r="AD17">
            <v>11</v>
          </cell>
          <cell r="AE17">
            <v>0</v>
          </cell>
          <cell r="AF17">
            <v>0</v>
          </cell>
          <cell r="AG17">
            <v>250</v>
          </cell>
          <cell r="AH17">
            <v>118</v>
          </cell>
          <cell r="AI17">
            <v>29</v>
          </cell>
          <cell r="AJ17">
            <v>0</v>
          </cell>
          <cell r="AK17">
            <v>0</v>
          </cell>
          <cell r="AL17">
            <v>0</v>
          </cell>
          <cell r="AM17">
            <v>0</v>
          </cell>
          <cell r="AN17">
            <v>0</v>
          </cell>
          <cell r="AO17">
            <v>2723</v>
          </cell>
          <cell r="AP17">
            <v>1743</v>
          </cell>
          <cell r="AQ17">
            <v>685</v>
          </cell>
          <cell r="AR17">
            <v>1058</v>
          </cell>
          <cell r="AS17">
            <v>3810</v>
          </cell>
          <cell r="AT17">
            <v>8414</v>
          </cell>
        </row>
        <row r="18">
          <cell r="A18">
            <v>11</v>
          </cell>
          <cell r="B18" t="str">
            <v>Barnsley</v>
          </cell>
          <cell r="C18" t="str">
            <v>E4401</v>
          </cell>
          <cell r="D18">
            <v>270547</v>
          </cell>
          <cell r="E18">
            <v>136623504</v>
          </cell>
          <cell r="F18">
            <v>64351532</v>
          </cell>
          <cell r="G18">
            <v>4458333.41</v>
          </cell>
          <cell r="H18">
            <v>1226995.83</v>
          </cell>
          <cell r="I18">
            <v>3231337.58</v>
          </cell>
          <cell r="J18">
            <v>4242663</v>
          </cell>
          <cell r="K18">
            <v>54822.68</v>
          </cell>
          <cell r="L18">
            <v>7153.15</v>
          </cell>
          <cell r="M18">
            <v>0</v>
          </cell>
          <cell r="N18">
            <v>1667851.81</v>
          </cell>
          <cell r="O18">
            <v>121167.58</v>
          </cell>
          <cell r="P18">
            <v>942</v>
          </cell>
          <cell r="Q18">
            <v>0</v>
          </cell>
          <cell r="R18">
            <v>2590.75</v>
          </cell>
          <cell r="S18">
            <v>0</v>
          </cell>
          <cell r="T18">
            <v>0</v>
          </cell>
          <cell r="U18">
            <v>55000</v>
          </cell>
          <cell r="V18">
            <v>0</v>
          </cell>
          <cell r="W18">
            <v>0</v>
          </cell>
          <cell r="X18">
            <v>42900</v>
          </cell>
          <cell r="Y18">
            <v>737896</v>
          </cell>
          <cell r="Z18">
            <v>53805642.600000001</v>
          </cell>
          <cell r="AA18">
            <v>2570255</v>
          </cell>
          <cell r="AC18">
            <v>296</v>
          </cell>
          <cell r="AD18">
            <v>7</v>
          </cell>
          <cell r="AE18">
            <v>7</v>
          </cell>
          <cell r="AF18">
            <v>0</v>
          </cell>
          <cell r="AG18">
            <v>772</v>
          </cell>
          <cell r="AH18">
            <v>43</v>
          </cell>
          <cell r="AI18">
            <v>1</v>
          </cell>
          <cell r="AJ18">
            <v>0</v>
          </cell>
          <cell r="AK18">
            <v>3</v>
          </cell>
          <cell r="AL18">
            <v>0</v>
          </cell>
          <cell r="AM18">
            <v>0</v>
          </cell>
          <cell r="AN18">
            <v>0</v>
          </cell>
          <cell r="AO18">
            <v>2100</v>
          </cell>
          <cell r="AP18">
            <v>2650</v>
          </cell>
          <cell r="AQ18">
            <v>2026</v>
          </cell>
          <cell r="AR18">
            <v>624</v>
          </cell>
          <cell r="AS18">
            <v>1847</v>
          </cell>
          <cell r="AT18">
            <v>6691</v>
          </cell>
        </row>
        <row r="19">
          <cell r="A19">
            <v>12</v>
          </cell>
          <cell r="B19" t="str">
            <v>Barrow-in-Furness</v>
          </cell>
          <cell r="C19" t="str">
            <v>E0932</v>
          </cell>
          <cell r="D19">
            <v>96916</v>
          </cell>
          <cell r="E19">
            <v>58379817</v>
          </cell>
          <cell r="F19">
            <v>27562200</v>
          </cell>
          <cell r="G19">
            <v>1282964</v>
          </cell>
          <cell r="H19">
            <v>558148</v>
          </cell>
          <cell r="I19">
            <v>724816</v>
          </cell>
          <cell r="J19">
            <v>1210659</v>
          </cell>
          <cell r="K19">
            <v>91110</v>
          </cell>
          <cell r="L19">
            <v>203</v>
          </cell>
          <cell r="M19">
            <v>815</v>
          </cell>
          <cell r="N19">
            <v>632952</v>
          </cell>
          <cell r="O19">
            <v>30458</v>
          </cell>
          <cell r="P19">
            <v>67491</v>
          </cell>
          <cell r="Q19">
            <v>10493</v>
          </cell>
          <cell r="R19">
            <v>0</v>
          </cell>
          <cell r="S19">
            <v>0</v>
          </cell>
          <cell r="T19">
            <v>0</v>
          </cell>
          <cell r="U19">
            <v>0</v>
          </cell>
          <cell r="V19">
            <v>0</v>
          </cell>
          <cell r="W19">
            <v>0</v>
          </cell>
          <cell r="X19">
            <v>60723</v>
          </cell>
          <cell r="Y19">
            <v>334000</v>
          </cell>
          <cell r="Z19">
            <v>24304613</v>
          </cell>
          <cell r="AA19">
            <v>666601</v>
          </cell>
          <cell r="AC19">
            <v>123</v>
          </cell>
          <cell r="AD19">
            <v>29</v>
          </cell>
          <cell r="AE19">
            <v>0</v>
          </cell>
          <cell r="AF19">
            <v>0</v>
          </cell>
          <cell r="AG19">
            <v>223</v>
          </cell>
          <cell r="AH19">
            <v>65</v>
          </cell>
          <cell r="AI19">
            <v>17</v>
          </cell>
          <cell r="AJ19">
            <v>28</v>
          </cell>
          <cell r="AK19">
            <v>0</v>
          </cell>
          <cell r="AL19">
            <v>0</v>
          </cell>
          <cell r="AM19">
            <v>0</v>
          </cell>
          <cell r="AN19">
            <v>0</v>
          </cell>
          <cell r="AO19">
            <v>733</v>
          </cell>
          <cell r="AP19">
            <v>864</v>
          </cell>
          <cell r="AQ19">
            <v>688</v>
          </cell>
          <cell r="AR19">
            <v>176</v>
          </cell>
          <cell r="AS19">
            <v>692</v>
          </cell>
          <cell r="AT19">
            <v>2305</v>
          </cell>
        </row>
        <row r="20">
          <cell r="A20">
            <v>13</v>
          </cell>
          <cell r="B20" t="str">
            <v>Basildon</v>
          </cell>
          <cell r="C20" t="str">
            <v>E1531</v>
          </cell>
          <cell r="D20">
            <v>233738</v>
          </cell>
          <cell r="E20">
            <v>186709025</v>
          </cell>
          <cell r="F20">
            <v>84993163</v>
          </cell>
          <cell r="G20">
            <v>2252809.79</v>
          </cell>
          <cell r="H20">
            <v>1858785.79</v>
          </cell>
          <cell r="I20">
            <v>394024</v>
          </cell>
          <cell r="J20">
            <v>3365561.31</v>
          </cell>
          <cell r="K20">
            <v>29498.400000000001</v>
          </cell>
          <cell r="L20">
            <v>3398.1</v>
          </cell>
          <cell r="M20">
            <v>20000</v>
          </cell>
          <cell r="N20">
            <v>1323155</v>
          </cell>
          <cell r="O20">
            <v>7643.32</v>
          </cell>
          <cell r="P20">
            <v>26137.279999999999</v>
          </cell>
          <cell r="Q20">
            <v>0</v>
          </cell>
          <cell r="R20">
            <v>0</v>
          </cell>
          <cell r="S20">
            <v>0</v>
          </cell>
          <cell r="T20">
            <v>0</v>
          </cell>
          <cell r="U20">
            <v>0</v>
          </cell>
          <cell r="V20">
            <v>0</v>
          </cell>
          <cell r="W20">
            <v>0</v>
          </cell>
          <cell r="X20">
            <v>380000</v>
          </cell>
          <cell r="Y20">
            <v>1046000</v>
          </cell>
          <cell r="Z20">
            <v>78141121.200000003</v>
          </cell>
          <cell r="AA20">
            <v>0</v>
          </cell>
          <cell r="AC20">
            <v>203</v>
          </cell>
          <cell r="AD20">
            <v>8</v>
          </cell>
          <cell r="AE20">
            <v>2</v>
          </cell>
          <cell r="AF20">
            <v>0</v>
          </cell>
          <cell r="AG20">
            <v>257</v>
          </cell>
          <cell r="AH20">
            <v>23</v>
          </cell>
          <cell r="AI20">
            <v>10</v>
          </cell>
          <cell r="AJ20">
            <v>0</v>
          </cell>
          <cell r="AK20">
            <v>0</v>
          </cell>
          <cell r="AL20">
            <v>0</v>
          </cell>
          <cell r="AM20">
            <v>0</v>
          </cell>
          <cell r="AN20">
            <v>0</v>
          </cell>
          <cell r="AO20">
            <v>2248</v>
          </cell>
          <cell r="AP20">
            <v>1191</v>
          </cell>
          <cell r="AQ20">
            <v>607</v>
          </cell>
          <cell r="AR20">
            <v>584</v>
          </cell>
          <cell r="AS20">
            <v>1229</v>
          </cell>
          <cell r="AT20">
            <v>4709</v>
          </cell>
        </row>
        <row r="21">
          <cell r="A21">
            <v>14</v>
          </cell>
          <cell r="B21" t="str">
            <v>Basingstoke &amp; Deane</v>
          </cell>
          <cell r="C21" t="str">
            <v>E1731</v>
          </cell>
          <cell r="D21">
            <v>204740</v>
          </cell>
          <cell r="E21">
            <v>177329654</v>
          </cell>
          <cell r="F21">
            <v>83906461</v>
          </cell>
          <cell r="G21">
            <v>1527082.05</v>
          </cell>
          <cell r="H21">
            <v>1798959.83</v>
          </cell>
          <cell r="I21">
            <v>-271877.78000000003</v>
          </cell>
          <cell r="J21">
            <v>2824988.75</v>
          </cell>
          <cell r="K21">
            <v>10970.32</v>
          </cell>
          <cell r="L21">
            <v>36354.85</v>
          </cell>
          <cell r="M21">
            <v>350000</v>
          </cell>
          <cell r="N21">
            <v>2276026.46</v>
          </cell>
          <cell r="O21">
            <v>352783.71</v>
          </cell>
          <cell r="P21">
            <v>148888.5</v>
          </cell>
          <cell r="Q21">
            <v>2742.58</v>
          </cell>
          <cell r="R21">
            <v>88165.9</v>
          </cell>
          <cell r="S21">
            <v>0</v>
          </cell>
          <cell r="T21">
            <v>0</v>
          </cell>
          <cell r="U21">
            <v>0</v>
          </cell>
          <cell r="V21">
            <v>0</v>
          </cell>
          <cell r="W21">
            <v>24100</v>
          </cell>
          <cell r="X21">
            <v>81961</v>
          </cell>
          <cell r="Y21">
            <v>500000</v>
          </cell>
          <cell r="Z21">
            <v>75289842.099999994</v>
          </cell>
          <cell r="AA21">
            <v>1832000</v>
          </cell>
          <cell r="AC21">
            <v>225</v>
          </cell>
          <cell r="AD21">
            <v>5</v>
          </cell>
          <cell r="AE21">
            <v>20</v>
          </cell>
          <cell r="AF21">
            <v>0</v>
          </cell>
          <cell r="AG21">
            <v>328</v>
          </cell>
          <cell r="AH21">
            <v>185</v>
          </cell>
          <cell r="AI21">
            <v>50</v>
          </cell>
          <cell r="AJ21">
            <v>5</v>
          </cell>
          <cell r="AK21">
            <v>29</v>
          </cell>
          <cell r="AL21">
            <v>0</v>
          </cell>
          <cell r="AM21">
            <v>0</v>
          </cell>
          <cell r="AN21">
            <v>0</v>
          </cell>
          <cell r="AO21">
            <v>2117</v>
          </cell>
          <cell r="AP21">
            <v>825</v>
          </cell>
          <cell r="AQ21">
            <v>495</v>
          </cell>
          <cell r="AR21">
            <v>330</v>
          </cell>
          <cell r="AS21">
            <v>1167</v>
          </cell>
          <cell r="AT21">
            <v>4133</v>
          </cell>
        </row>
        <row r="22">
          <cell r="A22">
            <v>15</v>
          </cell>
          <cell r="B22" t="str">
            <v>Bassetlaw</v>
          </cell>
          <cell r="C22" t="str">
            <v>E3032</v>
          </cell>
          <cell r="D22">
            <v>172206</v>
          </cell>
          <cell r="E22">
            <v>123526863</v>
          </cell>
          <cell r="F22">
            <v>51820418</v>
          </cell>
          <cell r="G22">
            <v>2239384</v>
          </cell>
          <cell r="H22">
            <v>1075121</v>
          </cell>
          <cell r="I22">
            <v>1164263</v>
          </cell>
          <cell r="J22">
            <v>2978142</v>
          </cell>
          <cell r="K22">
            <v>11042</v>
          </cell>
          <cell r="L22">
            <v>34713</v>
          </cell>
          <cell r="M22">
            <v>1200000</v>
          </cell>
          <cell r="N22">
            <v>692088</v>
          </cell>
          <cell r="O22">
            <v>112812</v>
          </cell>
          <cell r="P22">
            <v>122044</v>
          </cell>
          <cell r="Q22">
            <v>1769</v>
          </cell>
          <cell r="R22">
            <v>34713</v>
          </cell>
          <cell r="S22">
            <v>9933</v>
          </cell>
          <cell r="T22">
            <v>0</v>
          </cell>
          <cell r="U22">
            <v>0</v>
          </cell>
          <cell r="V22">
            <v>0</v>
          </cell>
          <cell r="W22">
            <v>25000</v>
          </cell>
          <cell r="X22">
            <v>85000</v>
          </cell>
          <cell r="Y22">
            <v>400000</v>
          </cell>
          <cell r="Z22">
            <v>44857135</v>
          </cell>
          <cell r="AA22">
            <v>500000</v>
          </cell>
          <cell r="AC22">
            <v>220</v>
          </cell>
          <cell r="AD22">
            <v>4</v>
          </cell>
          <cell r="AE22">
            <v>36</v>
          </cell>
          <cell r="AF22">
            <v>5</v>
          </cell>
          <cell r="AG22">
            <v>495</v>
          </cell>
          <cell r="AH22">
            <v>98</v>
          </cell>
          <cell r="AI22">
            <v>43</v>
          </cell>
          <cell r="AJ22">
            <v>2</v>
          </cell>
          <cell r="AK22">
            <v>36</v>
          </cell>
          <cell r="AL22">
            <v>3</v>
          </cell>
          <cell r="AM22">
            <v>0</v>
          </cell>
          <cell r="AN22">
            <v>0</v>
          </cell>
          <cell r="AO22">
            <v>1383</v>
          </cell>
          <cell r="AP22">
            <v>1401</v>
          </cell>
          <cell r="AQ22">
            <v>1085</v>
          </cell>
          <cell r="AR22">
            <v>316</v>
          </cell>
          <cell r="AS22">
            <v>945</v>
          </cell>
          <cell r="AT22">
            <v>3842</v>
          </cell>
        </row>
        <row r="23">
          <cell r="A23">
            <v>16</v>
          </cell>
          <cell r="B23" t="str">
            <v>Bath &amp; North East Somerset</v>
          </cell>
          <cell r="C23" t="str">
            <v>E0101</v>
          </cell>
          <cell r="D23">
            <v>260297</v>
          </cell>
          <cell r="E23">
            <v>165090096</v>
          </cell>
          <cell r="F23">
            <v>78020310</v>
          </cell>
          <cell r="G23">
            <v>3504068</v>
          </cell>
          <cell r="H23">
            <v>1574482</v>
          </cell>
          <cell r="I23">
            <v>1929586</v>
          </cell>
          <cell r="J23">
            <v>6342357</v>
          </cell>
          <cell r="K23">
            <v>149407</v>
          </cell>
          <cell r="L23">
            <v>21570</v>
          </cell>
          <cell r="M23">
            <v>15312</v>
          </cell>
          <cell r="N23">
            <v>2418365</v>
          </cell>
          <cell r="O23">
            <v>55340</v>
          </cell>
          <cell r="P23">
            <v>31680</v>
          </cell>
          <cell r="Q23">
            <v>19874</v>
          </cell>
          <cell r="R23">
            <v>10303</v>
          </cell>
          <cell r="S23">
            <v>34496</v>
          </cell>
          <cell r="T23">
            <v>0</v>
          </cell>
          <cell r="U23">
            <v>0</v>
          </cell>
          <cell r="V23">
            <v>0</v>
          </cell>
          <cell r="W23">
            <v>0</v>
          </cell>
          <cell r="X23">
            <v>349352</v>
          </cell>
          <cell r="Y23">
            <v>1178422</v>
          </cell>
          <cell r="Z23">
            <v>65476637</v>
          </cell>
          <cell r="AA23">
            <v>1495542</v>
          </cell>
          <cell r="AC23">
            <v>364</v>
          </cell>
          <cell r="AD23">
            <v>43</v>
          </cell>
          <cell r="AE23">
            <v>16</v>
          </cell>
          <cell r="AF23">
            <v>7</v>
          </cell>
          <cell r="AG23">
            <v>516</v>
          </cell>
          <cell r="AH23">
            <v>54</v>
          </cell>
          <cell r="AI23">
            <v>23</v>
          </cell>
          <cell r="AJ23">
            <v>29</v>
          </cell>
          <cell r="AK23">
            <v>9</v>
          </cell>
          <cell r="AL23">
            <v>40</v>
          </cell>
          <cell r="AM23">
            <v>0</v>
          </cell>
          <cell r="AN23">
            <v>0</v>
          </cell>
          <cell r="AO23">
            <v>2157</v>
          </cell>
          <cell r="AP23">
            <v>1874</v>
          </cell>
          <cell r="AQ23">
            <v>1144</v>
          </cell>
          <cell r="AR23">
            <v>730</v>
          </cell>
          <cell r="AS23">
            <v>1736</v>
          </cell>
          <cell r="AT23">
            <v>5829</v>
          </cell>
        </row>
        <row r="24">
          <cell r="A24">
            <v>17</v>
          </cell>
          <cell r="B24" t="str">
            <v>Bedford UA</v>
          </cell>
          <cell r="C24" t="str">
            <v>E0202</v>
          </cell>
          <cell r="D24">
            <v>232529</v>
          </cell>
          <cell r="E24">
            <v>161718392</v>
          </cell>
          <cell r="F24">
            <v>75531487</v>
          </cell>
          <cell r="G24">
            <v>2841188</v>
          </cell>
          <cell r="H24">
            <v>1571066</v>
          </cell>
          <cell r="I24">
            <v>1270122</v>
          </cell>
          <cell r="J24">
            <v>4941776</v>
          </cell>
          <cell r="K24">
            <v>154280</v>
          </cell>
          <cell r="L24">
            <v>40303</v>
          </cell>
          <cell r="M24">
            <v>20000</v>
          </cell>
          <cell r="N24">
            <v>2500000</v>
          </cell>
          <cell r="O24">
            <v>118354</v>
          </cell>
          <cell r="P24">
            <v>32591</v>
          </cell>
          <cell r="Q24">
            <v>1287</v>
          </cell>
          <cell r="R24">
            <v>32243</v>
          </cell>
          <cell r="S24">
            <v>32357</v>
          </cell>
          <cell r="T24">
            <v>0</v>
          </cell>
          <cell r="U24">
            <v>0</v>
          </cell>
          <cell r="V24">
            <v>0</v>
          </cell>
          <cell r="W24">
            <v>0</v>
          </cell>
          <cell r="X24">
            <v>25000</v>
          </cell>
          <cell r="Y24">
            <v>730000</v>
          </cell>
          <cell r="Z24">
            <v>64982047</v>
          </cell>
          <cell r="AA24">
            <v>1000000</v>
          </cell>
          <cell r="AC24">
            <v>358</v>
          </cell>
          <cell r="AD24">
            <v>18</v>
          </cell>
          <cell r="AE24">
            <v>31</v>
          </cell>
          <cell r="AF24">
            <v>0</v>
          </cell>
          <cell r="AG24">
            <v>605</v>
          </cell>
          <cell r="AH24">
            <v>150</v>
          </cell>
          <cell r="AI24">
            <v>19</v>
          </cell>
          <cell r="AJ24">
            <v>6</v>
          </cell>
          <cell r="AK24">
            <v>29</v>
          </cell>
          <cell r="AL24">
            <v>25</v>
          </cell>
          <cell r="AM24">
            <v>0</v>
          </cell>
          <cell r="AN24">
            <v>0</v>
          </cell>
          <cell r="AO24">
            <v>2170</v>
          </cell>
          <cell r="AP24">
            <v>1543</v>
          </cell>
          <cell r="AQ24">
            <v>930</v>
          </cell>
          <cell r="AR24">
            <v>613</v>
          </cell>
          <cell r="AS24">
            <v>1325</v>
          </cell>
          <cell r="AT24">
            <v>5059</v>
          </cell>
        </row>
        <row r="25">
          <cell r="A25">
            <v>18</v>
          </cell>
          <cell r="B25" t="str">
            <v>Bexley</v>
          </cell>
          <cell r="C25" t="str">
            <v>E5032</v>
          </cell>
          <cell r="D25">
            <v>255418</v>
          </cell>
          <cell r="E25">
            <v>173577770</v>
          </cell>
          <cell r="F25">
            <v>82858255</v>
          </cell>
          <cell r="G25">
            <v>3841710.06</v>
          </cell>
          <cell r="H25">
            <v>1591234.48</v>
          </cell>
          <cell r="I25">
            <v>2250475.58</v>
          </cell>
          <cell r="J25">
            <v>5914706.0599999996</v>
          </cell>
          <cell r="K25">
            <v>98559.360000000001</v>
          </cell>
          <cell r="L25">
            <v>0</v>
          </cell>
          <cell r="M25">
            <v>0</v>
          </cell>
          <cell r="N25">
            <v>1197498.6299999999</v>
          </cell>
          <cell r="O25">
            <v>0</v>
          </cell>
          <cell r="P25">
            <v>0</v>
          </cell>
          <cell r="Q25">
            <v>0</v>
          </cell>
          <cell r="R25">
            <v>0</v>
          </cell>
          <cell r="S25">
            <v>0</v>
          </cell>
          <cell r="T25">
            <v>0</v>
          </cell>
          <cell r="U25">
            <v>0</v>
          </cell>
          <cell r="V25">
            <v>0</v>
          </cell>
          <cell r="W25">
            <v>0</v>
          </cell>
          <cell r="X25">
            <v>55661</v>
          </cell>
          <cell r="Y25">
            <v>1135057</v>
          </cell>
          <cell r="Z25">
            <v>70174241.5</v>
          </cell>
          <cell r="AA25">
            <v>3817931</v>
          </cell>
          <cell r="AC25">
            <v>241</v>
          </cell>
          <cell r="AD25">
            <v>13</v>
          </cell>
          <cell r="AE25">
            <v>0</v>
          </cell>
          <cell r="AF25">
            <v>0</v>
          </cell>
          <cell r="AG25">
            <v>634</v>
          </cell>
          <cell r="AH25">
            <v>0</v>
          </cell>
          <cell r="AI25">
            <v>0</v>
          </cell>
          <cell r="AJ25">
            <v>0</v>
          </cell>
          <cell r="AK25">
            <v>0</v>
          </cell>
          <cell r="AL25">
            <v>0</v>
          </cell>
          <cell r="AM25">
            <v>0</v>
          </cell>
          <cell r="AN25">
            <v>0</v>
          </cell>
          <cell r="AO25">
            <v>1785</v>
          </cell>
          <cell r="AP25">
            <v>1897</v>
          </cell>
          <cell r="AQ25">
            <v>974</v>
          </cell>
          <cell r="AR25">
            <v>923</v>
          </cell>
          <cell r="AS25">
            <v>1747</v>
          </cell>
          <cell r="AT25">
            <v>5348</v>
          </cell>
        </row>
        <row r="26">
          <cell r="A26">
            <v>19</v>
          </cell>
          <cell r="B26" t="str">
            <v>Birmingham</v>
          </cell>
          <cell r="C26" t="str">
            <v>E4601</v>
          </cell>
          <cell r="D26">
            <v>1942039</v>
          </cell>
          <cell r="E26">
            <v>1062497895</v>
          </cell>
          <cell r="F26">
            <v>506710934</v>
          </cell>
          <cell r="G26">
            <v>21600414</v>
          </cell>
          <cell r="H26">
            <v>8571527</v>
          </cell>
          <cell r="I26">
            <v>13028887</v>
          </cell>
          <cell r="J26">
            <v>25818580</v>
          </cell>
          <cell r="K26">
            <v>128780</v>
          </cell>
          <cell r="L26">
            <v>0</v>
          </cell>
          <cell r="M26">
            <v>629021</v>
          </cell>
          <cell r="N26">
            <v>27098409</v>
          </cell>
          <cell r="O26">
            <v>25828</v>
          </cell>
          <cell r="P26">
            <v>820109</v>
          </cell>
          <cell r="Q26">
            <v>0</v>
          </cell>
          <cell r="R26">
            <v>0</v>
          </cell>
          <cell r="S26">
            <v>0</v>
          </cell>
          <cell r="T26">
            <v>270011</v>
          </cell>
          <cell r="U26">
            <v>258556</v>
          </cell>
          <cell r="V26">
            <v>0</v>
          </cell>
          <cell r="W26">
            <v>0</v>
          </cell>
          <cell r="X26">
            <v>0</v>
          </cell>
          <cell r="Y26">
            <v>5070000</v>
          </cell>
          <cell r="Z26">
            <v>434398760</v>
          </cell>
          <cell r="AA26">
            <v>20129175</v>
          </cell>
          <cell r="AC26">
            <v>1691</v>
          </cell>
          <cell r="AD26">
            <v>15</v>
          </cell>
          <cell r="AE26">
            <v>0</v>
          </cell>
          <cell r="AF26">
            <v>26</v>
          </cell>
          <cell r="AG26">
            <v>11986</v>
          </cell>
          <cell r="AH26">
            <v>25</v>
          </cell>
          <cell r="AI26">
            <v>56</v>
          </cell>
          <cell r="AJ26">
            <v>0</v>
          </cell>
          <cell r="AK26">
            <v>0</v>
          </cell>
          <cell r="AL26">
            <v>0</v>
          </cell>
          <cell r="AM26">
            <v>24</v>
          </cell>
          <cell r="AN26">
            <v>0</v>
          </cell>
          <cell r="AO26">
            <v>18894</v>
          </cell>
          <cell r="AP26">
            <v>10670</v>
          </cell>
          <cell r="AQ26">
            <v>7137</v>
          </cell>
          <cell r="AR26">
            <v>3533</v>
          </cell>
          <cell r="AS26">
            <v>15927</v>
          </cell>
          <cell r="AT26">
            <v>46472</v>
          </cell>
        </row>
        <row r="27">
          <cell r="A27">
            <v>20</v>
          </cell>
          <cell r="B27" t="str">
            <v>Blaby</v>
          </cell>
          <cell r="C27" t="str">
            <v>E2431</v>
          </cell>
          <cell r="D27">
            <v>101936</v>
          </cell>
          <cell r="E27">
            <v>94120896</v>
          </cell>
          <cell r="F27">
            <v>44515667</v>
          </cell>
          <cell r="G27">
            <v>1127969</v>
          </cell>
          <cell r="H27">
            <v>954903</v>
          </cell>
          <cell r="I27">
            <v>173066</v>
          </cell>
          <cell r="J27">
            <v>852240</v>
          </cell>
          <cell r="K27">
            <v>40337</v>
          </cell>
          <cell r="L27">
            <v>0</v>
          </cell>
          <cell r="M27">
            <v>250000</v>
          </cell>
          <cell r="N27">
            <v>423299</v>
          </cell>
          <cell r="O27">
            <v>48943</v>
          </cell>
          <cell r="P27">
            <v>3674</v>
          </cell>
          <cell r="Q27">
            <v>3194</v>
          </cell>
          <cell r="R27">
            <v>0</v>
          </cell>
          <cell r="S27">
            <v>0</v>
          </cell>
          <cell r="T27">
            <v>0</v>
          </cell>
          <cell r="U27">
            <v>0</v>
          </cell>
          <cell r="V27">
            <v>0</v>
          </cell>
          <cell r="W27">
            <v>0</v>
          </cell>
          <cell r="X27">
            <v>0</v>
          </cell>
          <cell r="Y27">
            <v>180500</v>
          </cell>
          <cell r="Z27">
            <v>42540955</v>
          </cell>
          <cell r="AA27">
            <v>753600</v>
          </cell>
          <cell r="AC27">
            <v>73</v>
          </cell>
          <cell r="AD27">
            <v>13</v>
          </cell>
          <cell r="AE27">
            <v>0</v>
          </cell>
          <cell r="AF27">
            <v>10</v>
          </cell>
          <cell r="AG27">
            <v>164</v>
          </cell>
          <cell r="AH27">
            <v>44</v>
          </cell>
          <cell r="AI27">
            <v>6</v>
          </cell>
          <cell r="AJ27">
            <v>9</v>
          </cell>
          <cell r="AK27">
            <v>0</v>
          </cell>
          <cell r="AL27">
            <v>0</v>
          </cell>
          <cell r="AM27">
            <v>0</v>
          </cell>
          <cell r="AN27">
            <v>0</v>
          </cell>
          <cell r="AO27">
            <v>943</v>
          </cell>
          <cell r="AP27">
            <v>624</v>
          </cell>
          <cell r="AQ27">
            <v>397</v>
          </cell>
          <cell r="AR27">
            <v>227</v>
          </cell>
          <cell r="AS27">
            <v>475</v>
          </cell>
          <cell r="AT27">
            <v>2106</v>
          </cell>
        </row>
        <row r="28">
          <cell r="A28">
            <v>21</v>
          </cell>
          <cell r="B28" t="str">
            <v>Blackburn with Darwen</v>
          </cell>
          <cell r="C28" t="str">
            <v>E2301</v>
          </cell>
          <cell r="D28">
            <v>252776</v>
          </cell>
          <cell r="E28">
            <v>127084665</v>
          </cell>
          <cell r="F28">
            <v>59440200</v>
          </cell>
          <cell r="G28">
            <v>4700000</v>
          </cell>
          <cell r="H28">
            <v>900000</v>
          </cell>
          <cell r="I28">
            <v>3800000</v>
          </cell>
          <cell r="J28">
            <v>3642000</v>
          </cell>
          <cell r="K28">
            <v>78500</v>
          </cell>
          <cell r="L28">
            <v>3000</v>
          </cell>
          <cell r="M28">
            <v>102000</v>
          </cell>
          <cell r="N28">
            <v>2754000</v>
          </cell>
          <cell r="O28">
            <v>36000</v>
          </cell>
          <cell r="P28">
            <v>12000</v>
          </cell>
          <cell r="Q28">
            <v>0</v>
          </cell>
          <cell r="R28">
            <v>2000</v>
          </cell>
          <cell r="S28">
            <v>0</v>
          </cell>
          <cell r="T28">
            <v>0</v>
          </cell>
          <cell r="U28">
            <v>0</v>
          </cell>
          <cell r="V28">
            <v>0</v>
          </cell>
          <cell r="W28">
            <v>0</v>
          </cell>
          <cell r="X28">
            <v>156000</v>
          </cell>
          <cell r="Y28">
            <v>463000</v>
          </cell>
          <cell r="Z28">
            <v>48361700</v>
          </cell>
          <cell r="AA28">
            <v>2000000</v>
          </cell>
          <cell r="AC28">
            <v>233</v>
          </cell>
          <cell r="AD28">
            <v>9</v>
          </cell>
          <cell r="AE28">
            <v>3</v>
          </cell>
          <cell r="AF28">
            <v>0</v>
          </cell>
          <cell r="AG28">
            <v>992</v>
          </cell>
          <cell r="AH28">
            <v>49</v>
          </cell>
          <cell r="AI28">
            <v>11</v>
          </cell>
          <cell r="AJ28">
            <v>0</v>
          </cell>
          <cell r="AK28">
            <v>3</v>
          </cell>
          <cell r="AL28">
            <v>0</v>
          </cell>
          <cell r="AM28">
            <v>0</v>
          </cell>
          <cell r="AN28">
            <v>0</v>
          </cell>
          <cell r="AO28">
            <v>2154</v>
          </cell>
          <cell r="AP28">
            <v>2817</v>
          </cell>
          <cell r="AQ28">
            <v>2215</v>
          </cell>
          <cell r="AR28">
            <v>602</v>
          </cell>
          <cell r="AS28">
            <v>1175</v>
          </cell>
          <cell r="AT28">
            <v>6257</v>
          </cell>
        </row>
        <row r="29">
          <cell r="A29">
            <v>22</v>
          </cell>
          <cell r="B29" t="str">
            <v>Blackpool</v>
          </cell>
          <cell r="C29" t="str">
            <v>E2302</v>
          </cell>
          <cell r="D29">
            <v>274824</v>
          </cell>
          <cell r="E29">
            <v>130847771</v>
          </cell>
          <cell r="F29">
            <v>62033471</v>
          </cell>
          <cell r="G29">
            <v>6088728</v>
          </cell>
          <cell r="H29">
            <v>1169493</v>
          </cell>
          <cell r="I29">
            <v>4919235</v>
          </cell>
          <cell r="J29">
            <v>2449544</v>
          </cell>
          <cell r="K29">
            <v>0</v>
          </cell>
          <cell r="L29">
            <v>0</v>
          </cell>
          <cell r="M29">
            <v>0</v>
          </cell>
          <cell r="N29">
            <v>2080483</v>
          </cell>
          <cell r="O29">
            <v>5743</v>
          </cell>
          <cell r="P29">
            <v>30270</v>
          </cell>
          <cell r="Q29">
            <v>0</v>
          </cell>
          <cell r="R29">
            <v>0</v>
          </cell>
          <cell r="S29">
            <v>0</v>
          </cell>
          <cell r="T29">
            <v>0</v>
          </cell>
          <cell r="U29">
            <v>0</v>
          </cell>
          <cell r="V29">
            <v>0</v>
          </cell>
          <cell r="W29">
            <v>50000</v>
          </cell>
          <cell r="X29">
            <v>46786</v>
          </cell>
          <cell r="Y29">
            <v>993438</v>
          </cell>
          <cell r="Z29">
            <v>50676280</v>
          </cell>
          <cell r="AA29">
            <v>950000</v>
          </cell>
          <cell r="AC29">
            <v>184</v>
          </cell>
          <cell r="AD29">
            <v>0</v>
          </cell>
          <cell r="AE29">
            <v>0</v>
          </cell>
          <cell r="AF29">
            <v>0</v>
          </cell>
          <cell r="AG29">
            <v>1152</v>
          </cell>
          <cell r="AH29">
            <v>11</v>
          </cell>
          <cell r="AI29">
            <v>9</v>
          </cell>
          <cell r="AJ29">
            <v>0</v>
          </cell>
          <cell r="AK29">
            <v>0</v>
          </cell>
          <cell r="AL29">
            <v>0</v>
          </cell>
          <cell r="AM29">
            <v>0</v>
          </cell>
          <cell r="AN29">
            <v>0</v>
          </cell>
          <cell r="AO29">
            <v>2262</v>
          </cell>
          <cell r="AP29">
            <v>3066</v>
          </cell>
          <cell r="AQ29">
            <v>2247</v>
          </cell>
          <cell r="AR29">
            <v>819</v>
          </cell>
          <cell r="AS29">
            <v>1455</v>
          </cell>
          <cell r="AT29">
            <v>6874</v>
          </cell>
        </row>
        <row r="30">
          <cell r="A30">
            <v>23</v>
          </cell>
          <cell r="B30" t="str">
            <v>Bolsover</v>
          </cell>
          <cell r="C30" t="str">
            <v>E1032</v>
          </cell>
          <cell r="D30">
            <v>94839</v>
          </cell>
          <cell r="E30">
            <v>54519266</v>
          </cell>
          <cell r="F30">
            <v>25029047</v>
          </cell>
          <cell r="G30">
            <v>1179601</v>
          </cell>
          <cell r="H30">
            <v>412495</v>
          </cell>
          <cell r="I30">
            <v>767106</v>
          </cell>
          <cell r="J30">
            <v>470516</v>
          </cell>
          <cell r="K30">
            <v>0</v>
          </cell>
          <cell r="L30">
            <v>13556</v>
          </cell>
          <cell r="M30">
            <v>372356</v>
          </cell>
          <cell r="N30">
            <v>549803</v>
          </cell>
          <cell r="O30">
            <v>130</v>
          </cell>
          <cell r="P30">
            <v>28063</v>
          </cell>
          <cell r="Q30">
            <v>0</v>
          </cell>
          <cell r="R30">
            <v>0</v>
          </cell>
          <cell r="S30">
            <v>0</v>
          </cell>
          <cell r="T30">
            <v>0</v>
          </cell>
          <cell r="U30">
            <v>0</v>
          </cell>
          <cell r="V30">
            <v>0</v>
          </cell>
          <cell r="W30">
            <v>0</v>
          </cell>
          <cell r="X30">
            <v>0</v>
          </cell>
          <cell r="Y30">
            <v>261655</v>
          </cell>
          <cell r="Z30">
            <v>22577406</v>
          </cell>
          <cell r="AA30">
            <v>209768</v>
          </cell>
          <cell r="AC30">
            <v>82</v>
          </cell>
          <cell r="AD30">
            <v>0</v>
          </cell>
          <cell r="AE30">
            <v>12</v>
          </cell>
          <cell r="AF30">
            <v>1</v>
          </cell>
          <cell r="AG30">
            <v>352</v>
          </cell>
          <cell r="AH30">
            <v>0</v>
          </cell>
          <cell r="AI30">
            <v>16</v>
          </cell>
          <cell r="AJ30">
            <v>0</v>
          </cell>
          <cell r="AK30">
            <v>0</v>
          </cell>
          <cell r="AL30">
            <v>0</v>
          </cell>
          <cell r="AM30">
            <v>0</v>
          </cell>
          <cell r="AN30">
            <v>0</v>
          </cell>
          <cell r="AO30">
            <v>834</v>
          </cell>
          <cell r="AP30">
            <v>800</v>
          </cell>
          <cell r="AQ30">
            <v>649</v>
          </cell>
          <cell r="AR30">
            <v>151</v>
          </cell>
          <cell r="AS30">
            <v>673</v>
          </cell>
          <cell r="AT30">
            <v>2281</v>
          </cell>
        </row>
        <row r="31">
          <cell r="A31">
            <v>24</v>
          </cell>
          <cell r="B31" t="str">
            <v>Bolton</v>
          </cell>
          <cell r="C31" t="str">
            <v>E4201</v>
          </cell>
          <cell r="D31">
            <v>403449</v>
          </cell>
          <cell r="E31">
            <v>228817399</v>
          </cell>
          <cell r="F31">
            <v>109563535</v>
          </cell>
          <cell r="G31">
            <v>7100000</v>
          </cell>
          <cell r="H31">
            <v>2200000</v>
          </cell>
          <cell r="I31">
            <v>4900000</v>
          </cell>
          <cell r="J31">
            <v>5600000</v>
          </cell>
          <cell r="K31">
            <v>90000</v>
          </cell>
          <cell r="L31">
            <v>0</v>
          </cell>
          <cell r="M31">
            <v>320000</v>
          </cell>
          <cell r="N31">
            <v>5360000</v>
          </cell>
          <cell r="O31">
            <v>600000</v>
          </cell>
          <cell r="P31">
            <v>240000</v>
          </cell>
          <cell r="Q31">
            <v>0</v>
          </cell>
          <cell r="R31">
            <v>0</v>
          </cell>
          <cell r="S31">
            <v>0</v>
          </cell>
          <cell r="T31">
            <v>0</v>
          </cell>
          <cell r="U31">
            <v>0</v>
          </cell>
          <cell r="V31">
            <v>0</v>
          </cell>
          <cell r="W31">
            <v>0</v>
          </cell>
          <cell r="X31">
            <v>1175000</v>
          </cell>
          <cell r="Y31">
            <v>1268000</v>
          </cell>
          <cell r="Z31">
            <v>89560535</v>
          </cell>
          <cell r="AA31">
            <v>3000000</v>
          </cell>
          <cell r="AC31">
            <v>377</v>
          </cell>
          <cell r="AD31">
            <v>11</v>
          </cell>
          <cell r="AE31">
            <v>0</v>
          </cell>
          <cell r="AF31">
            <v>18</v>
          </cell>
          <cell r="AG31">
            <v>1320</v>
          </cell>
          <cell r="AH31">
            <v>250</v>
          </cell>
          <cell r="AI31">
            <v>44</v>
          </cell>
          <cell r="AJ31">
            <v>0</v>
          </cell>
          <cell r="AK31">
            <v>0</v>
          </cell>
          <cell r="AL31">
            <v>0</v>
          </cell>
          <cell r="AM31">
            <v>0</v>
          </cell>
          <cell r="AN31">
            <v>0</v>
          </cell>
          <cell r="AO31">
            <v>3451</v>
          </cell>
          <cell r="AP31">
            <v>3635</v>
          </cell>
          <cell r="AQ31">
            <v>2432</v>
          </cell>
          <cell r="AR31">
            <v>1203</v>
          </cell>
          <cell r="AS31">
            <v>2198</v>
          </cell>
          <cell r="AT31">
            <v>9535</v>
          </cell>
        </row>
        <row r="32">
          <cell r="A32">
            <v>25</v>
          </cell>
          <cell r="B32" t="str">
            <v>Boston</v>
          </cell>
          <cell r="C32" t="str">
            <v>E2531</v>
          </cell>
          <cell r="D32">
            <v>87533</v>
          </cell>
          <cell r="E32">
            <v>48706371</v>
          </cell>
          <cell r="F32">
            <v>22981251</v>
          </cell>
          <cell r="G32">
            <v>1322958</v>
          </cell>
          <cell r="H32">
            <v>453181</v>
          </cell>
          <cell r="I32">
            <v>869777</v>
          </cell>
          <cell r="J32">
            <v>1366551</v>
          </cell>
          <cell r="K32">
            <v>56008</v>
          </cell>
          <cell r="L32">
            <v>22121</v>
          </cell>
          <cell r="M32">
            <v>0</v>
          </cell>
          <cell r="N32">
            <v>696239</v>
          </cell>
          <cell r="O32">
            <v>63248</v>
          </cell>
          <cell r="P32">
            <v>42909</v>
          </cell>
          <cell r="Q32">
            <v>11206</v>
          </cell>
          <cell r="R32">
            <v>1310</v>
          </cell>
          <cell r="S32">
            <v>0</v>
          </cell>
          <cell r="T32">
            <v>0</v>
          </cell>
          <cell r="U32">
            <v>0</v>
          </cell>
          <cell r="V32">
            <v>0</v>
          </cell>
          <cell r="W32">
            <v>0</v>
          </cell>
          <cell r="X32">
            <v>20236</v>
          </cell>
          <cell r="Y32">
            <v>312721</v>
          </cell>
          <cell r="Z32">
            <v>19292249</v>
          </cell>
          <cell r="AA32">
            <v>350000</v>
          </cell>
          <cell r="AC32">
            <v>148</v>
          </cell>
          <cell r="AD32">
            <v>11</v>
          </cell>
          <cell r="AE32">
            <v>24</v>
          </cell>
          <cell r="AF32">
            <v>0</v>
          </cell>
          <cell r="AG32">
            <v>269</v>
          </cell>
          <cell r="AH32">
            <v>67</v>
          </cell>
          <cell r="AI32">
            <v>6</v>
          </cell>
          <cell r="AJ32">
            <v>11</v>
          </cell>
          <cell r="AK32">
            <v>4</v>
          </cell>
          <cell r="AL32">
            <v>0</v>
          </cell>
          <cell r="AM32">
            <v>0</v>
          </cell>
          <cell r="AN32">
            <v>0</v>
          </cell>
          <cell r="AO32">
            <v>823</v>
          </cell>
          <cell r="AP32">
            <v>753</v>
          </cell>
          <cell r="AQ32">
            <v>536</v>
          </cell>
          <cell r="AR32">
            <v>217</v>
          </cell>
          <cell r="AS32">
            <v>513</v>
          </cell>
          <cell r="AT32">
            <v>2121</v>
          </cell>
        </row>
        <row r="33">
          <cell r="A33">
            <v>26</v>
          </cell>
          <cell r="B33" t="str">
            <v>Bournemouth</v>
          </cell>
          <cell r="C33" t="str">
            <v>E1202</v>
          </cell>
          <cell r="D33">
            <v>302552</v>
          </cell>
          <cell r="E33">
            <v>165581209</v>
          </cell>
          <cell r="F33">
            <v>78392967</v>
          </cell>
          <cell r="G33">
            <v>4370620</v>
          </cell>
          <cell r="H33">
            <v>1566488</v>
          </cell>
          <cell r="I33">
            <v>2804132</v>
          </cell>
          <cell r="J33">
            <v>4967964</v>
          </cell>
          <cell r="K33">
            <v>111824</v>
          </cell>
          <cell r="L33">
            <v>0</v>
          </cell>
          <cell r="M33">
            <v>5000</v>
          </cell>
          <cell r="N33">
            <v>1372301</v>
          </cell>
          <cell r="O33">
            <v>167077</v>
          </cell>
          <cell r="P33">
            <v>36625</v>
          </cell>
          <cell r="Q33">
            <v>16774</v>
          </cell>
          <cell r="R33">
            <v>0</v>
          </cell>
          <cell r="S33">
            <v>0</v>
          </cell>
          <cell r="T33">
            <v>0</v>
          </cell>
          <cell r="U33">
            <v>0</v>
          </cell>
          <cell r="V33">
            <v>0</v>
          </cell>
          <cell r="W33">
            <v>0</v>
          </cell>
          <cell r="X33">
            <v>219576</v>
          </cell>
          <cell r="Y33">
            <v>1063791.75</v>
          </cell>
          <cell r="Z33">
            <v>67688460.299999997</v>
          </cell>
          <cell r="AA33">
            <v>989100</v>
          </cell>
          <cell r="AC33">
            <v>252</v>
          </cell>
          <cell r="AD33">
            <v>1</v>
          </cell>
          <cell r="AE33">
            <v>0</v>
          </cell>
          <cell r="AF33">
            <v>0</v>
          </cell>
          <cell r="AG33">
            <v>382</v>
          </cell>
          <cell r="AH33">
            <v>60</v>
          </cell>
          <cell r="AI33">
            <v>9</v>
          </cell>
          <cell r="AJ33">
            <v>1</v>
          </cell>
          <cell r="AK33">
            <v>0</v>
          </cell>
          <cell r="AL33">
            <v>0</v>
          </cell>
          <cell r="AM33">
            <v>0</v>
          </cell>
          <cell r="AN33">
            <v>0</v>
          </cell>
          <cell r="AO33">
            <v>2093</v>
          </cell>
          <cell r="AP33">
            <v>3531</v>
          </cell>
          <cell r="AQ33">
            <v>2692</v>
          </cell>
          <cell r="AR33">
            <v>839</v>
          </cell>
          <cell r="AS33">
            <v>1670</v>
          </cell>
          <cell r="AT33">
            <v>7358</v>
          </cell>
        </row>
        <row r="34">
          <cell r="A34">
            <v>27</v>
          </cell>
          <cell r="B34" t="str">
            <v>Bracknell Forest</v>
          </cell>
          <cell r="C34" t="str">
            <v>E0301</v>
          </cell>
          <cell r="D34">
            <v>150666</v>
          </cell>
          <cell r="E34">
            <v>170079355</v>
          </cell>
          <cell r="F34">
            <v>78735162</v>
          </cell>
          <cell r="G34">
            <v>919728</v>
          </cell>
          <cell r="H34">
            <v>1957992</v>
          </cell>
          <cell r="I34">
            <v>-1038264</v>
          </cell>
          <cell r="J34">
            <v>1951466</v>
          </cell>
          <cell r="K34">
            <v>3688</v>
          </cell>
          <cell r="L34">
            <v>0</v>
          </cell>
          <cell r="M34">
            <v>111738</v>
          </cell>
          <cell r="N34">
            <v>2116844</v>
          </cell>
          <cell r="O34">
            <v>80824</v>
          </cell>
          <cell r="P34">
            <v>53979</v>
          </cell>
          <cell r="Q34">
            <v>0</v>
          </cell>
          <cell r="R34">
            <v>0</v>
          </cell>
          <cell r="S34">
            <v>0</v>
          </cell>
          <cell r="T34">
            <v>0</v>
          </cell>
          <cell r="U34">
            <v>0</v>
          </cell>
          <cell r="V34">
            <v>0</v>
          </cell>
          <cell r="W34">
            <v>0</v>
          </cell>
          <cell r="X34">
            <v>50000</v>
          </cell>
          <cell r="Y34">
            <v>550000</v>
          </cell>
          <cell r="Z34">
            <v>73629749</v>
          </cell>
          <cell r="AA34">
            <v>1777000</v>
          </cell>
          <cell r="AC34">
            <v>111</v>
          </cell>
          <cell r="AD34">
            <v>2</v>
          </cell>
          <cell r="AE34">
            <v>0</v>
          </cell>
          <cell r="AF34">
            <v>5</v>
          </cell>
          <cell r="AG34">
            <v>212</v>
          </cell>
          <cell r="AH34">
            <v>73</v>
          </cell>
          <cell r="AI34">
            <v>14</v>
          </cell>
          <cell r="AJ34">
            <v>2</v>
          </cell>
          <cell r="AK34">
            <v>0</v>
          </cell>
          <cell r="AL34">
            <v>0</v>
          </cell>
          <cell r="AM34">
            <v>0</v>
          </cell>
          <cell r="AN34">
            <v>0</v>
          </cell>
          <cell r="AO34">
            <v>1415</v>
          </cell>
          <cell r="AP34">
            <v>422</v>
          </cell>
          <cell r="AQ34">
            <v>228</v>
          </cell>
          <cell r="AR34">
            <v>194</v>
          </cell>
          <cell r="AS34">
            <v>619</v>
          </cell>
          <cell r="AT34">
            <v>2391</v>
          </cell>
        </row>
        <row r="35">
          <cell r="A35">
            <v>28</v>
          </cell>
          <cell r="B35" t="str">
            <v>Bradford</v>
          </cell>
          <cell r="C35" t="str">
            <v>E4701</v>
          </cell>
          <cell r="D35">
            <v>738017</v>
          </cell>
          <cell r="E35">
            <v>380963052</v>
          </cell>
          <cell r="F35">
            <v>178103090</v>
          </cell>
          <cell r="G35">
            <v>14587219</v>
          </cell>
          <cell r="H35">
            <v>3424607</v>
          </cell>
          <cell r="I35">
            <v>11162612</v>
          </cell>
          <cell r="J35">
            <v>12175554</v>
          </cell>
          <cell r="K35">
            <v>134647</v>
          </cell>
          <cell r="L35">
            <v>10333</v>
          </cell>
          <cell r="M35">
            <v>300000</v>
          </cell>
          <cell r="N35">
            <v>8200000</v>
          </cell>
          <cell r="O35">
            <v>7895</v>
          </cell>
          <cell r="P35">
            <v>420000</v>
          </cell>
          <cell r="Q35">
            <v>0</v>
          </cell>
          <cell r="R35">
            <v>0</v>
          </cell>
          <cell r="S35">
            <v>8138</v>
          </cell>
          <cell r="T35">
            <v>0</v>
          </cell>
          <cell r="U35">
            <v>0</v>
          </cell>
          <cell r="V35">
            <v>0</v>
          </cell>
          <cell r="W35">
            <v>20000</v>
          </cell>
          <cell r="X35">
            <v>250000</v>
          </cell>
          <cell r="Y35">
            <v>2400000</v>
          </cell>
          <cell r="Z35">
            <v>142786802</v>
          </cell>
          <cell r="AA35">
            <v>3498117</v>
          </cell>
          <cell r="AC35">
            <v>766</v>
          </cell>
          <cell r="AD35">
            <v>20</v>
          </cell>
          <cell r="AE35">
            <v>10</v>
          </cell>
          <cell r="AF35">
            <v>0</v>
          </cell>
          <cell r="AG35">
            <v>1827</v>
          </cell>
          <cell r="AH35">
            <v>8</v>
          </cell>
          <cell r="AI35">
            <v>77</v>
          </cell>
          <cell r="AJ35">
            <v>0</v>
          </cell>
          <cell r="AK35">
            <v>0</v>
          </cell>
          <cell r="AL35">
            <v>9</v>
          </cell>
          <cell r="AM35">
            <v>0</v>
          </cell>
          <cell r="AN35">
            <v>0</v>
          </cell>
          <cell r="AO35">
            <v>6303</v>
          </cell>
          <cell r="AP35">
            <v>7416</v>
          </cell>
          <cell r="AQ35">
            <v>5004</v>
          </cell>
          <cell r="AR35">
            <v>2412</v>
          </cell>
          <cell r="AS35">
            <v>3986</v>
          </cell>
          <cell r="AT35">
            <v>18052</v>
          </cell>
        </row>
        <row r="36">
          <cell r="A36">
            <v>29</v>
          </cell>
          <cell r="B36" t="str">
            <v>Braintree</v>
          </cell>
          <cell r="C36" t="str">
            <v>E1532</v>
          </cell>
          <cell r="D36">
            <v>188104</v>
          </cell>
          <cell r="E36">
            <v>102644840</v>
          </cell>
          <cell r="F36">
            <v>48607340</v>
          </cell>
          <cell r="G36">
            <v>2832627</v>
          </cell>
          <cell r="H36">
            <v>935537</v>
          </cell>
          <cell r="I36">
            <v>1897090</v>
          </cell>
          <cell r="J36">
            <v>2568080</v>
          </cell>
          <cell r="K36">
            <v>101912</v>
          </cell>
          <cell r="L36">
            <v>11791</v>
          </cell>
          <cell r="M36">
            <v>105022</v>
          </cell>
          <cell r="N36">
            <v>1587109</v>
          </cell>
          <cell r="O36">
            <v>73370</v>
          </cell>
          <cell r="P36">
            <v>165694</v>
          </cell>
          <cell r="Q36">
            <v>624</v>
          </cell>
          <cell r="R36">
            <v>2445</v>
          </cell>
          <cell r="S36">
            <v>0</v>
          </cell>
          <cell r="T36">
            <v>100000</v>
          </cell>
          <cell r="U36">
            <v>0</v>
          </cell>
          <cell r="V36">
            <v>0</v>
          </cell>
          <cell r="W36">
            <v>54165</v>
          </cell>
          <cell r="X36">
            <v>333592</v>
          </cell>
          <cell r="Y36">
            <v>531500</v>
          </cell>
          <cell r="Z36">
            <v>41010868</v>
          </cell>
          <cell r="AA36">
            <v>332000</v>
          </cell>
          <cell r="AC36">
            <v>224</v>
          </cell>
          <cell r="AD36">
            <v>21</v>
          </cell>
          <cell r="AE36">
            <v>10</v>
          </cell>
          <cell r="AF36">
            <v>1</v>
          </cell>
          <cell r="AG36">
            <v>336</v>
          </cell>
          <cell r="AH36">
            <v>127</v>
          </cell>
          <cell r="AI36">
            <v>60</v>
          </cell>
          <cell r="AJ36">
            <v>2</v>
          </cell>
          <cell r="AK36">
            <v>5</v>
          </cell>
          <cell r="AL36">
            <v>0</v>
          </cell>
          <cell r="AM36">
            <v>0</v>
          </cell>
          <cell r="AN36">
            <v>0</v>
          </cell>
          <cell r="AO36">
            <v>1801</v>
          </cell>
          <cell r="AP36">
            <v>1530</v>
          </cell>
          <cell r="AQ36">
            <v>995</v>
          </cell>
          <cell r="AR36">
            <v>535</v>
          </cell>
          <cell r="AS36">
            <v>1125</v>
          </cell>
          <cell r="AT36">
            <v>4506</v>
          </cell>
        </row>
        <row r="37">
          <cell r="A37">
            <v>30</v>
          </cell>
          <cell r="B37" t="str">
            <v>Breckland</v>
          </cell>
          <cell r="C37" t="str">
            <v>E2631</v>
          </cell>
          <cell r="D37">
            <v>167596</v>
          </cell>
          <cell r="E37">
            <v>77326831</v>
          </cell>
          <cell r="F37">
            <v>35773626</v>
          </cell>
          <cell r="G37">
            <v>2729336</v>
          </cell>
          <cell r="H37">
            <v>662046</v>
          </cell>
          <cell r="I37">
            <v>2067290</v>
          </cell>
          <cell r="J37">
            <v>1492848</v>
          </cell>
          <cell r="K37">
            <v>33990</v>
          </cell>
          <cell r="L37">
            <v>81907</v>
          </cell>
          <cell r="M37">
            <v>135615</v>
          </cell>
          <cell r="N37">
            <v>888562</v>
          </cell>
          <cell r="O37">
            <v>62300</v>
          </cell>
          <cell r="P37">
            <v>7110</v>
          </cell>
          <cell r="Q37">
            <v>976</v>
          </cell>
          <cell r="R37">
            <v>9301</v>
          </cell>
          <cell r="S37">
            <v>0</v>
          </cell>
          <cell r="T37">
            <v>0</v>
          </cell>
          <cell r="U37">
            <v>0</v>
          </cell>
          <cell r="V37">
            <v>0</v>
          </cell>
          <cell r="W37">
            <v>0</v>
          </cell>
          <cell r="X37">
            <v>45364</v>
          </cell>
          <cell r="Y37">
            <v>516481</v>
          </cell>
          <cell r="Z37">
            <v>29823211</v>
          </cell>
          <cell r="AA37">
            <v>715473</v>
          </cell>
          <cell r="AC37">
            <v>274</v>
          </cell>
          <cell r="AD37">
            <v>11</v>
          </cell>
          <cell r="AE37">
            <v>66</v>
          </cell>
          <cell r="AF37">
            <v>9</v>
          </cell>
          <cell r="AG37">
            <v>357</v>
          </cell>
          <cell r="AH37">
            <v>122</v>
          </cell>
          <cell r="AI37">
            <v>1</v>
          </cell>
          <cell r="AJ37">
            <v>3</v>
          </cell>
          <cell r="AK37">
            <v>14</v>
          </cell>
          <cell r="AL37">
            <v>0</v>
          </cell>
          <cell r="AM37">
            <v>0</v>
          </cell>
          <cell r="AN37">
            <v>0</v>
          </cell>
          <cell r="AO37">
            <v>1451</v>
          </cell>
          <cell r="AP37">
            <v>1670</v>
          </cell>
          <cell r="AQ37">
            <v>1212</v>
          </cell>
          <cell r="AR37">
            <v>458</v>
          </cell>
          <cell r="AS37">
            <v>1005</v>
          </cell>
          <cell r="AT37">
            <v>4216</v>
          </cell>
        </row>
        <row r="38">
          <cell r="A38">
            <v>31</v>
          </cell>
          <cell r="B38" t="str">
            <v>Brent</v>
          </cell>
          <cell r="C38" t="str">
            <v>E5033</v>
          </cell>
          <cell r="D38">
            <v>419777</v>
          </cell>
          <cell r="E38">
            <v>279106924</v>
          </cell>
          <cell r="F38">
            <v>132110623</v>
          </cell>
          <cell r="G38">
            <v>4031618</v>
          </cell>
          <cell r="H38">
            <v>2487121</v>
          </cell>
          <cell r="I38">
            <v>1544497</v>
          </cell>
          <cell r="J38">
            <v>6778822</v>
          </cell>
          <cell r="K38">
            <v>24929</v>
          </cell>
          <cell r="L38">
            <v>0</v>
          </cell>
          <cell r="M38">
            <v>0</v>
          </cell>
          <cell r="N38">
            <v>3815935</v>
          </cell>
          <cell r="O38">
            <v>406212</v>
          </cell>
          <cell r="P38">
            <v>109097</v>
          </cell>
          <cell r="Q38">
            <v>2463</v>
          </cell>
          <cell r="R38">
            <v>0</v>
          </cell>
          <cell r="S38">
            <v>0</v>
          </cell>
          <cell r="T38">
            <v>0</v>
          </cell>
          <cell r="U38">
            <v>0</v>
          </cell>
          <cell r="V38">
            <v>0</v>
          </cell>
          <cell r="W38">
            <v>100000</v>
          </cell>
          <cell r="X38">
            <v>250000</v>
          </cell>
          <cell r="Y38">
            <v>2100327</v>
          </cell>
          <cell r="Z38">
            <v>115519042</v>
          </cell>
          <cell r="AA38">
            <v>2400000</v>
          </cell>
          <cell r="AC38">
            <v>340</v>
          </cell>
          <cell r="AD38">
            <v>10</v>
          </cell>
          <cell r="AE38">
            <v>0</v>
          </cell>
          <cell r="AF38">
            <v>0</v>
          </cell>
          <cell r="AG38">
            <v>1028</v>
          </cell>
          <cell r="AH38">
            <v>120</v>
          </cell>
          <cell r="AI38">
            <v>9</v>
          </cell>
          <cell r="AJ38">
            <v>3</v>
          </cell>
          <cell r="AK38">
            <v>0</v>
          </cell>
          <cell r="AL38">
            <v>0</v>
          </cell>
          <cell r="AM38">
            <v>0</v>
          </cell>
          <cell r="AN38">
            <v>0</v>
          </cell>
          <cell r="AO38">
            <v>2999</v>
          </cell>
          <cell r="AP38">
            <v>2153</v>
          </cell>
          <cell r="AQ38">
            <v>811</v>
          </cell>
          <cell r="AR38">
            <v>1342</v>
          </cell>
          <cell r="AS38">
            <v>3223</v>
          </cell>
          <cell r="AT38">
            <v>8482</v>
          </cell>
        </row>
        <row r="39">
          <cell r="A39">
            <v>32</v>
          </cell>
          <cell r="B39" t="str">
            <v>Brentwood</v>
          </cell>
          <cell r="C39" t="str">
            <v>E1533</v>
          </cell>
          <cell r="D39">
            <v>105408</v>
          </cell>
          <cell r="E39">
            <v>75115908</v>
          </cell>
          <cell r="F39">
            <v>35306894</v>
          </cell>
          <cell r="G39">
            <v>1041536</v>
          </cell>
          <cell r="H39">
            <v>720889.6</v>
          </cell>
          <cell r="I39">
            <v>320646.40000000002</v>
          </cell>
          <cell r="J39">
            <v>2136422</v>
          </cell>
          <cell r="K39">
            <v>42705</v>
          </cell>
          <cell r="L39">
            <v>4849</v>
          </cell>
          <cell r="M39">
            <v>42308</v>
          </cell>
          <cell r="N39">
            <v>824823</v>
          </cell>
          <cell r="O39">
            <v>121476</v>
          </cell>
          <cell r="P39">
            <v>69669</v>
          </cell>
          <cell r="Q39">
            <v>5338</v>
          </cell>
          <cell r="R39">
            <v>3403</v>
          </cell>
          <cell r="S39">
            <v>11468</v>
          </cell>
          <cell r="T39">
            <v>0</v>
          </cell>
          <cell r="U39">
            <v>0</v>
          </cell>
          <cell r="V39">
            <v>0</v>
          </cell>
          <cell r="W39">
            <v>0</v>
          </cell>
          <cell r="X39">
            <v>0</v>
          </cell>
          <cell r="Y39">
            <v>709529</v>
          </cell>
          <cell r="Z39">
            <v>29502472.699999999</v>
          </cell>
          <cell r="AA39">
            <v>464631</v>
          </cell>
          <cell r="AC39">
            <v>109</v>
          </cell>
          <cell r="AD39">
            <v>2</v>
          </cell>
          <cell r="AE39">
            <v>4</v>
          </cell>
          <cell r="AF39">
            <v>0</v>
          </cell>
          <cell r="AG39">
            <v>89</v>
          </cell>
          <cell r="AH39">
            <v>67</v>
          </cell>
          <cell r="AI39">
            <v>30</v>
          </cell>
          <cell r="AJ39">
            <v>2</v>
          </cell>
          <cell r="AK39">
            <v>3</v>
          </cell>
          <cell r="AL39">
            <v>4</v>
          </cell>
          <cell r="AM39">
            <v>0</v>
          </cell>
          <cell r="AN39">
            <v>0</v>
          </cell>
          <cell r="AO39">
            <v>1019</v>
          </cell>
          <cell r="AP39">
            <v>533</v>
          </cell>
          <cell r="AQ39">
            <v>217</v>
          </cell>
          <cell r="AR39">
            <v>316</v>
          </cell>
          <cell r="AS39">
            <v>608</v>
          </cell>
          <cell r="AT39">
            <v>2212</v>
          </cell>
        </row>
        <row r="40">
          <cell r="A40">
            <v>33</v>
          </cell>
          <cell r="B40" t="str">
            <v>Brighton &amp; Hove</v>
          </cell>
          <cell r="C40" t="str">
            <v>E1401</v>
          </cell>
          <cell r="D40">
            <v>422367</v>
          </cell>
          <cell r="E40">
            <v>264463908</v>
          </cell>
          <cell r="F40">
            <v>126616874</v>
          </cell>
          <cell r="G40">
            <v>5875367</v>
          </cell>
          <cell r="H40">
            <v>2491347</v>
          </cell>
          <cell r="I40">
            <v>3384020</v>
          </cell>
          <cell r="J40">
            <v>8066694</v>
          </cell>
          <cell r="K40">
            <v>56344</v>
          </cell>
          <cell r="L40">
            <v>0</v>
          </cell>
          <cell r="M40">
            <v>0</v>
          </cell>
          <cell r="N40">
            <v>3379338</v>
          </cell>
          <cell r="O40">
            <v>100128</v>
          </cell>
          <cell r="P40">
            <v>59993</v>
          </cell>
          <cell r="Q40">
            <v>2310</v>
          </cell>
          <cell r="R40">
            <v>0</v>
          </cell>
          <cell r="S40">
            <v>0</v>
          </cell>
          <cell r="T40">
            <v>115300</v>
          </cell>
          <cell r="U40">
            <v>0</v>
          </cell>
          <cell r="V40">
            <v>0</v>
          </cell>
          <cell r="W40">
            <v>30000</v>
          </cell>
          <cell r="X40">
            <v>77000</v>
          </cell>
          <cell r="Y40">
            <v>2267000</v>
          </cell>
          <cell r="Z40">
            <v>109063993</v>
          </cell>
          <cell r="AA40">
            <v>2700000</v>
          </cell>
          <cell r="AC40">
            <v>430</v>
          </cell>
          <cell r="AD40">
            <v>12</v>
          </cell>
          <cell r="AE40">
            <v>0</v>
          </cell>
          <cell r="AF40">
            <v>1</v>
          </cell>
          <cell r="AG40">
            <v>572</v>
          </cell>
          <cell r="AH40">
            <v>17</v>
          </cell>
          <cell r="AI40">
            <v>65</v>
          </cell>
          <cell r="AJ40">
            <v>5</v>
          </cell>
          <cell r="AK40">
            <v>0</v>
          </cell>
          <cell r="AL40">
            <v>0</v>
          </cell>
          <cell r="AM40">
            <v>0</v>
          </cell>
          <cell r="AN40">
            <v>0</v>
          </cell>
          <cell r="AO40">
            <v>3575</v>
          </cell>
          <cell r="AP40">
            <v>5127</v>
          </cell>
          <cell r="AQ40">
            <v>3175</v>
          </cell>
          <cell r="AR40">
            <v>1952</v>
          </cell>
          <cell r="AS40">
            <v>819</v>
          </cell>
          <cell r="AT40">
            <v>9836</v>
          </cell>
        </row>
        <row r="41">
          <cell r="A41">
            <v>34</v>
          </cell>
          <cell r="B41" t="str">
            <v>Bristol</v>
          </cell>
          <cell r="C41" t="str">
            <v>E0102</v>
          </cell>
          <cell r="D41">
            <v>720642</v>
          </cell>
          <cell r="E41">
            <v>533076661</v>
          </cell>
          <cell r="F41">
            <v>249870637</v>
          </cell>
          <cell r="G41">
            <v>5472702</v>
          </cell>
          <cell r="H41">
            <v>5276727</v>
          </cell>
          <cell r="I41">
            <v>195975</v>
          </cell>
          <cell r="J41">
            <v>15785788</v>
          </cell>
          <cell r="K41">
            <v>147079</v>
          </cell>
          <cell r="L41">
            <v>0</v>
          </cell>
          <cell r="M41">
            <v>481631</v>
          </cell>
          <cell r="N41">
            <v>13581454</v>
          </cell>
          <cell r="O41">
            <v>315304</v>
          </cell>
          <cell r="P41">
            <v>472797</v>
          </cell>
          <cell r="Q41">
            <v>5213</v>
          </cell>
          <cell r="R41">
            <v>0</v>
          </cell>
          <cell r="S41">
            <v>0</v>
          </cell>
          <cell r="T41">
            <v>0</v>
          </cell>
          <cell r="U41">
            <v>341768</v>
          </cell>
          <cell r="V41">
            <v>0</v>
          </cell>
          <cell r="W41">
            <v>0</v>
          </cell>
          <cell r="X41">
            <v>1250000</v>
          </cell>
          <cell r="Y41">
            <v>2000000</v>
          </cell>
          <cell r="Z41">
            <v>215111869</v>
          </cell>
          <cell r="AA41">
            <v>1960000</v>
          </cell>
          <cell r="AC41">
            <v>864</v>
          </cell>
          <cell r="AD41">
            <v>26</v>
          </cell>
          <cell r="AE41">
            <v>0</v>
          </cell>
          <cell r="AF41">
            <v>5</v>
          </cell>
          <cell r="AG41">
            <v>2016</v>
          </cell>
          <cell r="AH41">
            <v>158</v>
          </cell>
          <cell r="AI41">
            <v>148</v>
          </cell>
          <cell r="AJ41">
            <v>17</v>
          </cell>
          <cell r="AK41">
            <v>0</v>
          </cell>
          <cell r="AL41">
            <v>0</v>
          </cell>
          <cell r="AM41">
            <v>25</v>
          </cell>
          <cell r="AN41">
            <v>0</v>
          </cell>
          <cell r="AO41">
            <v>6809</v>
          </cell>
          <cell r="AP41">
            <v>4000</v>
          </cell>
          <cell r="AQ41">
            <v>2264</v>
          </cell>
          <cell r="AR41">
            <v>1736</v>
          </cell>
          <cell r="AS41">
            <v>4224</v>
          </cell>
          <cell r="AT41">
            <v>15398</v>
          </cell>
        </row>
        <row r="42">
          <cell r="A42">
            <v>35</v>
          </cell>
          <cell r="B42" t="str">
            <v>Broadland</v>
          </cell>
          <cell r="C42" t="str">
            <v>E2632</v>
          </cell>
          <cell r="D42">
            <v>138072</v>
          </cell>
          <cell r="E42">
            <v>73497441</v>
          </cell>
          <cell r="F42">
            <v>34617119</v>
          </cell>
          <cell r="G42">
            <v>2410094.54</v>
          </cell>
          <cell r="H42">
            <v>662907</v>
          </cell>
          <cell r="I42">
            <v>1747187.54</v>
          </cell>
          <cell r="J42">
            <v>1337126</v>
          </cell>
          <cell r="K42">
            <v>38973</v>
          </cell>
          <cell r="L42">
            <v>54591</v>
          </cell>
          <cell r="M42">
            <v>40000</v>
          </cell>
          <cell r="N42">
            <v>568805</v>
          </cell>
          <cell r="O42">
            <v>13438</v>
          </cell>
          <cell r="P42">
            <v>56937</v>
          </cell>
          <cell r="Q42">
            <v>0</v>
          </cell>
          <cell r="R42">
            <v>54591</v>
          </cell>
          <cell r="S42">
            <v>9779</v>
          </cell>
          <cell r="T42">
            <v>0</v>
          </cell>
          <cell r="U42">
            <v>0</v>
          </cell>
          <cell r="V42">
            <v>0</v>
          </cell>
          <cell r="W42">
            <v>50000</v>
          </cell>
          <cell r="X42">
            <v>25000</v>
          </cell>
          <cell r="Y42">
            <v>325000</v>
          </cell>
          <cell r="Z42">
            <v>29887281.5</v>
          </cell>
          <cell r="AA42">
            <v>102188</v>
          </cell>
          <cell r="AC42">
            <v>170</v>
          </cell>
          <cell r="AD42">
            <v>16</v>
          </cell>
          <cell r="AE42">
            <v>39</v>
          </cell>
          <cell r="AF42">
            <v>0</v>
          </cell>
          <cell r="AG42">
            <v>193</v>
          </cell>
          <cell r="AH42">
            <v>23</v>
          </cell>
          <cell r="AI42">
            <v>12</v>
          </cell>
          <cell r="AJ42">
            <v>0</v>
          </cell>
          <cell r="AK42">
            <v>39</v>
          </cell>
          <cell r="AL42">
            <v>3</v>
          </cell>
          <cell r="AM42">
            <v>0</v>
          </cell>
          <cell r="AN42">
            <v>0</v>
          </cell>
          <cell r="AO42">
            <v>980</v>
          </cell>
          <cell r="AP42">
            <v>1478</v>
          </cell>
          <cell r="AQ42">
            <v>1103</v>
          </cell>
          <cell r="AR42">
            <v>375</v>
          </cell>
          <cell r="AS42">
            <v>870</v>
          </cell>
          <cell r="AT42">
            <v>3378</v>
          </cell>
        </row>
        <row r="43">
          <cell r="A43">
            <v>36</v>
          </cell>
          <cell r="B43" t="str">
            <v>Bromley</v>
          </cell>
          <cell r="C43" t="str">
            <v>E5034</v>
          </cell>
          <cell r="D43">
            <v>342871</v>
          </cell>
          <cell r="E43">
            <v>213804574</v>
          </cell>
          <cell r="F43">
            <v>101569659</v>
          </cell>
          <cell r="G43">
            <v>4267467</v>
          </cell>
          <cell r="H43">
            <v>1917578</v>
          </cell>
          <cell r="I43">
            <v>2349889</v>
          </cell>
          <cell r="J43">
            <v>7869564</v>
          </cell>
          <cell r="K43">
            <v>164239</v>
          </cell>
          <cell r="L43">
            <v>0</v>
          </cell>
          <cell r="M43">
            <v>0</v>
          </cell>
          <cell r="N43">
            <v>3395269</v>
          </cell>
          <cell r="O43">
            <v>214403</v>
          </cell>
          <cell r="P43">
            <v>199210</v>
          </cell>
          <cell r="Q43">
            <v>41060</v>
          </cell>
          <cell r="R43">
            <v>0</v>
          </cell>
          <cell r="S43">
            <v>0</v>
          </cell>
          <cell r="T43">
            <v>0</v>
          </cell>
          <cell r="U43">
            <v>0</v>
          </cell>
          <cell r="V43">
            <v>0</v>
          </cell>
          <cell r="W43">
            <v>0</v>
          </cell>
          <cell r="X43">
            <v>107418</v>
          </cell>
          <cell r="Y43">
            <v>1937189</v>
          </cell>
          <cell r="Z43">
            <v>85272291</v>
          </cell>
          <cell r="AA43">
            <v>2225000</v>
          </cell>
          <cell r="AC43">
            <v>363</v>
          </cell>
          <cell r="AD43">
            <v>26</v>
          </cell>
          <cell r="AE43">
            <v>0</v>
          </cell>
          <cell r="AF43">
            <v>0</v>
          </cell>
          <cell r="AG43">
            <v>768</v>
          </cell>
          <cell r="AH43">
            <v>44</v>
          </cell>
          <cell r="AI43">
            <v>37</v>
          </cell>
          <cell r="AJ43">
            <v>27</v>
          </cell>
          <cell r="AK43">
            <v>0</v>
          </cell>
          <cell r="AL43">
            <v>0</v>
          </cell>
          <cell r="AM43">
            <v>0</v>
          </cell>
          <cell r="AN43">
            <v>0</v>
          </cell>
          <cell r="AO43">
            <v>2387</v>
          </cell>
          <cell r="AP43">
            <v>2103</v>
          </cell>
          <cell r="AQ43">
            <v>1095</v>
          </cell>
          <cell r="AR43">
            <v>1008</v>
          </cell>
          <cell r="AS43">
            <v>2834</v>
          </cell>
          <cell r="AT43">
            <v>7366</v>
          </cell>
        </row>
        <row r="44">
          <cell r="A44">
            <v>37</v>
          </cell>
          <cell r="B44" t="str">
            <v>Bromsgrove</v>
          </cell>
          <cell r="C44" t="str">
            <v>E1831</v>
          </cell>
          <cell r="D44">
            <v>123091</v>
          </cell>
          <cell r="E44">
            <v>68859593</v>
          </cell>
          <cell r="F44">
            <v>32206262</v>
          </cell>
          <cell r="G44">
            <v>1840900.67</v>
          </cell>
          <cell r="H44">
            <v>613144</v>
          </cell>
          <cell r="I44">
            <v>1227756.67</v>
          </cell>
          <cell r="J44">
            <v>1984229.26</v>
          </cell>
          <cell r="K44">
            <v>15501.12</v>
          </cell>
          <cell r="L44">
            <v>2156.9499999999998</v>
          </cell>
          <cell r="M44">
            <v>70000</v>
          </cell>
          <cell r="N44">
            <v>673893</v>
          </cell>
          <cell r="O44">
            <v>125578</v>
          </cell>
          <cell r="P44">
            <v>136395</v>
          </cell>
          <cell r="Q44">
            <v>3504</v>
          </cell>
          <cell r="R44">
            <v>1524</v>
          </cell>
          <cell r="S44">
            <v>0</v>
          </cell>
          <cell r="T44">
            <v>0</v>
          </cell>
          <cell r="U44">
            <v>0</v>
          </cell>
          <cell r="V44">
            <v>0</v>
          </cell>
          <cell r="W44">
            <v>0</v>
          </cell>
          <cell r="X44">
            <v>6447</v>
          </cell>
          <cell r="Y44">
            <v>427063</v>
          </cell>
          <cell r="Z44">
            <v>27055929</v>
          </cell>
          <cell r="AA44">
            <v>263000</v>
          </cell>
          <cell r="AC44">
            <v>124</v>
          </cell>
          <cell r="AD44">
            <v>3</v>
          </cell>
          <cell r="AE44">
            <v>2</v>
          </cell>
          <cell r="AF44">
            <v>0</v>
          </cell>
          <cell r="AG44">
            <v>377</v>
          </cell>
          <cell r="AH44">
            <v>70</v>
          </cell>
          <cell r="AI44">
            <v>32</v>
          </cell>
          <cell r="AJ44">
            <v>2</v>
          </cell>
          <cell r="AK44">
            <v>0</v>
          </cell>
          <cell r="AL44">
            <v>0</v>
          </cell>
          <cell r="AM44">
            <v>0</v>
          </cell>
          <cell r="AN44">
            <v>0</v>
          </cell>
          <cell r="AO44">
            <v>1146</v>
          </cell>
          <cell r="AP44">
            <v>985</v>
          </cell>
          <cell r="AQ44">
            <v>625</v>
          </cell>
          <cell r="AR44">
            <v>360</v>
          </cell>
          <cell r="AS44">
            <v>823</v>
          </cell>
          <cell r="AT44">
            <v>2979</v>
          </cell>
        </row>
        <row r="45">
          <cell r="A45">
            <v>38</v>
          </cell>
          <cell r="B45" t="str">
            <v>Broxbourne</v>
          </cell>
          <cell r="C45" t="str">
            <v>E1931</v>
          </cell>
          <cell r="D45">
            <v>116685</v>
          </cell>
          <cell r="E45">
            <v>96511703</v>
          </cell>
          <cell r="F45">
            <v>44885075</v>
          </cell>
          <cell r="G45">
            <v>1306000</v>
          </cell>
          <cell r="H45">
            <v>1048271</v>
          </cell>
          <cell r="I45">
            <v>257729</v>
          </cell>
          <cell r="J45">
            <v>1634000</v>
          </cell>
          <cell r="K45">
            <v>70500</v>
          </cell>
          <cell r="L45">
            <v>0</v>
          </cell>
          <cell r="M45">
            <v>40000</v>
          </cell>
          <cell r="N45">
            <v>716825</v>
          </cell>
          <cell r="O45">
            <v>93250</v>
          </cell>
          <cell r="P45">
            <v>11500</v>
          </cell>
          <cell r="Q45">
            <v>0</v>
          </cell>
          <cell r="R45">
            <v>0</v>
          </cell>
          <cell r="S45">
            <v>0</v>
          </cell>
          <cell r="T45">
            <v>5000</v>
          </cell>
          <cell r="U45">
            <v>0</v>
          </cell>
          <cell r="V45">
            <v>0</v>
          </cell>
          <cell r="W45">
            <v>0</v>
          </cell>
          <cell r="X45">
            <v>250000</v>
          </cell>
          <cell r="Y45">
            <v>625000</v>
          </cell>
          <cell r="Z45">
            <v>41606722</v>
          </cell>
          <cell r="AA45">
            <v>800000</v>
          </cell>
          <cell r="AC45">
            <v>86</v>
          </cell>
          <cell r="AD45">
            <v>4</v>
          </cell>
          <cell r="AE45">
            <v>0</v>
          </cell>
          <cell r="AF45">
            <v>0</v>
          </cell>
          <cell r="AG45">
            <v>142</v>
          </cell>
          <cell r="AH45">
            <v>31</v>
          </cell>
          <cell r="AI45">
            <v>6</v>
          </cell>
          <cell r="AJ45">
            <v>0</v>
          </cell>
          <cell r="AK45">
            <v>0</v>
          </cell>
          <cell r="AL45">
            <v>0</v>
          </cell>
          <cell r="AM45">
            <v>0</v>
          </cell>
          <cell r="AN45">
            <v>0</v>
          </cell>
          <cell r="AO45">
            <v>1200</v>
          </cell>
          <cell r="AP45">
            <v>659</v>
          </cell>
          <cell r="AQ45">
            <v>309</v>
          </cell>
          <cell r="AR45">
            <v>350</v>
          </cell>
          <cell r="AS45">
            <v>328</v>
          </cell>
          <cell r="AT45">
            <v>2259</v>
          </cell>
        </row>
        <row r="46">
          <cell r="A46">
            <v>39</v>
          </cell>
          <cell r="B46" t="str">
            <v>Broxtowe</v>
          </cell>
          <cell r="C46" t="str">
            <v>E3033</v>
          </cell>
          <cell r="D46">
            <v>107754</v>
          </cell>
          <cell r="E46">
            <v>60140303</v>
          </cell>
          <cell r="F46">
            <v>28226811</v>
          </cell>
          <cell r="G46">
            <v>1502673.78</v>
          </cell>
          <cell r="H46">
            <v>565223.41</v>
          </cell>
          <cell r="I46">
            <v>937450.37</v>
          </cell>
          <cell r="J46">
            <v>965741.03</v>
          </cell>
          <cell r="K46">
            <v>0</v>
          </cell>
          <cell r="L46">
            <v>2760.66</v>
          </cell>
          <cell r="M46">
            <v>0</v>
          </cell>
          <cell r="N46">
            <v>506479</v>
          </cell>
          <cell r="O46">
            <v>32669</v>
          </cell>
          <cell r="P46">
            <v>66055</v>
          </cell>
          <cell r="Q46">
            <v>0</v>
          </cell>
          <cell r="R46">
            <v>2760.66</v>
          </cell>
          <cell r="S46">
            <v>0</v>
          </cell>
          <cell r="T46">
            <v>0</v>
          </cell>
          <cell r="U46">
            <v>0</v>
          </cell>
          <cell r="V46">
            <v>0</v>
          </cell>
          <cell r="W46">
            <v>0</v>
          </cell>
          <cell r="X46">
            <v>0</v>
          </cell>
          <cell r="Y46">
            <v>250000</v>
          </cell>
          <cell r="Z46">
            <v>25475845.100000001</v>
          </cell>
          <cell r="AA46">
            <v>502449</v>
          </cell>
          <cell r="AC46">
            <v>97</v>
          </cell>
          <cell r="AD46">
            <v>0</v>
          </cell>
          <cell r="AE46">
            <v>5</v>
          </cell>
          <cell r="AF46">
            <v>0</v>
          </cell>
          <cell r="AG46">
            <v>217</v>
          </cell>
          <cell r="AH46">
            <v>46</v>
          </cell>
          <cell r="AI46">
            <v>20</v>
          </cell>
          <cell r="AJ46">
            <v>0</v>
          </cell>
          <cell r="AK46">
            <v>5</v>
          </cell>
          <cell r="AL46">
            <v>0</v>
          </cell>
          <cell r="AM46">
            <v>0</v>
          </cell>
          <cell r="AN46">
            <v>0</v>
          </cell>
          <cell r="AO46">
            <v>866</v>
          </cell>
          <cell r="AP46">
            <v>888</v>
          </cell>
          <cell r="AQ46">
            <v>707</v>
          </cell>
          <cell r="AR46">
            <v>187</v>
          </cell>
          <cell r="AS46">
            <v>806</v>
          </cell>
          <cell r="AT46">
            <v>2571</v>
          </cell>
        </row>
        <row r="47">
          <cell r="A47">
            <v>40</v>
          </cell>
          <cell r="B47" t="str">
            <v>Burnley</v>
          </cell>
          <cell r="C47" t="str">
            <v>E2333</v>
          </cell>
          <cell r="D47">
            <v>149071</v>
          </cell>
          <cell r="E47">
            <v>71962275</v>
          </cell>
          <cell r="F47">
            <v>34388378</v>
          </cell>
          <cell r="G47">
            <v>2450005</v>
          </cell>
          <cell r="H47">
            <v>661143</v>
          </cell>
          <cell r="I47">
            <v>1788862</v>
          </cell>
          <cell r="J47">
            <v>2223684</v>
          </cell>
          <cell r="K47">
            <v>28162</v>
          </cell>
          <cell r="L47">
            <v>3565</v>
          </cell>
          <cell r="M47">
            <v>40489</v>
          </cell>
          <cell r="N47">
            <v>1323826</v>
          </cell>
          <cell r="O47">
            <v>87636</v>
          </cell>
          <cell r="P47">
            <v>79074</v>
          </cell>
          <cell r="Q47">
            <v>0</v>
          </cell>
          <cell r="R47">
            <v>0</v>
          </cell>
          <cell r="S47">
            <v>0</v>
          </cell>
          <cell r="T47">
            <v>0</v>
          </cell>
          <cell r="U47">
            <v>0</v>
          </cell>
          <cell r="V47">
            <v>0</v>
          </cell>
          <cell r="W47">
            <v>66695</v>
          </cell>
          <cell r="X47">
            <v>6063</v>
          </cell>
          <cell r="Y47">
            <v>424424</v>
          </cell>
          <cell r="Z47">
            <v>28313849</v>
          </cell>
          <cell r="AA47">
            <v>1112027</v>
          </cell>
          <cell r="AC47">
            <v>132</v>
          </cell>
          <cell r="AD47">
            <v>2</v>
          </cell>
          <cell r="AE47">
            <v>2</v>
          </cell>
          <cell r="AF47">
            <v>1</v>
          </cell>
          <cell r="AG47">
            <v>638</v>
          </cell>
          <cell r="AH47">
            <v>45</v>
          </cell>
          <cell r="AI47">
            <v>40</v>
          </cell>
          <cell r="AJ47">
            <v>0</v>
          </cell>
          <cell r="AK47">
            <v>0</v>
          </cell>
          <cell r="AL47">
            <v>0</v>
          </cell>
          <cell r="AM47">
            <v>0</v>
          </cell>
          <cell r="AN47">
            <v>0</v>
          </cell>
          <cell r="AO47">
            <v>1318</v>
          </cell>
          <cell r="AP47">
            <v>1525</v>
          </cell>
          <cell r="AQ47">
            <v>1182</v>
          </cell>
          <cell r="AR47">
            <v>343</v>
          </cell>
          <cell r="AS47">
            <v>762</v>
          </cell>
          <cell r="AT47">
            <v>3719</v>
          </cell>
        </row>
        <row r="48">
          <cell r="A48">
            <v>41</v>
          </cell>
          <cell r="B48" t="str">
            <v>Bury</v>
          </cell>
          <cell r="C48" t="str">
            <v>E4202</v>
          </cell>
          <cell r="D48">
            <v>239407</v>
          </cell>
          <cell r="E48">
            <v>128389223</v>
          </cell>
          <cell r="F48">
            <v>60316543</v>
          </cell>
          <cell r="G48">
            <v>4344796</v>
          </cell>
          <cell r="H48">
            <v>1151200</v>
          </cell>
          <cell r="I48">
            <v>3193596</v>
          </cell>
          <cell r="J48">
            <v>2188636</v>
          </cell>
          <cell r="K48">
            <v>89377</v>
          </cell>
          <cell r="L48">
            <v>1512</v>
          </cell>
          <cell r="M48">
            <v>0</v>
          </cell>
          <cell r="N48">
            <v>746477</v>
          </cell>
          <cell r="O48">
            <v>272259</v>
          </cell>
          <cell r="P48">
            <v>60322.85</v>
          </cell>
          <cell r="Q48">
            <v>22344</v>
          </cell>
          <cell r="R48">
            <v>1512</v>
          </cell>
          <cell r="S48">
            <v>0</v>
          </cell>
          <cell r="T48">
            <v>0</v>
          </cell>
          <cell r="U48">
            <v>0</v>
          </cell>
          <cell r="V48">
            <v>0</v>
          </cell>
          <cell r="W48">
            <v>0</v>
          </cell>
          <cell r="X48">
            <v>220280.83</v>
          </cell>
          <cell r="Y48">
            <v>1074000</v>
          </cell>
          <cell r="Z48">
            <v>52397120.299999997</v>
          </cell>
          <cell r="AA48">
            <v>2607894</v>
          </cell>
          <cell r="AC48">
            <v>175</v>
          </cell>
          <cell r="AD48">
            <v>9</v>
          </cell>
          <cell r="AE48">
            <v>1</v>
          </cell>
          <cell r="AF48">
            <v>0</v>
          </cell>
          <cell r="AG48">
            <v>385</v>
          </cell>
          <cell r="AH48">
            <v>120</v>
          </cell>
          <cell r="AI48">
            <v>27</v>
          </cell>
          <cell r="AJ48">
            <v>9</v>
          </cell>
          <cell r="AK48">
            <v>1</v>
          </cell>
          <cell r="AL48">
            <v>0</v>
          </cell>
          <cell r="AM48">
            <v>0</v>
          </cell>
          <cell r="AN48">
            <v>0</v>
          </cell>
          <cell r="AO48">
            <v>1848</v>
          </cell>
          <cell r="AP48">
            <v>2204</v>
          </cell>
          <cell r="AQ48">
            <v>1398</v>
          </cell>
          <cell r="AR48">
            <v>806</v>
          </cell>
          <cell r="AS48">
            <v>1593</v>
          </cell>
          <cell r="AT48">
            <v>5730</v>
          </cell>
        </row>
        <row r="49">
          <cell r="A49">
            <v>42</v>
          </cell>
          <cell r="B49" t="str">
            <v>Calderdale</v>
          </cell>
          <cell r="C49" t="str">
            <v>E4702</v>
          </cell>
          <cell r="D49">
            <v>354527</v>
          </cell>
          <cell r="E49">
            <v>157603437</v>
          </cell>
          <cell r="F49">
            <v>73933499</v>
          </cell>
          <cell r="G49">
            <v>6165974</v>
          </cell>
          <cell r="H49">
            <v>1367281</v>
          </cell>
          <cell r="I49">
            <v>4798693</v>
          </cell>
          <cell r="J49">
            <v>3422178</v>
          </cell>
          <cell r="K49">
            <v>174565</v>
          </cell>
          <cell r="L49">
            <v>9416</v>
          </cell>
          <cell r="M49">
            <v>163477</v>
          </cell>
          <cell r="N49">
            <v>2896371</v>
          </cell>
          <cell r="O49">
            <v>255334</v>
          </cell>
          <cell r="P49">
            <v>258163</v>
          </cell>
          <cell r="Q49">
            <v>0</v>
          </cell>
          <cell r="R49">
            <v>0</v>
          </cell>
          <cell r="S49">
            <v>0</v>
          </cell>
          <cell r="T49">
            <v>0</v>
          </cell>
          <cell r="U49">
            <v>0</v>
          </cell>
          <cell r="V49">
            <v>0</v>
          </cell>
          <cell r="W49">
            <v>0</v>
          </cell>
          <cell r="X49">
            <v>0</v>
          </cell>
          <cell r="Y49">
            <v>1000000</v>
          </cell>
          <cell r="Z49">
            <v>60399394</v>
          </cell>
          <cell r="AA49">
            <v>670653</v>
          </cell>
          <cell r="AC49">
            <v>343</v>
          </cell>
          <cell r="AD49">
            <v>30</v>
          </cell>
          <cell r="AE49">
            <v>11</v>
          </cell>
          <cell r="AF49">
            <v>3</v>
          </cell>
          <cell r="AG49">
            <v>889</v>
          </cell>
          <cell r="AH49">
            <v>194</v>
          </cell>
          <cell r="AI49">
            <v>119</v>
          </cell>
          <cell r="AJ49">
            <v>0</v>
          </cell>
          <cell r="AK49">
            <v>0</v>
          </cell>
          <cell r="AL49">
            <v>0</v>
          </cell>
          <cell r="AM49">
            <v>0</v>
          </cell>
          <cell r="AN49">
            <v>0</v>
          </cell>
          <cell r="AO49">
            <v>3013</v>
          </cell>
          <cell r="AP49">
            <v>3620</v>
          </cell>
          <cell r="AQ49">
            <v>2697</v>
          </cell>
          <cell r="AR49">
            <v>923</v>
          </cell>
          <cell r="AS49">
            <v>2176</v>
          </cell>
          <cell r="AT49">
            <v>8919</v>
          </cell>
        </row>
        <row r="50">
          <cell r="A50">
            <v>43</v>
          </cell>
          <cell r="B50" t="str">
            <v>Cambridge</v>
          </cell>
          <cell r="C50" t="str">
            <v>E0531</v>
          </cell>
          <cell r="D50">
            <v>227835</v>
          </cell>
          <cell r="E50">
            <v>254405026</v>
          </cell>
          <cell r="F50">
            <v>122399917</v>
          </cell>
          <cell r="G50">
            <v>1282350</v>
          </cell>
          <cell r="H50">
            <v>2707167</v>
          </cell>
          <cell r="I50">
            <v>-1424817</v>
          </cell>
          <cell r="J50">
            <v>21720871</v>
          </cell>
          <cell r="K50">
            <v>14016</v>
          </cell>
          <cell r="L50">
            <v>0</v>
          </cell>
          <cell r="M50">
            <v>20000</v>
          </cell>
          <cell r="N50">
            <v>1929908</v>
          </cell>
          <cell r="O50">
            <v>169983</v>
          </cell>
          <cell r="P50">
            <v>7900</v>
          </cell>
          <cell r="Q50">
            <v>0</v>
          </cell>
          <cell r="R50">
            <v>0</v>
          </cell>
          <cell r="S50">
            <v>0</v>
          </cell>
          <cell r="T50">
            <v>0</v>
          </cell>
          <cell r="U50">
            <v>0</v>
          </cell>
          <cell r="V50">
            <v>0</v>
          </cell>
          <cell r="W50">
            <v>89000</v>
          </cell>
          <cell r="X50">
            <v>0</v>
          </cell>
          <cell r="Y50">
            <v>780000</v>
          </cell>
          <cell r="Z50">
            <v>98985302</v>
          </cell>
          <cell r="AA50">
            <v>1548930</v>
          </cell>
          <cell r="AC50">
            <v>442</v>
          </cell>
          <cell r="AD50">
            <v>3</v>
          </cell>
          <cell r="AE50">
            <v>0</v>
          </cell>
          <cell r="AF50">
            <v>3</v>
          </cell>
          <cell r="AG50">
            <v>374</v>
          </cell>
          <cell r="AH50">
            <v>67</v>
          </cell>
          <cell r="AI50">
            <v>4</v>
          </cell>
          <cell r="AJ50">
            <v>0</v>
          </cell>
          <cell r="AK50">
            <v>0</v>
          </cell>
          <cell r="AL50">
            <v>0</v>
          </cell>
          <cell r="AM50">
            <v>0</v>
          </cell>
          <cell r="AN50">
            <v>0</v>
          </cell>
          <cell r="AO50">
            <v>2412</v>
          </cell>
          <cell r="AP50">
            <v>672</v>
          </cell>
          <cell r="AQ50">
            <v>263</v>
          </cell>
          <cell r="AR50">
            <v>409</v>
          </cell>
          <cell r="AS50">
            <v>945</v>
          </cell>
          <cell r="AT50">
            <v>4057</v>
          </cell>
        </row>
        <row r="51">
          <cell r="A51">
            <v>44</v>
          </cell>
          <cell r="B51" t="str">
            <v>Camden</v>
          </cell>
          <cell r="C51" t="str">
            <v>E5011</v>
          </cell>
          <cell r="D51">
            <v>1185753</v>
          </cell>
          <cell r="E51">
            <v>1247289870</v>
          </cell>
          <cell r="F51">
            <v>570356527</v>
          </cell>
          <cell r="G51">
            <v>2879883</v>
          </cell>
          <cell r="H51">
            <v>12608046</v>
          </cell>
          <cell r="I51">
            <v>-9728163</v>
          </cell>
          <cell r="J51">
            <v>54767408</v>
          </cell>
          <cell r="K51">
            <v>13785</v>
          </cell>
          <cell r="L51">
            <v>0</v>
          </cell>
          <cell r="M51">
            <v>551278</v>
          </cell>
          <cell r="N51">
            <v>13258492</v>
          </cell>
          <cell r="O51">
            <v>180260</v>
          </cell>
          <cell r="P51">
            <v>0</v>
          </cell>
          <cell r="Q51">
            <v>0</v>
          </cell>
          <cell r="R51">
            <v>0</v>
          </cell>
          <cell r="S51">
            <v>0</v>
          </cell>
          <cell r="T51">
            <v>0</v>
          </cell>
          <cell r="U51">
            <v>0</v>
          </cell>
          <cell r="V51">
            <v>0</v>
          </cell>
          <cell r="W51">
            <v>0</v>
          </cell>
          <cell r="X51">
            <v>740000</v>
          </cell>
          <cell r="Y51">
            <v>2280000</v>
          </cell>
          <cell r="Z51">
            <v>507310790</v>
          </cell>
          <cell r="AA51">
            <v>4773038</v>
          </cell>
          <cell r="AC51">
            <v>878</v>
          </cell>
          <cell r="AD51">
            <v>1</v>
          </cell>
          <cell r="AE51">
            <v>0</v>
          </cell>
          <cell r="AF51">
            <v>4</v>
          </cell>
          <cell r="AG51">
            <v>1127</v>
          </cell>
          <cell r="AH51">
            <v>32</v>
          </cell>
          <cell r="AI51">
            <v>0</v>
          </cell>
          <cell r="AJ51">
            <v>0</v>
          </cell>
          <cell r="AK51">
            <v>0</v>
          </cell>
          <cell r="AL51">
            <v>0</v>
          </cell>
          <cell r="AM51">
            <v>0</v>
          </cell>
          <cell r="AN51">
            <v>0</v>
          </cell>
          <cell r="AO51">
            <v>8007</v>
          </cell>
          <cell r="AP51">
            <v>1457</v>
          </cell>
          <cell r="AQ51">
            <v>566</v>
          </cell>
          <cell r="AR51">
            <v>891</v>
          </cell>
          <cell r="AS51">
            <v>6913</v>
          </cell>
          <cell r="AT51">
            <v>16656</v>
          </cell>
        </row>
        <row r="52">
          <cell r="A52">
            <v>45</v>
          </cell>
          <cell r="B52" t="str">
            <v>Cannock Chase</v>
          </cell>
          <cell r="C52" t="str">
            <v>E3431</v>
          </cell>
          <cell r="D52">
            <v>138207</v>
          </cell>
          <cell r="E52">
            <v>87986370</v>
          </cell>
          <cell r="F52">
            <v>40890668</v>
          </cell>
          <cell r="G52">
            <v>2228508.2999999998</v>
          </cell>
          <cell r="H52">
            <v>804715.34</v>
          </cell>
          <cell r="I52">
            <v>1423792.96</v>
          </cell>
          <cell r="J52">
            <v>1344460.31</v>
          </cell>
          <cell r="K52">
            <v>1446</v>
          </cell>
          <cell r="L52">
            <v>0</v>
          </cell>
          <cell r="M52">
            <v>0</v>
          </cell>
          <cell r="N52">
            <v>877477.67</v>
          </cell>
          <cell r="O52">
            <v>46845.05</v>
          </cell>
          <cell r="P52">
            <v>10515.44</v>
          </cell>
          <cell r="Q52">
            <v>90.38</v>
          </cell>
          <cell r="R52">
            <v>0</v>
          </cell>
          <cell r="S52">
            <v>0</v>
          </cell>
          <cell r="T52">
            <v>0</v>
          </cell>
          <cell r="U52">
            <v>0</v>
          </cell>
          <cell r="V52">
            <v>0</v>
          </cell>
          <cell r="W52">
            <v>0</v>
          </cell>
          <cell r="X52">
            <v>0</v>
          </cell>
          <cell r="Y52">
            <v>475764</v>
          </cell>
          <cell r="Z52">
            <v>36417234.5</v>
          </cell>
          <cell r="AA52">
            <v>1119619</v>
          </cell>
          <cell r="AC52">
            <v>94</v>
          </cell>
          <cell r="AD52">
            <v>2</v>
          </cell>
          <cell r="AE52">
            <v>0</v>
          </cell>
          <cell r="AF52">
            <v>0</v>
          </cell>
          <cell r="AG52">
            <v>444</v>
          </cell>
          <cell r="AH52">
            <v>57</v>
          </cell>
          <cell r="AI52">
            <v>14</v>
          </cell>
          <cell r="AJ52">
            <v>2</v>
          </cell>
          <cell r="AK52">
            <v>0</v>
          </cell>
          <cell r="AL52">
            <v>0</v>
          </cell>
          <cell r="AM52">
            <v>0</v>
          </cell>
          <cell r="AN52">
            <v>0</v>
          </cell>
          <cell r="AO52">
            <v>1169</v>
          </cell>
          <cell r="AP52">
            <v>1177</v>
          </cell>
          <cell r="AQ52">
            <v>754</v>
          </cell>
          <cell r="AR52">
            <v>423</v>
          </cell>
          <cell r="AS52">
            <v>906</v>
          </cell>
          <cell r="AT52">
            <v>3241</v>
          </cell>
        </row>
        <row r="53">
          <cell r="A53">
            <v>46</v>
          </cell>
          <cell r="B53" t="str">
            <v>Canterbury</v>
          </cell>
          <cell r="C53" t="str">
            <v>E2232</v>
          </cell>
          <cell r="D53">
            <v>232038</v>
          </cell>
          <cell r="E53">
            <v>135893792</v>
          </cell>
          <cell r="F53">
            <v>64283143</v>
          </cell>
          <cell r="G53">
            <v>3089233.62</v>
          </cell>
          <cell r="H53">
            <v>1292026.51</v>
          </cell>
          <cell r="I53">
            <v>1797207.11</v>
          </cell>
          <cell r="J53">
            <v>6788888.1100000003</v>
          </cell>
          <cell r="K53">
            <v>100350.47</v>
          </cell>
          <cell r="L53">
            <v>16689.25</v>
          </cell>
          <cell r="M53">
            <v>0</v>
          </cell>
          <cell r="N53">
            <v>1051118</v>
          </cell>
          <cell r="O53">
            <v>251328</v>
          </cell>
          <cell r="P53">
            <v>66966.67</v>
          </cell>
          <cell r="Q53">
            <v>4545.26</v>
          </cell>
          <cell r="R53">
            <v>0</v>
          </cell>
          <cell r="S53">
            <v>8836</v>
          </cell>
          <cell r="T53">
            <v>0</v>
          </cell>
          <cell r="U53">
            <v>0</v>
          </cell>
          <cell r="V53">
            <v>0</v>
          </cell>
          <cell r="W53">
            <v>0</v>
          </cell>
          <cell r="X53">
            <v>100000</v>
          </cell>
          <cell r="Y53">
            <v>891500</v>
          </cell>
          <cell r="Z53">
            <v>52649138.399999999</v>
          </cell>
          <cell r="AA53">
            <v>1000000</v>
          </cell>
          <cell r="AC53">
            <v>329</v>
          </cell>
          <cell r="AD53">
            <v>22</v>
          </cell>
          <cell r="AE53">
            <v>8</v>
          </cell>
          <cell r="AF53">
            <v>0</v>
          </cell>
          <cell r="AG53">
            <v>342</v>
          </cell>
          <cell r="AH53">
            <v>154</v>
          </cell>
          <cell r="AI53">
            <v>28</v>
          </cell>
          <cell r="AJ53">
            <v>3</v>
          </cell>
          <cell r="AK53">
            <v>0</v>
          </cell>
          <cell r="AL53">
            <v>0</v>
          </cell>
          <cell r="AM53">
            <v>0</v>
          </cell>
          <cell r="AN53">
            <v>0</v>
          </cell>
          <cell r="AO53">
            <v>1703</v>
          </cell>
          <cell r="AP53">
            <v>2274</v>
          </cell>
          <cell r="AQ53">
            <v>1671</v>
          </cell>
          <cell r="AR53">
            <v>603</v>
          </cell>
          <cell r="AS53">
            <v>1445</v>
          </cell>
          <cell r="AT53">
            <v>5510</v>
          </cell>
        </row>
        <row r="54">
          <cell r="A54">
            <v>47</v>
          </cell>
          <cell r="B54" t="str">
            <v>Carlisle</v>
          </cell>
          <cell r="C54" t="str">
            <v>E0933</v>
          </cell>
          <cell r="D54">
            <v>180894</v>
          </cell>
          <cell r="E54">
            <v>105400601</v>
          </cell>
          <cell r="F54">
            <v>49883407</v>
          </cell>
          <cell r="G54">
            <v>2374943</v>
          </cell>
          <cell r="H54">
            <v>992434</v>
          </cell>
          <cell r="I54">
            <v>1382509</v>
          </cell>
          <cell r="J54">
            <v>3084416</v>
          </cell>
          <cell r="K54">
            <v>87322</v>
          </cell>
          <cell r="L54">
            <v>33027</v>
          </cell>
          <cell r="M54">
            <v>0</v>
          </cell>
          <cell r="N54">
            <v>1943739</v>
          </cell>
          <cell r="O54">
            <v>58140</v>
          </cell>
          <cell r="P54">
            <v>29731</v>
          </cell>
          <cell r="Q54">
            <v>3261</v>
          </cell>
          <cell r="R54">
            <v>0</v>
          </cell>
          <cell r="S54">
            <v>3684</v>
          </cell>
          <cell r="T54">
            <v>0</v>
          </cell>
          <cell r="U54">
            <v>0</v>
          </cell>
          <cell r="V54">
            <v>0</v>
          </cell>
          <cell r="W54">
            <v>0</v>
          </cell>
          <cell r="X54">
            <v>36328</v>
          </cell>
          <cell r="Y54">
            <v>623180</v>
          </cell>
          <cell r="Z54">
            <v>42574779</v>
          </cell>
          <cell r="AA54">
            <v>601517</v>
          </cell>
          <cell r="AC54">
            <v>248</v>
          </cell>
          <cell r="AD54">
            <v>9</v>
          </cell>
          <cell r="AE54">
            <v>28</v>
          </cell>
          <cell r="AF54">
            <v>0</v>
          </cell>
          <cell r="AG54">
            <v>380</v>
          </cell>
          <cell r="AH54">
            <v>93</v>
          </cell>
          <cell r="AI54">
            <v>12</v>
          </cell>
          <cell r="AJ54">
            <v>4</v>
          </cell>
          <cell r="AK54">
            <v>0</v>
          </cell>
          <cell r="AL54">
            <v>6</v>
          </cell>
          <cell r="AM54">
            <v>0</v>
          </cell>
          <cell r="AN54">
            <v>0</v>
          </cell>
          <cell r="AO54">
            <v>1635</v>
          </cell>
          <cell r="AP54">
            <v>1420</v>
          </cell>
          <cell r="AQ54">
            <v>1044</v>
          </cell>
          <cell r="AR54">
            <v>376</v>
          </cell>
          <cell r="AS54">
            <v>1233</v>
          </cell>
          <cell r="AT54">
            <v>4337</v>
          </cell>
        </row>
        <row r="55">
          <cell r="A55">
            <v>48</v>
          </cell>
          <cell r="B55" t="str">
            <v>Castle Point</v>
          </cell>
          <cell r="C55" t="str">
            <v>E1534</v>
          </cell>
          <cell r="D55">
            <v>81980</v>
          </cell>
          <cell r="E55">
            <v>39682889</v>
          </cell>
          <cell r="F55">
            <v>18701752</v>
          </cell>
          <cell r="G55">
            <v>1695483</v>
          </cell>
          <cell r="H55">
            <v>333200</v>
          </cell>
          <cell r="I55">
            <v>1362283</v>
          </cell>
          <cell r="J55">
            <v>1304071</v>
          </cell>
          <cell r="K55">
            <v>9139</v>
          </cell>
          <cell r="L55">
            <v>0</v>
          </cell>
          <cell r="M55">
            <v>1000</v>
          </cell>
          <cell r="N55">
            <v>137349</v>
          </cell>
          <cell r="O55">
            <v>57129</v>
          </cell>
          <cell r="P55">
            <v>34115</v>
          </cell>
          <cell r="Q55">
            <v>2300</v>
          </cell>
          <cell r="R55">
            <v>0</v>
          </cell>
          <cell r="S55">
            <v>0</v>
          </cell>
          <cell r="T55">
            <v>0</v>
          </cell>
          <cell r="U55">
            <v>0</v>
          </cell>
          <cell r="V55">
            <v>0</v>
          </cell>
          <cell r="W55">
            <v>7500</v>
          </cell>
          <cell r="X55">
            <v>39240</v>
          </cell>
          <cell r="Y55">
            <v>429500</v>
          </cell>
          <cell r="Z55">
            <v>15210341</v>
          </cell>
          <cell r="AA55">
            <v>138600</v>
          </cell>
          <cell r="AC55">
            <v>69</v>
          </cell>
          <cell r="AD55">
            <v>6</v>
          </cell>
          <cell r="AE55">
            <v>0</v>
          </cell>
          <cell r="AF55">
            <v>0</v>
          </cell>
          <cell r="AG55">
            <v>77</v>
          </cell>
          <cell r="AH55">
            <v>47</v>
          </cell>
          <cell r="AI55">
            <v>11</v>
          </cell>
          <cell r="AJ55">
            <v>6</v>
          </cell>
          <cell r="AK55">
            <v>0</v>
          </cell>
          <cell r="AL55">
            <v>0</v>
          </cell>
          <cell r="AM55">
            <v>0</v>
          </cell>
          <cell r="AN55">
            <v>0</v>
          </cell>
          <cell r="AO55">
            <v>592</v>
          </cell>
          <cell r="AP55">
            <v>829</v>
          </cell>
          <cell r="AQ55">
            <v>471</v>
          </cell>
          <cell r="AR55">
            <v>358</v>
          </cell>
          <cell r="AS55">
            <v>609</v>
          </cell>
          <cell r="AT55">
            <v>2013</v>
          </cell>
        </row>
        <row r="56">
          <cell r="A56">
            <v>49</v>
          </cell>
          <cell r="B56" t="str">
            <v>Central Bedfordshire UA</v>
          </cell>
          <cell r="C56" t="str">
            <v>E0203</v>
          </cell>
          <cell r="D56">
            <v>314105</v>
          </cell>
          <cell r="E56">
            <v>203019617</v>
          </cell>
          <cell r="F56">
            <v>91287453</v>
          </cell>
          <cell r="G56">
            <v>4255707</v>
          </cell>
          <cell r="H56">
            <v>1827215</v>
          </cell>
          <cell r="I56">
            <v>2428492</v>
          </cell>
          <cell r="J56">
            <v>5901483</v>
          </cell>
          <cell r="K56">
            <v>111882</v>
          </cell>
          <cell r="L56">
            <v>49965</v>
          </cell>
          <cell r="M56">
            <v>310794</v>
          </cell>
          <cell r="N56">
            <v>2275648</v>
          </cell>
          <cell r="O56">
            <v>333509</v>
          </cell>
          <cell r="P56">
            <v>255514</v>
          </cell>
          <cell r="Q56">
            <v>0</v>
          </cell>
          <cell r="R56">
            <v>30999</v>
          </cell>
          <cell r="S56">
            <v>13188</v>
          </cell>
          <cell r="T56">
            <v>0</v>
          </cell>
          <cell r="U56">
            <v>0</v>
          </cell>
          <cell r="V56">
            <v>0</v>
          </cell>
          <cell r="W56">
            <v>0</v>
          </cell>
          <cell r="X56">
            <v>300000</v>
          </cell>
          <cell r="Y56">
            <v>1072625</v>
          </cell>
          <cell r="Z56">
            <v>78188073</v>
          </cell>
          <cell r="AA56">
            <v>325000</v>
          </cell>
          <cell r="AC56">
            <v>376</v>
          </cell>
          <cell r="AD56">
            <v>10</v>
          </cell>
          <cell r="AE56">
            <v>33</v>
          </cell>
          <cell r="AF56">
            <v>8</v>
          </cell>
          <cell r="AG56">
            <v>461</v>
          </cell>
          <cell r="AH56">
            <v>209</v>
          </cell>
          <cell r="AI56">
            <v>65</v>
          </cell>
          <cell r="AJ56">
            <v>0</v>
          </cell>
          <cell r="AK56">
            <v>23</v>
          </cell>
          <cell r="AL56">
            <v>13</v>
          </cell>
          <cell r="AM56">
            <v>0</v>
          </cell>
          <cell r="AN56">
            <v>0</v>
          </cell>
          <cell r="AO56">
            <v>2738</v>
          </cell>
          <cell r="AP56">
            <v>2283</v>
          </cell>
          <cell r="AQ56">
            <v>1313</v>
          </cell>
          <cell r="AR56">
            <v>970</v>
          </cell>
          <cell r="AS56">
            <v>1895</v>
          </cell>
          <cell r="AT56">
            <v>6984</v>
          </cell>
        </row>
        <row r="57">
          <cell r="A57">
            <v>50</v>
          </cell>
          <cell r="B57" t="str">
            <v>Charnwood</v>
          </cell>
          <cell r="C57" t="str">
            <v>E2432</v>
          </cell>
          <cell r="D57">
            <v>191528</v>
          </cell>
          <cell r="E57">
            <v>113440895</v>
          </cell>
          <cell r="F57">
            <v>50680674</v>
          </cell>
          <cell r="G57">
            <v>2958523.55</v>
          </cell>
          <cell r="H57">
            <v>1042948.21</v>
          </cell>
          <cell r="I57">
            <v>1915575.34</v>
          </cell>
          <cell r="J57">
            <v>5374274.9500000002</v>
          </cell>
          <cell r="K57">
            <v>14737.73</v>
          </cell>
          <cell r="L57">
            <v>1534.9</v>
          </cell>
          <cell r="M57">
            <v>50000</v>
          </cell>
          <cell r="N57">
            <v>947586.74</v>
          </cell>
          <cell r="O57">
            <v>64216.37</v>
          </cell>
          <cell r="P57">
            <v>183480</v>
          </cell>
          <cell r="Q57">
            <v>412.11</v>
          </cell>
          <cell r="R57">
            <v>0</v>
          </cell>
          <cell r="S57">
            <v>406.61</v>
          </cell>
          <cell r="T57">
            <v>26799</v>
          </cell>
          <cell r="U57">
            <v>0</v>
          </cell>
          <cell r="V57">
            <v>0</v>
          </cell>
          <cell r="W57">
            <v>0</v>
          </cell>
          <cell r="X57">
            <v>40811</v>
          </cell>
          <cell r="Y57">
            <v>582150</v>
          </cell>
          <cell r="Z57">
            <v>40424266.700000003</v>
          </cell>
          <cell r="AA57">
            <v>0</v>
          </cell>
          <cell r="AC57">
            <v>214</v>
          </cell>
          <cell r="AD57">
            <v>9</v>
          </cell>
          <cell r="AE57">
            <v>1</v>
          </cell>
          <cell r="AF57">
            <v>0</v>
          </cell>
          <cell r="AG57">
            <v>478</v>
          </cell>
          <cell r="AH57">
            <v>79</v>
          </cell>
          <cell r="AI57">
            <v>33</v>
          </cell>
          <cell r="AJ57">
            <v>2</v>
          </cell>
          <cell r="AK57">
            <v>0</v>
          </cell>
          <cell r="AL57">
            <v>1</v>
          </cell>
          <cell r="AM57">
            <v>0</v>
          </cell>
          <cell r="AN57">
            <v>0</v>
          </cell>
          <cell r="AO57">
            <v>1643</v>
          </cell>
          <cell r="AP57">
            <v>1734</v>
          </cell>
          <cell r="AQ57">
            <v>1204</v>
          </cell>
          <cell r="AR57">
            <v>530</v>
          </cell>
          <cell r="AS57">
            <v>1152</v>
          </cell>
          <cell r="AT57">
            <v>4574</v>
          </cell>
        </row>
        <row r="58">
          <cell r="A58">
            <v>51</v>
          </cell>
          <cell r="B58" t="str">
            <v>Chelmsford</v>
          </cell>
          <cell r="C58" t="str">
            <v>E1535</v>
          </cell>
          <cell r="D58">
            <v>222481</v>
          </cell>
          <cell r="E58">
            <v>186395333</v>
          </cell>
          <cell r="F58">
            <v>87552214</v>
          </cell>
          <cell r="G58">
            <v>2353029.4300000002</v>
          </cell>
          <cell r="H58">
            <v>1860472.81</v>
          </cell>
          <cell r="I58">
            <v>492556.62</v>
          </cell>
          <cell r="J58">
            <v>4376922.46</v>
          </cell>
          <cell r="K58">
            <v>32776</v>
          </cell>
          <cell r="L58">
            <v>8447.0499999999993</v>
          </cell>
          <cell r="M58">
            <v>0</v>
          </cell>
          <cell r="N58">
            <v>2002445</v>
          </cell>
          <cell r="O58">
            <v>7524.98</v>
          </cell>
          <cell r="P58">
            <v>103420.92</v>
          </cell>
          <cell r="Q58">
            <v>0</v>
          </cell>
          <cell r="R58">
            <v>1539.99</v>
          </cell>
          <cell r="S58">
            <v>8084.79</v>
          </cell>
          <cell r="T58">
            <v>0</v>
          </cell>
          <cell r="U58">
            <v>0</v>
          </cell>
          <cell r="V58">
            <v>0</v>
          </cell>
          <cell r="W58">
            <v>0</v>
          </cell>
          <cell r="X58">
            <v>150000</v>
          </cell>
          <cell r="Y58">
            <v>810000</v>
          </cell>
          <cell r="Z58">
            <v>79014493</v>
          </cell>
          <cell r="AA58">
            <v>100000</v>
          </cell>
          <cell r="AC58">
            <v>236</v>
          </cell>
          <cell r="AD58">
            <v>9</v>
          </cell>
          <cell r="AE58">
            <v>6</v>
          </cell>
          <cell r="AF58">
            <v>0</v>
          </cell>
          <cell r="AG58">
            <v>569</v>
          </cell>
          <cell r="AH58">
            <v>18</v>
          </cell>
          <cell r="AI58">
            <v>18</v>
          </cell>
          <cell r="AJ58">
            <v>0</v>
          </cell>
          <cell r="AK58">
            <v>2</v>
          </cell>
          <cell r="AL58">
            <v>2</v>
          </cell>
          <cell r="AM58">
            <v>0</v>
          </cell>
          <cell r="AN58">
            <v>0</v>
          </cell>
          <cell r="AO58">
            <v>2235</v>
          </cell>
          <cell r="AP58">
            <v>1262</v>
          </cell>
          <cell r="AQ58">
            <v>699</v>
          </cell>
          <cell r="AR58">
            <v>563</v>
          </cell>
          <cell r="AS58">
            <v>1151</v>
          </cell>
          <cell r="AT58">
            <v>4697</v>
          </cell>
        </row>
        <row r="59">
          <cell r="A59">
            <v>52</v>
          </cell>
          <cell r="B59" t="str">
            <v>Cheltenham</v>
          </cell>
          <cell r="C59" t="str">
            <v>E1631</v>
          </cell>
          <cell r="D59">
            <v>183262</v>
          </cell>
          <cell r="E59">
            <v>133681040</v>
          </cell>
          <cell r="F59">
            <v>62830260</v>
          </cell>
          <cell r="G59">
            <v>2128096</v>
          </cell>
          <cell r="H59">
            <v>1314916</v>
          </cell>
          <cell r="I59">
            <v>813180</v>
          </cell>
          <cell r="J59">
            <v>3560000</v>
          </cell>
          <cell r="K59">
            <v>28171</v>
          </cell>
          <cell r="L59">
            <v>0</v>
          </cell>
          <cell r="M59">
            <v>15000</v>
          </cell>
          <cell r="N59">
            <v>1928000</v>
          </cell>
          <cell r="O59">
            <v>15000</v>
          </cell>
          <cell r="P59">
            <v>15000</v>
          </cell>
          <cell r="Q59">
            <v>0</v>
          </cell>
          <cell r="R59">
            <v>0</v>
          </cell>
          <cell r="S59">
            <v>0</v>
          </cell>
          <cell r="T59">
            <v>0</v>
          </cell>
          <cell r="U59">
            <v>0</v>
          </cell>
          <cell r="V59">
            <v>0</v>
          </cell>
          <cell r="W59">
            <v>30000</v>
          </cell>
          <cell r="X59">
            <v>75000</v>
          </cell>
          <cell r="Y59">
            <v>750000</v>
          </cell>
          <cell r="Z59">
            <v>55328770</v>
          </cell>
          <cell r="AA59">
            <v>660000</v>
          </cell>
          <cell r="AC59">
            <v>190</v>
          </cell>
          <cell r="AD59">
            <v>8</v>
          </cell>
          <cell r="AE59">
            <v>0</v>
          </cell>
          <cell r="AF59">
            <v>2</v>
          </cell>
          <cell r="AG59">
            <v>353</v>
          </cell>
          <cell r="AH59">
            <v>14</v>
          </cell>
          <cell r="AI59">
            <v>3</v>
          </cell>
          <cell r="AJ59">
            <v>0</v>
          </cell>
          <cell r="AK59">
            <v>0</v>
          </cell>
          <cell r="AL59">
            <v>0</v>
          </cell>
          <cell r="AM59">
            <v>0</v>
          </cell>
          <cell r="AN59">
            <v>0</v>
          </cell>
          <cell r="AO59">
            <v>1805</v>
          </cell>
          <cell r="AP59">
            <v>1157</v>
          </cell>
          <cell r="AQ59">
            <v>737</v>
          </cell>
          <cell r="AR59">
            <v>420</v>
          </cell>
          <cell r="AS59">
            <v>1085</v>
          </cell>
          <cell r="AT59">
            <v>4027</v>
          </cell>
        </row>
        <row r="60">
          <cell r="A60">
            <v>53</v>
          </cell>
          <cell r="B60" t="str">
            <v>Cherwell</v>
          </cell>
          <cell r="C60" t="str">
            <v>E3131</v>
          </cell>
          <cell r="D60">
            <v>223387</v>
          </cell>
          <cell r="E60">
            <v>166952872</v>
          </cell>
          <cell r="F60">
            <v>80360140</v>
          </cell>
          <cell r="G60">
            <v>1909193</v>
          </cell>
          <cell r="H60">
            <v>1380324</v>
          </cell>
          <cell r="I60">
            <v>528869</v>
          </cell>
          <cell r="J60">
            <v>2380975</v>
          </cell>
          <cell r="K60">
            <v>50680</v>
          </cell>
          <cell r="L60">
            <v>50417</v>
          </cell>
          <cell r="M60">
            <v>245000</v>
          </cell>
          <cell r="N60">
            <v>2441366</v>
          </cell>
          <cell r="O60">
            <v>60163</v>
          </cell>
          <cell r="P60">
            <v>318717</v>
          </cell>
          <cell r="Q60">
            <v>0</v>
          </cell>
          <cell r="R60">
            <v>46343</v>
          </cell>
          <cell r="S60">
            <v>18499</v>
          </cell>
          <cell r="T60">
            <v>0</v>
          </cell>
          <cell r="U60">
            <v>0</v>
          </cell>
          <cell r="V60">
            <v>0</v>
          </cell>
          <cell r="W60">
            <v>404000</v>
          </cell>
          <cell r="X60">
            <v>338000</v>
          </cell>
          <cell r="Y60">
            <v>427000</v>
          </cell>
          <cell r="Z60">
            <v>72561573</v>
          </cell>
          <cell r="AA60">
            <v>1460326</v>
          </cell>
          <cell r="AC60">
            <v>232</v>
          </cell>
          <cell r="AD60">
            <v>4</v>
          </cell>
          <cell r="AE60">
            <v>35</v>
          </cell>
          <cell r="AF60">
            <v>0</v>
          </cell>
          <cell r="AG60">
            <v>616</v>
          </cell>
          <cell r="AH60">
            <v>91</v>
          </cell>
          <cell r="AI60">
            <v>64</v>
          </cell>
          <cell r="AJ60">
            <v>0</v>
          </cell>
          <cell r="AK60">
            <v>34</v>
          </cell>
          <cell r="AL60">
            <v>5</v>
          </cell>
          <cell r="AM60">
            <v>0</v>
          </cell>
          <cell r="AN60">
            <v>0</v>
          </cell>
          <cell r="AO60">
            <v>2187</v>
          </cell>
          <cell r="AP60">
            <v>1075</v>
          </cell>
          <cell r="AQ60">
            <v>646</v>
          </cell>
          <cell r="AR60">
            <v>429</v>
          </cell>
          <cell r="AS60">
            <v>1244</v>
          </cell>
          <cell r="AT60">
            <v>4662</v>
          </cell>
        </row>
        <row r="61">
          <cell r="A61">
            <v>54</v>
          </cell>
          <cell r="B61" t="str">
            <v>Cheshire East UA</v>
          </cell>
          <cell r="C61" t="str">
            <v>E0603</v>
          </cell>
          <cell r="D61">
            <v>558893</v>
          </cell>
          <cell r="E61">
            <v>341477231</v>
          </cell>
          <cell r="F61">
            <v>159765132</v>
          </cell>
          <cell r="G61">
            <v>8083112</v>
          </cell>
          <cell r="H61">
            <v>3158439</v>
          </cell>
          <cell r="I61">
            <v>4924673</v>
          </cell>
          <cell r="J61">
            <v>5855690</v>
          </cell>
          <cell r="K61">
            <v>88027</v>
          </cell>
          <cell r="L61">
            <v>24672</v>
          </cell>
          <cell r="M61">
            <v>316653</v>
          </cell>
          <cell r="N61">
            <v>4875135</v>
          </cell>
          <cell r="O61">
            <v>188494</v>
          </cell>
          <cell r="P61">
            <v>41501</v>
          </cell>
          <cell r="Q61">
            <v>8211</v>
          </cell>
          <cell r="R61">
            <v>24672</v>
          </cell>
          <cell r="S61">
            <v>13061</v>
          </cell>
          <cell r="T61">
            <v>0</v>
          </cell>
          <cell r="U61">
            <v>0</v>
          </cell>
          <cell r="V61">
            <v>0</v>
          </cell>
          <cell r="W61">
            <v>0</v>
          </cell>
          <cell r="X61">
            <v>155996</v>
          </cell>
          <cell r="Y61">
            <v>3252365</v>
          </cell>
          <cell r="Z61">
            <v>139030059</v>
          </cell>
          <cell r="AA61">
            <v>1878302</v>
          </cell>
          <cell r="AC61">
            <v>526</v>
          </cell>
          <cell r="AD61">
            <v>32</v>
          </cell>
          <cell r="AE61">
            <v>21</v>
          </cell>
          <cell r="AF61">
            <v>1</v>
          </cell>
          <cell r="AG61">
            <v>1529</v>
          </cell>
          <cell r="AH61">
            <v>280</v>
          </cell>
          <cell r="AI61">
            <v>26</v>
          </cell>
          <cell r="AJ61">
            <v>30</v>
          </cell>
          <cell r="AK61">
            <v>21</v>
          </cell>
          <cell r="AL61">
            <v>11</v>
          </cell>
          <cell r="AM61">
            <v>0</v>
          </cell>
          <cell r="AN61">
            <v>0</v>
          </cell>
          <cell r="AO61">
            <v>5038</v>
          </cell>
          <cell r="AP61">
            <v>4366</v>
          </cell>
          <cell r="AQ61">
            <v>2923</v>
          </cell>
          <cell r="AR61">
            <v>1443</v>
          </cell>
          <cell r="AS61">
            <v>3525</v>
          </cell>
          <cell r="AT61">
            <v>13033</v>
          </cell>
        </row>
        <row r="62">
          <cell r="A62">
            <v>55</v>
          </cell>
          <cell r="B62" t="str">
            <v>Cheshire West &amp; Chester UA</v>
          </cell>
          <cell r="C62" t="str">
            <v>E0604</v>
          </cell>
          <cell r="D62">
            <v>500025</v>
          </cell>
          <cell r="E62">
            <v>386398404</v>
          </cell>
          <cell r="F62">
            <v>178523254</v>
          </cell>
          <cell r="G62">
            <v>5887134</v>
          </cell>
          <cell r="H62">
            <v>3761090</v>
          </cell>
          <cell r="I62">
            <v>2126044</v>
          </cell>
          <cell r="J62">
            <v>7361331</v>
          </cell>
          <cell r="K62">
            <v>64214</v>
          </cell>
          <cell r="L62">
            <v>63647</v>
          </cell>
          <cell r="M62">
            <v>500000</v>
          </cell>
          <cell r="N62">
            <v>7700000</v>
          </cell>
          <cell r="O62">
            <v>764856</v>
          </cell>
          <cell r="P62">
            <v>835803</v>
          </cell>
          <cell r="Q62">
            <v>13134</v>
          </cell>
          <cell r="R62">
            <v>63467</v>
          </cell>
          <cell r="S62">
            <v>24457</v>
          </cell>
          <cell r="T62">
            <v>0</v>
          </cell>
          <cell r="U62">
            <v>0</v>
          </cell>
          <cell r="V62">
            <v>0</v>
          </cell>
          <cell r="W62">
            <v>20000</v>
          </cell>
          <cell r="X62">
            <v>310000</v>
          </cell>
          <cell r="Y62">
            <v>1750000</v>
          </cell>
          <cell r="Z62">
            <v>156976727</v>
          </cell>
          <cell r="AA62">
            <v>5000000</v>
          </cell>
          <cell r="AC62">
            <v>532</v>
          </cell>
          <cell r="AD62">
            <v>15</v>
          </cell>
          <cell r="AE62">
            <v>40</v>
          </cell>
          <cell r="AF62">
            <v>0</v>
          </cell>
          <cell r="AG62">
            <v>1566</v>
          </cell>
          <cell r="AH62">
            <v>414</v>
          </cell>
          <cell r="AI62">
            <v>51</v>
          </cell>
          <cell r="AJ62">
            <v>15</v>
          </cell>
          <cell r="AK62">
            <v>44</v>
          </cell>
          <cell r="AL62">
            <v>0</v>
          </cell>
          <cell r="AM62">
            <v>0</v>
          </cell>
          <cell r="AN62">
            <v>13</v>
          </cell>
          <cell r="AO62">
            <v>4776</v>
          </cell>
          <cell r="AP62">
            <v>3253</v>
          </cell>
          <cell r="AQ62">
            <v>2225</v>
          </cell>
          <cell r="AR62">
            <v>1028</v>
          </cell>
          <cell r="AS62">
            <v>2756</v>
          </cell>
          <cell r="AT62">
            <v>10873</v>
          </cell>
        </row>
        <row r="63">
          <cell r="A63">
            <v>56</v>
          </cell>
          <cell r="B63" t="str">
            <v>Chesterfield</v>
          </cell>
          <cell r="C63" t="str">
            <v>E1033</v>
          </cell>
          <cell r="D63">
            <v>164495</v>
          </cell>
          <cell r="E63">
            <v>88637430</v>
          </cell>
          <cell r="F63">
            <v>41862498</v>
          </cell>
          <cell r="G63">
            <v>2533843</v>
          </cell>
          <cell r="H63">
            <v>796635</v>
          </cell>
          <cell r="I63">
            <v>1737208</v>
          </cell>
          <cell r="J63">
            <v>1298614</v>
          </cell>
          <cell r="K63">
            <v>20520</v>
          </cell>
          <cell r="L63">
            <v>3229</v>
          </cell>
          <cell r="M63">
            <v>0</v>
          </cell>
          <cell r="N63">
            <v>1372617</v>
          </cell>
          <cell r="O63">
            <v>30516</v>
          </cell>
          <cell r="P63">
            <v>21360</v>
          </cell>
          <cell r="Q63">
            <v>1309</v>
          </cell>
          <cell r="R63">
            <v>0</v>
          </cell>
          <cell r="S63">
            <v>0</v>
          </cell>
          <cell r="T63">
            <v>0</v>
          </cell>
          <cell r="U63">
            <v>0</v>
          </cell>
          <cell r="V63">
            <v>0</v>
          </cell>
          <cell r="W63">
            <v>0</v>
          </cell>
          <cell r="X63">
            <v>27597</v>
          </cell>
          <cell r="Y63">
            <v>583765</v>
          </cell>
          <cell r="Z63">
            <v>36743101</v>
          </cell>
          <cell r="AA63">
            <v>414611</v>
          </cell>
          <cell r="AC63">
            <v>153</v>
          </cell>
          <cell r="AD63">
            <v>5</v>
          </cell>
          <cell r="AE63">
            <v>4</v>
          </cell>
          <cell r="AF63">
            <v>0</v>
          </cell>
          <cell r="AG63">
            <v>501</v>
          </cell>
          <cell r="AH63">
            <v>41</v>
          </cell>
          <cell r="AI63">
            <v>6</v>
          </cell>
          <cell r="AJ63">
            <v>3</v>
          </cell>
          <cell r="AK63">
            <v>0</v>
          </cell>
          <cell r="AL63">
            <v>0</v>
          </cell>
          <cell r="AM63">
            <v>0</v>
          </cell>
          <cell r="AN63">
            <v>0</v>
          </cell>
          <cell r="AO63">
            <v>1433</v>
          </cell>
          <cell r="AP63">
            <v>1451</v>
          </cell>
          <cell r="AQ63">
            <v>1060</v>
          </cell>
          <cell r="AR63">
            <v>391</v>
          </cell>
          <cell r="AS63">
            <v>1093</v>
          </cell>
          <cell r="AT63">
            <v>4014</v>
          </cell>
        </row>
        <row r="64">
          <cell r="A64">
            <v>57</v>
          </cell>
          <cell r="B64" t="str">
            <v>Chichester</v>
          </cell>
          <cell r="C64" t="str">
            <v>E3833</v>
          </cell>
          <cell r="D64">
            <v>197722</v>
          </cell>
          <cell r="E64">
            <v>109500392</v>
          </cell>
          <cell r="F64">
            <v>50324367</v>
          </cell>
          <cell r="G64">
            <v>2836470.46</v>
          </cell>
          <cell r="H64">
            <v>1000046</v>
          </cell>
          <cell r="I64">
            <v>1836424.46</v>
          </cell>
          <cell r="J64">
            <v>3307393.45</v>
          </cell>
          <cell r="K64">
            <v>31125.05</v>
          </cell>
          <cell r="L64">
            <v>44829.46</v>
          </cell>
          <cell r="M64">
            <v>50000</v>
          </cell>
          <cell r="N64">
            <v>606768.68999999994</v>
          </cell>
          <cell r="O64">
            <v>15000</v>
          </cell>
          <cell r="P64">
            <v>15000</v>
          </cell>
          <cell r="Q64">
            <v>0</v>
          </cell>
          <cell r="R64">
            <v>46040.29</v>
          </cell>
          <cell r="S64">
            <v>8303.1299999999992</v>
          </cell>
          <cell r="T64">
            <v>5000</v>
          </cell>
          <cell r="U64">
            <v>0</v>
          </cell>
          <cell r="V64">
            <v>0</v>
          </cell>
          <cell r="W64">
            <v>50000</v>
          </cell>
          <cell r="X64">
            <v>50000</v>
          </cell>
          <cell r="Y64">
            <v>650000</v>
          </cell>
          <cell r="Z64">
            <v>43564409.200000003</v>
          </cell>
          <cell r="AA64">
            <v>500000</v>
          </cell>
          <cell r="AC64">
            <v>245</v>
          </cell>
          <cell r="AD64">
            <v>19</v>
          </cell>
          <cell r="AE64">
            <v>32</v>
          </cell>
          <cell r="AF64">
            <v>0</v>
          </cell>
          <cell r="AG64">
            <v>171</v>
          </cell>
          <cell r="AH64">
            <v>2</v>
          </cell>
          <cell r="AI64">
            <v>2</v>
          </cell>
          <cell r="AJ64">
            <v>0</v>
          </cell>
          <cell r="AK64">
            <v>31</v>
          </cell>
          <cell r="AL64">
            <v>2</v>
          </cell>
          <cell r="AM64">
            <v>0</v>
          </cell>
          <cell r="AN64">
            <v>0</v>
          </cell>
          <cell r="AO64">
            <v>1574</v>
          </cell>
          <cell r="AP64">
            <v>1815</v>
          </cell>
          <cell r="AQ64">
            <v>1297</v>
          </cell>
          <cell r="AR64">
            <v>518</v>
          </cell>
          <cell r="AS64">
            <v>1321</v>
          </cell>
          <cell r="AT64">
            <v>4796</v>
          </cell>
        </row>
        <row r="65">
          <cell r="A65">
            <v>58</v>
          </cell>
          <cell r="B65" t="str">
            <v>Chiltern</v>
          </cell>
          <cell r="C65" t="str">
            <v>E0432</v>
          </cell>
          <cell r="D65">
            <v>115526</v>
          </cell>
          <cell r="E65">
            <v>54200690</v>
          </cell>
          <cell r="F65">
            <v>25658440</v>
          </cell>
          <cell r="G65">
            <v>1343105.07</v>
          </cell>
          <cell r="H65">
            <v>469119.2</v>
          </cell>
          <cell r="I65">
            <v>873985.87</v>
          </cell>
          <cell r="J65">
            <v>2273459.96</v>
          </cell>
          <cell r="K65">
            <v>33691.81</v>
          </cell>
          <cell r="L65">
            <v>18454.59</v>
          </cell>
          <cell r="M65">
            <v>0</v>
          </cell>
          <cell r="N65">
            <v>615972.41</v>
          </cell>
          <cell r="O65">
            <v>105880.94</v>
          </cell>
          <cell r="P65">
            <v>43305.99</v>
          </cell>
          <cell r="Q65">
            <v>4846.51</v>
          </cell>
          <cell r="R65">
            <v>5351.94</v>
          </cell>
          <cell r="S65">
            <v>0</v>
          </cell>
          <cell r="T65">
            <v>0</v>
          </cell>
          <cell r="U65">
            <v>0</v>
          </cell>
          <cell r="V65">
            <v>0</v>
          </cell>
          <cell r="W65">
            <v>0</v>
          </cell>
          <cell r="X65">
            <v>0</v>
          </cell>
          <cell r="Y65">
            <v>598000</v>
          </cell>
          <cell r="Z65">
            <v>21145901.899999999</v>
          </cell>
          <cell r="AA65">
            <v>48422</v>
          </cell>
          <cell r="AC65">
            <v>189</v>
          </cell>
          <cell r="AD65">
            <v>7</v>
          </cell>
          <cell r="AE65">
            <v>14</v>
          </cell>
          <cell r="AF65">
            <v>0</v>
          </cell>
          <cell r="AG65">
            <v>147</v>
          </cell>
          <cell r="AH65">
            <v>38</v>
          </cell>
          <cell r="AI65">
            <v>26</v>
          </cell>
          <cell r="AJ65">
            <v>5</v>
          </cell>
          <cell r="AK65">
            <v>5</v>
          </cell>
          <cell r="AL65">
            <v>0</v>
          </cell>
          <cell r="AM65">
            <v>0</v>
          </cell>
          <cell r="AN65">
            <v>0</v>
          </cell>
          <cell r="AO65">
            <v>1023</v>
          </cell>
          <cell r="AP65">
            <v>722</v>
          </cell>
          <cell r="AQ65">
            <v>423</v>
          </cell>
          <cell r="AR65">
            <v>299</v>
          </cell>
          <cell r="AS65">
            <v>877</v>
          </cell>
          <cell r="AT65">
            <v>2639</v>
          </cell>
        </row>
        <row r="66">
          <cell r="A66">
            <v>59</v>
          </cell>
          <cell r="B66" t="str">
            <v>Chorley</v>
          </cell>
          <cell r="C66" t="str">
            <v>E2334</v>
          </cell>
          <cell r="D66">
            <v>133997</v>
          </cell>
          <cell r="E66">
            <v>69304683</v>
          </cell>
          <cell r="F66">
            <v>32701732</v>
          </cell>
          <cell r="G66">
            <v>2381873</v>
          </cell>
          <cell r="H66">
            <v>627036</v>
          </cell>
          <cell r="I66">
            <v>1754837</v>
          </cell>
          <cell r="J66">
            <v>1961733</v>
          </cell>
          <cell r="K66">
            <v>29890</v>
          </cell>
          <cell r="L66">
            <v>6489</v>
          </cell>
          <cell r="M66">
            <v>5500</v>
          </cell>
          <cell r="N66">
            <v>377417</v>
          </cell>
          <cell r="O66">
            <v>8396</v>
          </cell>
          <cell r="P66">
            <v>3880</v>
          </cell>
          <cell r="Q66">
            <v>0</v>
          </cell>
          <cell r="R66">
            <v>0</v>
          </cell>
          <cell r="S66">
            <v>0</v>
          </cell>
          <cell r="T66">
            <v>0</v>
          </cell>
          <cell r="U66">
            <v>0</v>
          </cell>
          <cell r="V66">
            <v>0</v>
          </cell>
          <cell r="W66">
            <v>50000</v>
          </cell>
          <cell r="X66">
            <v>36592</v>
          </cell>
          <cell r="Y66">
            <v>491000</v>
          </cell>
          <cell r="Z66">
            <v>27812903</v>
          </cell>
          <cell r="AA66">
            <v>325000</v>
          </cell>
          <cell r="AC66">
            <v>180</v>
          </cell>
          <cell r="AD66">
            <v>19</v>
          </cell>
          <cell r="AE66">
            <v>8</v>
          </cell>
          <cell r="AF66">
            <v>0</v>
          </cell>
          <cell r="AG66">
            <v>277</v>
          </cell>
          <cell r="AH66">
            <v>13</v>
          </cell>
          <cell r="AI66">
            <v>1</v>
          </cell>
          <cell r="AJ66">
            <v>0</v>
          </cell>
          <cell r="AK66">
            <v>0</v>
          </cell>
          <cell r="AL66">
            <v>0</v>
          </cell>
          <cell r="AM66">
            <v>0</v>
          </cell>
          <cell r="AN66">
            <v>0</v>
          </cell>
          <cell r="AO66">
            <v>1170</v>
          </cell>
          <cell r="AP66">
            <v>1282</v>
          </cell>
          <cell r="AQ66">
            <v>940</v>
          </cell>
          <cell r="AR66">
            <v>342</v>
          </cell>
          <cell r="AS66">
            <v>781</v>
          </cell>
          <cell r="AT66">
            <v>3298</v>
          </cell>
        </row>
        <row r="67">
          <cell r="A67">
            <v>60</v>
          </cell>
          <cell r="B67" t="str">
            <v>Christchurch</v>
          </cell>
          <cell r="C67" t="str">
            <v>E1232</v>
          </cell>
          <cell r="D67">
            <v>75005</v>
          </cell>
          <cell r="E67">
            <v>43319981</v>
          </cell>
          <cell r="F67">
            <v>20124537</v>
          </cell>
          <cell r="G67">
            <v>1095784</v>
          </cell>
          <cell r="H67">
            <v>405025</v>
          </cell>
          <cell r="I67">
            <v>690759</v>
          </cell>
          <cell r="J67">
            <v>584039</v>
          </cell>
          <cell r="K67">
            <v>32120</v>
          </cell>
          <cell r="L67">
            <v>1711</v>
          </cell>
          <cell r="M67">
            <v>0</v>
          </cell>
          <cell r="N67">
            <v>710484</v>
          </cell>
          <cell r="O67">
            <v>4267</v>
          </cell>
          <cell r="P67">
            <v>0</v>
          </cell>
          <cell r="Q67">
            <v>1542</v>
          </cell>
          <cell r="R67">
            <v>0</v>
          </cell>
          <cell r="S67">
            <v>0</v>
          </cell>
          <cell r="T67">
            <v>0</v>
          </cell>
          <cell r="U67">
            <v>0</v>
          </cell>
          <cell r="V67">
            <v>0</v>
          </cell>
          <cell r="W67">
            <v>0</v>
          </cell>
          <cell r="X67">
            <v>1217</v>
          </cell>
          <cell r="Y67">
            <v>332288</v>
          </cell>
          <cell r="Z67">
            <v>17755864</v>
          </cell>
          <cell r="AA67">
            <v>452000</v>
          </cell>
          <cell r="AC67">
            <v>67</v>
          </cell>
          <cell r="AD67">
            <v>7</v>
          </cell>
          <cell r="AE67">
            <v>1</v>
          </cell>
          <cell r="AF67">
            <v>0</v>
          </cell>
          <cell r="AG67">
            <v>126</v>
          </cell>
          <cell r="AH67">
            <v>18</v>
          </cell>
          <cell r="AI67">
            <v>0</v>
          </cell>
          <cell r="AJ67">
            <v>1</v>
          </cell>
          <cell r="AK67">
            <v>0</v>
          </cell>
          <cell r="AL67">
            <v>0</v>
          </cell>
          <cell r="AM67">
            <v>0</v>
          </cell>
          <cell r="AN67">
            <v>0</v>
          </cell>
          <cell r="AO67">
            <v>622</v>
          </cell>
          <cell r="AP67">
            <v>678</v>
          </cell>
          <cell r="AQ67">
            <v>464</v>
          </cell>
          <cell r="AR67">
            <v>214</v>
          </cell>
          <cell r="AS67">
            <v>474</v>
          </cell>
          <cell r="AT67">
            <v>1802</v>
          </cell>
        </row>
        <row r="68">
          <cell r="A68">
            <v>61</v>
          </cell>
          <cell r="B68" t="str">
            <v>City of London</v>
          </cell>
          <cell r="C68" t="str">
            <v>E5010</v>
          </cell>
          <cell r="D68">
            <v>1695542</v>
          </cell>
          <cell r="E68">
            <v>1872397249</v>
          </cell>
          <cell r="F68">
            <v>798480960</v>
          </cell>
          <cell r="G68">
            <v>373738</v>
          </cell>
          <cell r="H68">
            <v>19544529</v>
          </cell>
          <cell r="I68">
            <v>-19170791</v>
          </cell>
          <cell r="J68">
            <v>10415059</v>
          </cell>
          <cell r="K68">
            <v>0</v>
          </cell>
          <cell r="L68">
            <v>0</v>
          </cell>
          <cell r="M68">
            <v>2894041</v>
          </cell>
          <cell r="N68">
            <v>39626398</v>
          </cell>
          <cell r="O68">
            <v>135111</v>
          </cell>
          <cell r="P68">
            <v>199726</v>
          </cell>
          <cell r="Q68">
            <v>0</v>
          </cell>
          <cell r="R68">
            <v>0</v>
          </cell>
          <cell r="S68">
            <v>0</v>
          </cell>
          <cell r="T68">
            <v>0</v>
          </cell>
          <cell r="U68">
            <v>0</v>
          </cell>
          <cell r="V68">
            <v>0</v>
          </cell>
          <cell r="W68">
            <v>0</v>
          </cell>
          <cell r="X68">
            <v>148446</v>
          </cell>
          <cell r="Y68">
            <v>614000</v>
          </cell>
          <cell r="Z68">
            <v>766245535</v>
          </cell>
          <cell r="AA68">
            <v>13604040</v>
          </cell>
          <cell r="AC68">
            <v>199</v>
          </cell>
          <cell r="AD68">
            <v>0</v>
          </cell>
          <cell r="AE68">
            <v>0</v>
          </cell>
          <cell r="AF68">
            <v>0</v>
          </cell>
          <cell r="AG68">
            <v>1073</v>
          </cell>
          <cell r="AH68">
            <v>23</v>
          </cell>
          <cell r="AI68">
            <v>5</v>
          </cell>
          <cell r="AJ68">
            <v>0</v>
          </cell>
          <cell r="AK68">
            <v>0</v>
          </cell>
          <cell r="AL68">
            <v>0</v>
          </cell>
          <cell r="AM68">
            <v>0</v>
          </cell>
          <cell r="AN68">
            <v>0</v>
          </cell>
          <cell r="AO68">
            <v>8770</v>
          </cell>
          <cell r="AP68">
            <v>200</v>
          </cell>
          <cell r="AQ68">
            <v>78</v>
          </cell>
          <cell r="AR68">
            <v>122</v>
          </cell>
          <cell r="AS68">
            <v>7883</v>
          </cell>
          <cell r="AT68">
            <v>17531</v>
          </cell>
        </row>
        <row r="69">
          <cell r="A69">
            <v>62</v>
          </cell>
          <cell r="B69" t="str">
            <v>Colchester</v>
          </cell>
          <cell r="C69" t="str">
            <v>E1536</v>
          </cell>
          <cell r="D69">
            <v>238245</v>
          </cell>
          <cell r="E69">
            <v>153959643</v>
          </cell>
          <cell r="F69">
            <v>72259827</v>
          </cell>
          <cell r="G69">
            <v>2730261</v>
          </cell>
          <cell r="H69">
            <v>1484983</v>
          </cell>
          <cell r="I69">
            <v>1245278</v>
          </cell>
          <cell r="J69">
            <v>4452732</v>
          </cell>
          <cell r="K69">
            <v>59093</v>
          </cell>
          <cell r="L69">
            <v>18129</v>
          </cell>
          <cell r="M69">
            <v>5874</v>
          </cell>
          <cell r="N69">
            <v>2946204</v>
          </cell>
          <cell r="O69">
            <v>151634</v>
          </cell>
          <cell r="P69">
            <v>38463</v>
          </cell>
          <cell r="Q69">
            <v>14426</v>
          </cell>
          <cell r="R69">
            <v>18129</v>
          </cell>
          <cell r="S69">
            <v>0</v>
          </cell>
          <cell r="T69">
            <v>0</v>
          </cell>
          <cell r="U69">
            <v>0</v>
          </cell>
          <cell r="V69">
            <v>0</v>
          </cell>
          <cell r="W69">
            <v>100000</v>
          </cell>
          <cell r="X69">
            <v>257430</v>
          </cell>
          <cell r="Y69">
            <v>825953</v>
          </cell>
          <cell r="Z69">
            <v>62109573</v>
          </cell>
          <cell r="AA69">
            <v>1097000</v>
          </cell>
          <cell r="AC69">
            <v>348</v>
          </cell>
          <cell r="AD69">
            <v>19</v>
          </cell>
          <cell r="AE69">
            <v>15</v>
          </cell>
          <cell r="AF69">
            <v>2</v>
          </cell>
          <cell r="AG69">
            <v>694</v>
          </cell>
          <cell r="AH69">
            <v>203</v>
          </cell>
          <cell r="AI69">
            <v>18</v>
          </cell>
          <cell r="AJ69">
            <v>20</v>
          </cell>
          <cell r="AK69">
            <v>16</v>
          </cell>
          <cell r="AL69">
            <v>0</v>
          </cell>
          <cell r="AM69">
            <v>0</v>
          </cell>
          <cell r="AN69">
            <v>0</v>
          </cell>
          <cell r="AO69">
            <v>2300</v>
          </cell>
          <cell r="AP69">
            <v>1846</v>
          </cell>
          <cell r="AQ69">
            <v>1268</v>
          </cell>
          <cell r="AR69">
            <v>578</v>
          </cell>
          <cell r="AS69">
            <v>1252</v>
          </cell>
          <cell r="AT69">
            <v>5474</v>
          </cell>
        </row>
        <row r="70">
          <cell r="A70">
            <v>63</v>
          </cell>
          <cell r="B70" t="str">
            <v>Copeland</v>
          </cell>
          <cell r="C70" t="str">
            <v>E0934</v>
          </cell>
          <cell r="D70">
            <v>111659</v>
          </cell>
          <cell r="E70">
            <v>97946577</v>
          </cell>
          <cell r="F70">
            <v>46138626</v>
          </cell>
          <cell r="G70">
            <v>1345822</v>
          </cell>
          <cell r="H70">
            <v>968837</v>
          </cell>
          <cell r="I70">
            <v>376985</v>
          </cell>
          <cell r="J70">
            <v>1163446</v>
          </cell>
          <cell r="K70">
            <v>62468</v>
          </cell>
          <cell r="L70">
            <v>24179</v>
          </cell>
          <cell r="M70">
            <v>0</v>
          </cell>
          <cell r="N70">
            <v>289226</v>
          </cell>
          <cell r="O70">
            <v>0</v>
          </cell>
          <cell r="P70">
            <v>0</v>
          </cell>
          <cell r="Q70">
            <v>0</v>
          </cell>
          <cell r="R70">
            <v>111</v>
          </cell>
          <cell r="S70">
            <v>0</v>
          </cell>
          <cell r="T70">
            <v>0</v>
          </cell>
          <cell r="U70">
            <v>0</v>
          </cell>
          <cell r="V70">
            <v>0</v>
          </cell>
          <cell r="W70">
            <v>0</v>
          </cell>
          <cell r="X70">
            <v>5000</v>
          </cell>
          <cell r="Y70">
            <v>331198</v>
          </cell>
          <cell r="Z70">
            <v>43820961</v>
          </cell>
          <cell r="AA70">
            <v>3363464</v>
          </cell>
          <cell r="AC70">
            <v>166</v>
          </cell>
          <cell r="AD70">
            <v>17</v>
          </cell>
          <cell r="AE70">
            <v>26</v>
          </cell>
          <cell r="AF70">
            <v>1</v>
          </cell>
          <cell r="AG70">
            <v>124</v>
          </cell>
          <cell r="AH70">
            <v>0</v>
          </cell>
          <cell r="AI70">
            <v>0</v>
          </cell>
          <cell r="AJ70">
            <v>0</v>
          </cell>
          <cell r="AK70">
            <v>1</v>
          </cell>
          <cell r="AL70">
            <v>0</v>
          </cell>
          <cell r="AM70">
            <v>0</v>
          </cell>
          <cell r="AN70">
            <v>0</v>
          </cell>
          <cell r="AO70">
            <v>742</v>
          </cell>
          <cell r="AP70">
            <v>852</v>
          </cell>
          <cell r="AQ70">
            <v>698</v>
          </cell>
          <cell r="AR70">
            <v>154</v>
          </cell>
          <cell r="AS70">
            <v>752</v>
          </cell>
          <cell r="AT70">
            <v>2357</v>
          </cell>
        </row>
        <row r="71">
          <cell r="A71">
            <v>64</v>
          </cell>
          <cell r="B71" t="str">
            <v>Corby</v>
          </cell>
          <cell r="C71" t="str">
            <v>E2831</v>
          </cell>
          <cell r="D71">
            <v>88686</v>
          </cell>
          <cell r="E71">
            <v>81476310</v>
          </cell>
          <cell r="F71">
            <v>38079738</v>
          </cell>
          <cell r="G71">
            <v>492981</v>
          </cell>
          <cell r="H71">
            <v>680737</v>
          </cell>
          <cell r="I71">
            <v>-187756</v>
          </cell>
          <cell r="J71">
            <v>1707412</v>
          </cell>
          <cell r="K71">
            <v>0</v>
          </cell>
          <cell r="L71">
            <v>2590</v>
          </cell>
          <cell r="M71">
            <v>90326</v>
          </cell>
          <cell r="N71">
            <v>729209</v>
          </cell>
          <cell r="O71">
            <v>0</v>
          </cell>
          <cell r="P71">
            <v>12099</v>
          </cell>
          <cell r="Q71">
            <v>0</v>
          </cell>
          <cell r="R71">
            <v>518</v>
          </cell>
          <cell r="S71">
            <v>0</v>
          </cell>
          <cell r="T71">
            <v>0</v>
          </cell>
          <cell r="U71">
            <v>0</v>
          </cell>
          <cell r="V71">
            <v>0</v>
          </cell>
          <cell r="W71">
            <v>0</v>
          </cell>
          <cell r="X71">
            <v>47807</v>
          </cell>
          <cell r="Y71">
            <v>6000</v>
          </cell>
          <cell r="Z71">
            <v>35478968.600000001</v>
          </cell>
          <cell r="AA71">
            <v>150000</v>
          </cell>
          <cell r="AC71">
            <v>84</v>
          </cell>
          <cell r="AD71">
            <v>0</v>
          </cell>
          <cell r="AE71">
            <v>5</v>
          </cell>
          <cell r="AF71">
            <v>0</v>
          </cell>
          <cell r="AG71">
            <v>100</v>
          </cell>
          <cell r="AH71">
            <v>0</v>
          </cell>
          <cell r="AI71">
            <v>1</v>
          </cell>
          <cell r="AJ71">
            <v>0</v>
          </cell>
          <cell r="AK71">
            <v>1</v>
          </cell>
          <cell r="AL71">
            <v>0</v>
          </cell>
          <cell r="AM71">
            <v>0</v>
          </cell>
          <cell r="AN71">
            <v>0</v>
          </cell>
          <cell r="AO71">
            <v>794</v>
          </cell>
          <cell r="AP71">
            <v>556</v>
          </cell>
          <cell r="AQ71">
            <v>387</v>
          </cell>
          <cell r="AR71">
            <v>169</v>
          </cell>
          <cell r="AS71">
            <v>332</v>
          </cell>
          <cell r="AT71">
            <v>1802</v>
          </cell>
        </row>
        <row r="72">
          <cell r="A72">
            <v>65</v>
          </cell>
          <cell r="B72" t="str">
            <v>Cornwall UA</v>
          </cell>
          <cell r="C72" t="str">
            <v>E0801</v>
          </cell>
          <cell r="D72">
            <v>1112614</v>
          </cell>
          <cell r="E72">
            <v>423912011</v>
          </cell>
          <cell r="F72">
            <v>198652945</v>
          </cell>
          <cell r="G72">
            <v>21013637.100000001</v>
          </cell>
          <cell r="H72">
            <v>3405891.9</v>
          </cell>
          <cell r="I72">
            <v>17607745.199999999</v>
          </cell>
          <cell r="J72">
            <v>14793084.1</v>
          </cell>
          <cell r="K72">
            <v>202921.45</v>
          </cell>
          <cell r="L72">
            <v>247394.73</v>
          </cell>
          <cell r="M72">
            <v>71000</v>
          </cell>
          <cell r="N72">
            <v>3756692</v>
          </cell>
          <cell r="O72">
            <v>1015819.45</v>
          </cell>
          <cell r="P72">
            <v>495282.35</v>
          </cell>
          <cell r="Q72">
            <v>7469.93</v>
          </cell>
          <cell r="R72">
            <v>127852.91</v>
          </cell>
          <cell r="S72">
            <v>46389.38</v>
          </cell>
          <cell r="T72">
            <v>172053</v>
          </cell>
          <cell r="U72">
            <v>139268</v>
          </cell>
          <cell r="V72">
            <v>0</v>
          </cell>
          <cell r="W72">
            <v>0</v>
          </cell>
          <cell r="X72">
            <v>190443</v>
          </cell>
          <cell r="Y72">
            <v>3914419</v>
          </cell>
          <cell r="Z72">
            <v>152517492</v>
          </cell>
          <cell r="AA72">
            <v>7946118</v>
          </cell>
          <cell r="AC72">
            <v>2085</v>
          </cell>
          <cell r="AD72">
            <v>57</v>
          </cell>
          <cell r="AE72">
            <v>215</v>
          </cell>
          <cell r="AF72">
            <v>9</v>
          </cell>
          <cell r="AG72">
            <v>1669</v>
          </cell>
          <cell r="AH72">
            <v>1141</v>
          </cell>
          <cell r="AI72">
            <v>166</v>
          </cell>
          <cell r="AJ72">
            <v>24</v>
          </cell>
          <cell r="AK72">
            <v>127</v>
          </cell>
          <cell r="AL72">
            <v>11</v>
          </cell>
          <cell r="AM72">
            <v>5</v>
          </cell>
          <cell r="AN72">
            <v>0</v>
          </cell>
          <cell r="AO72">
            <v>7324</v>
          </cell>
          <cell r="AP72">
            <v>12731</v>
          </cell>
          <cell r="AQ72">
            <v>9920</v>
          </cell>
          <cell r="AR72">
            <v>2811</v>
          </cell>
          <cell r="AS72">
            <v>8353</v>
          </cell>
          <cell r="AT72">
            <v>28859</v>
          </cell>
        </row>
        <row r="73">
          <cell r="A73">
            <v>66</v>
          </cell>
          <cell r="B73" t="str">
            <v>Cotswold</v>
          </cell>
          <cell r="C73" t="str">
            <v>E1632</v>
          </cell>
          <cell r="D73">
            <v>178723</v>
          </cell>
          <cell r="E73">
            <v>75222477</v>
          </cell>
          <cell r="F73">
            <v>35079925</v>
          </cell>
          <cell r="G73">
            <v>2524112</v>
          </cell>
          <cell r="H73">
            <v>614225</v>
          </cell>
          <cell r="I73">
            <v>1909887</v>
          </cell>
          <cell r="J73">
            <v>2027111</v>
          </cell>
          <cell r="K73">
            <v>112423</v>
          </cell>
          <cell r="L73">
            <v>35456</v>
          </cell>
          <cell r="M73">
            <v>0</v>
          </cell>
          <cell r="N73">
            <v>787291</v>
          </cell>
          <cell r="O73">
            <v>85050</v>
          </cell>
          <cell r="P73">
            <v>6311</v>
          </cell>
          <cell r="Q73">
            <v>76</v>
          </cell>
          <cell r="R73">
            <v>1500</v>
          </cell>
          <cell r="S73">
            <v>0</v>
          </cell>
          <cell r="T73">
            <v>0</v>
          </cell>
          <cell r="U73">
            <v>0</v>
          </cell>
          <cell r="V73">
            <v>0</v>
          </cell>
          <cell r="W73">
            <v>0</v>
          </cell>
          <cell r="X73">
            <v>4802</v>
          </cell>
          <cell r="Y73">
            <v>338174</v>
          </cell>
          <cell r="Z73">
            <v>29587936</v>
          </cell>
          <cell r="AA73">
            <v>366763</v>
          </cell>
          <cell r="AC73">
            <v>281</v>
          </cell>
          <cell r="AD73">
            <v>20</v>
          </cell>
          <cell r="AE73">
            <v>32</v>
          </cell>
          <cell r="AF73">
            <v>0</v>
          </cell>
          <cell r="AG73">
            <v>224</v>
          </cell>
          <cell r="AH73">
            <v>90</v>
          </cell>
          <cell r="AI73">
            <v>22</v>
          </cell>
          <cell r="AJ73">
            <v>1</v>
          </cell>
          <cell r="AK73">
            <v>4</v>
          </cell>
          <cell r="AL73">
            <v>0</v>
          </cell>
          <cell r="AM73">
            <v>0</v>
          </cell>
          <cell r="AN73">
            <v>0</v>
          </cell>
          <cell r="AO73">
            <v>1527</v>
          </cell>
          <cell r="AP73">
            <v>1502</v>
          </cell>
          <cell r="AQ73">
            <v>1004</v>
          </cell>
          <cell r="AR73">
            <v>498</v>
          </cell>
          <cell r="AS73">
            <v>1405</v>
          </cell>
          <cell r="AT73">
            <v>4464</v>
          </cell>
        </row>
        <row r="74">
          <cell r="A74">
            <v>67</v>
          </cell>
          <cell r="B74" t="str">
            <v>Coventry</v>
          </cell>
          <cell r="C74" t="str">
            <v>E4602</v>
          </cell>
          <cell r="D74">
            <v>381387</v>
          </cell>
          <cell r="E74">
            <v>299428648</v>
          </cell>
          <cell r="F74">
            <v>141335512</v>
          </cell>
          <cell r="G74">
            <v>4912307</v>
          </cell>
          <cell r="H74">
            <v>2980210</v>
          </cell>
          <cell r="I74">
            <v>1932097</v>
          </cell>
          <cell r="J74">
            <v>11522189</v>
          </cell>
          <cell r="K74">
            <v>26992</v>
          </cell>
          <cell r="L74">
            <v>0</v>
          </cell>
          <cell r="M74">
            <v>0</v>
          </cell>
          <cell r="N74">
            <v>1434827</v>
          </cell>
          <cell r="O74">
            <v>729549</v>
          </cell>
          <cell r="P74">
            <v>312982</v>
          </cell>
          <cell r="Q74">
            <v>6748</v>
          </cell>
          <cell r="R74">
            <v>0</v>
          </cell>
          <cell r="S74">
            <v>0</v>
          </cell>
          <cell r="T74">
            <v>0</v>
          </cell>
          <cell r="U74">
            <v>0</v>
          </cell>
          <cell r="V74">
            <v>0</v>
          </cell>
          <cell r="W74">
            <v>0</v>
          </cell>
          <cell r="X74">
            <v>192000</v>
          </cell>
          <cell r="Y74">
            <v>1100000</v>
          </cell>
          <cell r="Z74">
            <v>124069917</v>
          </cell>
          <cell r="AA74">
            <v>7279740</v>
          </cell>
          <cell r="AC74">
            <v>403</v>
          </cell>
          <cell r="AD74">
            <v>4</v>
          </cell>
          <cell r="AE74">
            <v>0</v>
          </cell>
          <cell r="AF74">
            <v>0</v>
          </cell>
          <cell r="AG74">
            <v>960</v>
          </cell>
          <cell r="AH74">
            <v>197</v>
          </cell>
          <cell r="AI74">
            <v>40</v>
          </cell>
          <cell r="AJ74">
            <v>4</v>
          </cell>
          <cell r="AK74">
            <v>0</v>
          </cell>
          <cell r="AL74">
            <v>0</v>
          </cell>
          <cell r="AM74">
            <v>0</v>
          </cell>
          <cell r="AN74">
            <v>0</v>
          </cell>
          <cell r="AO74">
            <v>3226</v>
          </cell>
          <cell r="AP74">
            <v>2731</v>
          </cell>
          <cell r="AQ74">
            <v>1942</v>
          </cell>
          <cell r="AR74">
            <v>789</v>
          </cell>
          <cell r="AS74">
            <v>2077</v>
          </cell>
          <cell r="AT74">
            <v>8243</v>
          </cell>
        </row>
        <row r="75">
          <cell r="A75">
            <v>68</v>
          </cell>
          <cell r="B75" t="str">
            <v>Craven</v>
          </cell>
          <cell r="C75" t="str">
            <v>E2731</v>
          </cell>
          <cell r="D75">
            <v>120581</v>
          </cell>
          <cell r="E75">
            <v>47343718</v>
          </cell>
          <cell r="F75">
            <v>21815717</v>
          </cell>
          <cell r="G75">
            <v>1030290</v>
          </cell>
          <cell r="H75">
            <v>380015</v>
          </cell>
          <cell r="I75">
            <v>650275</v>
          </cell>
          <cell r="J75">
            <v>1116076</v>
          </cell>
          <cell r="K75">
            <v>27734</v>
          </cell>
          <cell r="L75">
            <v>37566</v>
          </cell>
          <cell r="M75">
            <v>45000</v>
          </cell>
          <cell r="N75">
            <v>524679</v>
          </cell>
          <cell r="O75">
            <v>21856</v>
          </cell>
          <cell r="P75">
            <v>21393</v>
          </cell>
          <cell r="Q75">
            <v>0</v>
          </cell>
          <cell r="R75">
            <v>51429</v>
          </cell>
          <cell r="S75">
            <v>0</v>
          </cell>
          <cell r="T75">
            <v>0</v>
          </cell>
          <cell r="U75">
            <v>0</v>
          </cell>
          <cell r="V75">
            <v>0</v>
          </cell>
          <cell r="W75">
            <v>60000</v>
          </cell>
          <cell r="X75">
            <v>30000</v>
          </cell>
          <cell r="Y75">
            <v>720000</v>
          </cell>
          <cell r="Z75">
            <v>18486079</v>
          </cell>
          <cell r="AA75">
            <v>35000</v>
          </cell>
          <cell r="AC75">
            <v>181</v>
          </cell>
          <cell r="AD75">
            <v>7</v>
          </cell>
          <cell r="AE75">
            <v>30</v>
          </cell>
          <cell r="AF75">
            <v>4</v>
          </cell>
          <cell r="AG75">
            <v>191</v>
          </cell>
          <cell r="AH75">
            <v>57</v>
          </cell>
          <cell r="AI75">
            <v>46</v>
          </cell>
          <cell r="AJ75">
            <v>0</v>
          </cell>
          <cell r="AK75">
            <v>36</v>
          </cell>
          <cell r="AL75">
            <v>0</v>
          </cell>
          <cell r="AM75">
            <v>0</v>
          </cell>
          <cell r="AN75">
            <v>0</v>
          </cell>
          <cell r="AO75">
            <v>905</v>
          </cell>
          <cell r="AP75">
            <v>1213</v>
          </cell>
          <cell r="AQ75">
            <v>900</v>
          </cell>
          <cell r="AR75">
            <v>313</v>
          </cell>
          <cell r="AS75">
            <v>915</v>
          </cell>
          <cell r="AT75">
            <v>3114</v>
          </cell>
        </row>
        <row r="76">
          <cell r="A76">
            <v>69</v>
          </cell>
          <cell r="B76" t="str">
            <v>Crawley</v>
          </cell>
          <cell r="C76" t="str">
            <v>E3834</v>
          </cell>
          <cell r="D76">
            <v>208046</v>
          </cell>
          <cell r="E76">
            <v>257620020</v>
          </cell>
          <cell r="F76">
            <v>122639352</v>
          </cell>
          <cell r="G76">
            <v>754941</v>
          </cell>
          <cell r="H76">
            <v>2732665</v>
          </cell>
          <cell r="I76">
            <v>-1977724</v>
          </cell>
          <cell r="J76">
            <v>2637631</v>
          </cell>
          <cell r="K76">
            <v>28376</v>
          </cell>
          <cell r="L76">
            <v>0</v>
          </cell>
          <cell r="M76">
            <v>218878</v>
          </cell>
          <cell r="N76">
            <v>3823214</v>
          </cell>
          <cell r="O76">
            <v>280069</v>
          </cell>
          <cell r="P76">
            <v>103686</v>
          </cell>
          <cell r="Q76">
            <v>1645</v>
          </cell>
          <cell r="R76">
            <v>0</v>
          </cell>
          <cell r="S76">
            <v>0</v>
          </cell>
          <cell r="T76">
            <v>0</v>
          </cell>
          <cell r="U76">
            <v>0</v>
          </cell>
          <cell r="V76">
            <v>0</v>
          </cell>
          <cell r="W76">
            <v>30000</v>
          </cell>
          <cell r="X76">
            <v>173681</v>
          </cell>
          <cell r="Y76">
            <v>430000</v>
          </cell>
          <cell r="Z76">
            <v>116282720</v>
          </cell>
          <cell r="AA76">
            <v>4671562</v>
          </cell>
          <cell r="AC76">
            <v>107</v>
          </cell>
          <cell r="AD76">
            <v>14</v>
          </cell>
          <cell r="AE76">
            <v>0</v>
          </cell>
          <cell r="AF76">
            <v>0</v>
          </cell>
          <cell r="AG76">
            <v>443</v>
          </cell>
          <cell r="AH76">
            <v>69</v>
          </cell>
          <cell r="AI76">
            <v>11</v>
          </cell>
          <cell r="AJ76">
            <v>9</v>
          </cell>
          <cell r="AK76">
            <v>0</v>
          </cell>
          <cell r="AL76">
            <v>0</v>
          </cell>
          <cell r="AM76">
            <v>0</v>
          </cell>
          <cell r="AN76">
            <v>0</v>
          </cell>
          <cell r="AO76">
            <v>1892</v>
          </cell>
          <cell r="AP76">
            <v>399</v>
          </cell>
          <cell r="AQ76">
            <v>181</v>
          </cell>
          <cell r="AR76">
            <v>218</v>
          </cell>
          <cell r="AS76">
            <v>935</v>
          </cell>
          <cell r="AT76">
            <v>3080</v>
          </cell>
        </row>
        <row r="77">
          <cell r="A77">
            <v>70</v>
          </cell>
          <cell r="B77" t="str">
            <v>Croydon</v>
          </cell>
          <cell r="C77" t="str">
            <v>E5035</v>
          </cell>
          <cell r="D77">
            <v>427611</v>
          </cell>
          <cell r="E77">
            <v>282829884</v>
          </cell>
          <cell r="F77">
            <v>137986751</v>
          </cell>
          <cell r="G77">
            <v>5703000</v>
          </cell>
          <cell r="H77">
            <v>2233629</v>
          </cell>
          <cell r="I77">
            <v>3469371</v>
          </cell>
          <cell r="J77">
            <v>7759353</v>
          </cell>
          <cell r="K77">
            <v>127756</v>
          </cell>
          <cell r="L77">
            <v>0</v>
          </cell>
          <cell r="M77">
            <v>195062</v>
          </cell>
          <cell r="N77">
            <v>7818411</v>
          </cell>
          <cell r="O77">
            <v>25923</v>
          </cell>
          <cell r="P77">
            <v>78961</v>
          </cell>
          <cell r="Q77">
            <v>0</v>
          </cell>
          <cell r="R77">
            <v>0</v>
          </cell>
          <cell r="S77">
            <v>0</v>
          </cell>
          <cell r="T77">
            <v>0</v>
          </cell>
          <cell r="U77">
            <v>0</v>
          </cell>
          <cell r="V77">
            <v>0</v>
          </cell>
          <cell r="W77">
            <v>0</v>
          </cell>
          <cell r="X77">
            <v>334463</v>
          </cell>
          <cell r="Y77">
            <v>596000</v>
          </cell>
          <cell r="Z77">
            <v>117332907</v>
          </cell>
          <cell r="AA77">
            <v>4047700</v>
          </cell>
          <cell r="AC77">
            <v>393</v>
          </cell>
          <cell r="AD77">
            <v>27</v>
          </cell>
          <cell r="AE77">
            <v>0</v>
          </cell>
          <cell r="AF77">
            <v>3</v>
          </cell>
          <cell r="AG77">
            <v>1293</v>
          </cell>
          <cell r="AH77">
            <v>12</v>
          </cell>
          <cell r="AI77">
            <v>55</v>
          </cell>
          <cell r="AJ77">
            <v>27</v>
          </cell>
          <cell r="AK77">
            <v>0</v>
          </cell>
          <cell r="AL77">
            <v>0</v>
          </cell>
          <cell r="AM77">
            <v>0</v>
          </cell>
          <cell r="AN77">
            <v>0</v>
          </cell>
          <cell r="AO77">
            <v>1770</v>
          </cell>
          <cell r="AP77">
            <v>2794</v>
          </cell>
          <cell r="AQ77">
            <v>1572</v>
          </cell>
          <cell r="AR77">
            <v>1222</v>
          </cell>
          <cell r="AS77">
            <v>4496</v>
          </cell>
          <cell r="AT77">
            <v>9029</v>
          </cell>
        </row>
        <row r="78">
          <cell r="A78">
            <v>71</v>
          </cell>
          <cell r="B78" t="str">
            <v>Dacorum</v>
          </cell>
          <cell r="C78" t="str">
            <v>E1932</v>
          </cell>
          <cell r="D78">
            <v>218200</v>
          </cell>
          <cell r="E78">
            <v>151427963</v>
          </cell>
          <cell r="F78">
            <v>70290219</v>
          </cell>
          <cell r="G78">
            <v>2016503.21</v>
          </cell>
          <cell r="H78">
            <v>1093345.18</v>
          </cell>
          <cell r="I78">
            <v>923158.03</v>
          </cell>
          <cell r="J78">
            <v>3603355.74</v>
          </cell>
          <cell r="K78">
            <v>73948.679999999993</v>
          </cell>
          <cell r="L78">
            <v>3801.4</v>
          </cell>
          <cell r="M78">
            <v>0</v>
          </cell>
          <cell r="N78">
            <v>1937740.35</v>
          </cell>
          <cell r="O78">
            <v>194602.85</v>
          </cell>
          <cell r="P78">
            <v>18508.810000000001</v>
          </cell>
          <cell r="Q78">
            <v>978.52</v>
          </cell>
          <cell r="R78">
            <v>0</v>
          </cell>
          <cell r="S78">
            <v>217.87</v>
          </cell>
          <cell r="T78">
            <v>0</v>
          </cell>
          <cell r="U78">
            <v>0</v>
          </cell>
          <cell r="V78">
            <v>0</v>
          </cell>
          <cell r="W78">
            <v>0</v>
          </cell>
          <cell r="X78">
            <v>8555.65</v>
          </cell>
          <cell r="Y78">
            <v>1126000</v>
          </cell>
          <cell r="Z78">
            <v>62467827.899999999</v>
          </cell>
          <cell r="AA78">
            <v>3100000</v>
          </cell>
          <cell r="AC78">
            <v>240</v>
          </cell>
          <cell r="AD78">
            <v>20</v>
          </cell>
          <cell r="AE78">
            <v>2</v>
          </cell>
          <cell r="AF78">
            <v>0</v>
          </cell>
          <cell r="AG78">
            <v>565</v>
          </cell>
          <cell r="AH78">
            <v>109</v>
          </cell>
          <cell r="AI78">
            <v>28</v>
          </cell>
          <cell r="AJ78">
            <v>6</v>
          </cell>
          <cell r="AK78">
            <v>0</v>
          </cell>
          <cell r="AL78">
            <v>1</v>
          </cell>
          <cell r="AM78">
            <v>0</v>
          </cell>
          <cell r="AN78">
            <v>0</v>
          </cell>
          <cell r="AO78">
            <v>2072</v>
          </cell>
          <cell r="AP78">
            <v>1159</v>
          </cell>
          <cell r="AQ78">
            <v>617</v>
          </cell>
          <cell r="AR78">
            <v>542</v>
          </cell>
          <cell r="AS78">
            <v>1220</v>
          </cell>
          <cell r="AT78">
            <v>4507</v>
          </cell>
        </row>
        <row r="79">
          <cell r="A79">
            <v>72</v>
          </cell>
          <cell r="B79" t="str">
            <v>Darlington</v>
          </cell>
          <cell r="C79" t="str">
            <v>E1301</v>
          </cell>
          <cell r="D79">
            <v>145025</v>
          </cell>
          <cell r="E79">
            <v>85530860</v>
          </cell>
          <cell r="F79">
            <v>40673224</v>
          </cell>
          <cell r="G79">
            <v>2090307</v>
          </cell>
          <cell r="H79">
            <v>803697</v>
          </cell>
          <cell r="I79">
            <v>1286610</v>
          </cell>
          <cell r="J79">
            <v>2632435</v>
          </cell>
          <cell r="K79">
            <v>38853</v>
          </cell>
          <cell r="L79">
            <v>4121</v>
          </cell>
          <cell r="M79">
            <v>0</v>
          </cell>
          <cell r="N79">
            <v>1038848</v>
          </cell>
          <cell r="O79">
            <v>27873</v>
          </cell>
          <cell r="P79">
            <v>0</v>
          </cell>
          <cell r="Q79">
            <v>0</v>
          </cell>
          <cell r="R79">
            <v>0</v>
          </cell>
          <cell r="S79">
            <v>0</v>
          </cell>
          <cell r="T79">
            <v>0</v>
          </cell>
          <cell r="U79">
            <v>0</v>
          </cell>
          <cell r="V79">
            <v>0</v>
          </cell>
          <cell r="W79">
            <v>0</v>
          </cell>
          <cell r="X79">
            <v>0</v>
          </cell>
          <cell r="Y79">
            <v>0</v>
          </cell>
          <cell r="Z79">
            <v>35764730</v>
          </cell>
          <cell r="AA79">
            <v>310000</v>
          </cell>
          <cell r="AC79">
            <v>164</v>
          </cell>
          <cell r="AD79">
            <v>8</v>
          </cell>
          <cell r="AE79">
            <v>4</v>
          </cell>
          <cell r="AF79">
            <v>0</v>
          </cell>
          <cell r="AG79">
            <v>450</v>
          </cell>
          <cell r="AH79">
            <v>40</v>
          </cell>
          <cell r="AI79">
            <v>0</v>
          </cell>
          <cell r="AJ79">
            <v>0</v>
          </cell>
          <cell r="AK79">
            <v>0</v>
          </cell>
          <cell r="AL79">
            <v>0</v>
          </cell>
          <cell r="AM79">
            <v>0</v>
          </cell>
          <cell r="AN79">
            <v>0</v>
          </cell>
          <cell r="AO79">
            <v>2246</v>
          </cell>
          <cell r="AP79">
            <v>1173</v>
          </cell>
          <cell r="AQ79">
            <v>825</v>
          </cell>
          <cell r="AR79">
            <v>348</v>
          </cell>
          <cell r="AS79">
            <v>53</v>
          </cell>
          <cell r="AT79">
            <v>3467</v>
          </cell>
        </row>
        <row r="80">
          <cell r="A80">
            <v>73</v>
          </cell>
          <cell r="B80" t="str">
            <v>Dartford</v>
          </cell>
          <cell r="C80" t="str">
            <v>E2233</v>
          </cell>
          <cell r="D80">
            <v>175686</v>
          </cell>
          <cell r="E80">
            <v>195663975</v>
          </cell>
          <cell r="F80">
            <v>89030963</v>
          </cell>
          <cell r="G80">
            <v>1345575</v>
          </cell>
          <cell r="H80">
            <v>2014832</v>
          </cell>
          <cell r="I80">
            <v>-669257</v>
          </cell>
          <cell r="J80">
            <v>2319414</v>
          </cell>
          <cell r="K80">
            <v>50679</v>
          </cell>
          <cell r="L80">
            <v>663</v>
          </cell>
          <cell r="M80">
            <v>165037</v>
          </cell>
          <cell r="N80">
            <v>2324220</v>
          </cell>
          <cell r="O80">
            <v>43291</v>
          </cell>
          <cell r="P80">
            <v>1912</v>
          </cell>
          <cell r="Q80">
            <v>7808</v>
          </cell>
          <cell r="R80">
            <v>0</v>
          </cell>
          <cell r="S80">
            <v>2257</v>
          </cell>
          <cell r="T80">
            <v>35000</v>
          </cell>
          <cell r="U80">
            <v>0</v>
          </cell>
          <cell r="V80">
            <v>0</v>
          </cell>
          <cell r="W80">
            <v>147637</v>
          </cell>
          <cell r="X80">
            <v>90225</v>
          </cell>
          <cell r="Y80">
            <v>417683</v>
          </cell>
          <cell r="Z80">
            <v>84054548</v>
          </cell>
          <cell r="AA80">
            <v>5000000</v>
          </cell>
          <cell r="AC80">
            <v>112</v>
          </cell>
          <cell r="AD80">
            <v>6</v>
          </cell>
          <cell r="AE80">
            <v>1</v>
          </cell>
          <cell r="AF80">
            <v>2</v>
          </cell>
          <cell r="AG80">
            <v>363</v>
          </cell>
          <cell r="AH80">
            <v>52</v>
          </cell>
          <cell r="AI80">
            <v>3</v>
          </cell>
          <cell r="AJ80">
            <v>1</v>
          </cell>
          <cell r="AK80">
            <v>0</v>
          </cell>
          <cell r="AL80">
            <v>1</v>
          </cell>
          <cell r="AM80">
            <v>0</v>
          </cell>
          <cell r="AN80">
            <v>0</v>
          </cell>
          <cell r="AO80">
            <v>1437</v>
          </cell>
          <cell r="AP80">
            <v>680</v>
          </cell>
          <cell r="AQ80">
            <v>402</v>
          </cell>
          <cell r="AR80">
            <v>278</v>
          </cell>
          <cell r="AS80">
            <v>831</v>
          </cell>
          <cell r="AT80">
            <v>3001</v>
          </cell>
        </row>
        <row r="81">
          <cell r="A81">
            <v>74</v>
          </cell>
          <cell r="B81" t="str">
            <v>Daventry</v>
          </cell>
          <cell r="C81" t="str">
            <v>E2832</v>
          </cell>
          <cell r="D81">
            <v>116858</v>
          </cell>
          <cell r="E81">
            <v>94555377</v>
          </cell>
          <cell r="F81">
            <v>44375842</v>
          </cell>
          <cell r="G81">
            <v>1419194.71</v>
          </cell>
          <cell r="H81">
            <v>918324.92</v>
          </cell>
          <cell r="I81">
            <v>500869.79</v>
          </cell>
          <cell r="J81">
            <v>1444706.31</v>
          </cell>
          <cell r="K81">
            <v>22948.98</v>
          </cell>
          <cell r="L81">
            <v>39789.11</v>
          </cell>
          <cell r="M81">
            <v>0</v>
          </cell>
          <cell r="N81">
            <v>1359506.69</v>
          </cell>
          <cell r="O81">
            <v>46068.3</v>
          </cell>
          <cell r="P81">
            <v>16400.580000000002</v>
          </cell>
          <cell r="Q81">
            <v>364.14</v>
          </cell>
          <cell r="R81">
            <v>1060.4000000000001</v>
          </cell>
          <cell r="S81">
            <v>0</v>
          </cell>
          <cell r="T81">
            <v>0</v>
          </cell>
          <cell r="U81">
            <v>0</v>
          </cell>
          <cell r="V81">
            <v>0</v>
          </cell>
          <cell r="W81">
            <v>0</v>
          </cell>
          <cell r="X81">
            <v>66000</v>
          </cell>
          <cell r="Y81">
            <v>330000</v>
          </cell>
          <cell r="Z81">
            <v>40510537.5</v>
          </cell>
          <cell r="AA81">
            <v>637065</v>
          </cell>
          <cell r="AC81">
            <v>165</v>
          </cell>
          <cell r="AD81">
            <v>4</v>
          </cell>
          <cell r="AE81">
            <v>30</v>
          </cell>
          <cell r="AF81">
            <v>0</v>
          </cell>
          <cell r="AG81">
            <v>303</v>
          </cell>
          <cell r="AH81">
            <v>72</v>
          </cell>
          <cell r="AI81">
            <v>4</v>
          </cell>
          <cell r="AJ81">
            <v>2</v>
          </cell>
          <cell r="AK81">
            <v>1</v>
          </cell>
          <cell r="AL81">
            <v>0</v>
          </cell>
          <cell r="AM81">
            <v>0</v>
          </cell>
          <cell r="AN81">
            <v>0</v>
          </cell>
          <cell r="AO81">
            <v>1029</v>
          </cell>
          <cell r="AP81">
            <v>754</v>
          </cell>
          <cell r="AQ81">
            <v>462</v>
          </cell>
          <cell r="AR81">
            <v>292</v>
          </cell>
          <cell r="AS81">
            <v>664</v>
          </cell>
          <cell r="AT81">
            <v>2499</v>
          </cell>
        </row>
        <row r="82">
          <cell r="A82">
            <v>75</v>
          </cell>
          <cell r="B82" t="str">
            <v>Derby</v>
          </cell>
          <cell r="C82" t="str">
            <v>E1001</v>
          </cell>
          <cell r="D82">
            <v>314969</v>
          </cell>
          <cell r="E82">
            <v>214400114</v>
          </cell>
          <cell r="F82">
            <v>99625449</v>
          </cell>
          <cell r="G82">
            <v>3779469</v>
          </cell>
          <cell r="H82">
            <v>2052487</v>
          </cell>
          <cell r="I82">
            <v>1726982</v>
          </cell>
          <cell r="J82">
            <v>5367050</v>
          </cell>
          <cell r="K82">
            <v>33740</v>
          </cell>
          <cell r="L82">
            <v>0</v>
          </cell>
          <cell r="M82">
            <v>0</v>
          </cell>
          <cell r="N82">
            <v>2332399</v>
          </cell>
          <cell r="O82">
            <v>66350</v>
          </cell>
          <cell r="P82">
            <v>197774</v>
          </cell>
          <cell r="Q82">
            <v>8435</v>
          </cell>
          <cell r="R82">
            <v>0</v>
          </cell>
          <cell r="S82">
            <v>0</v>
          </cell>
          <cell r="T82">
            <v>0</v>
          </cell>
          <cell r="U82">
            <v>0</v>
          </cell>
          <cell r="V82">
            <v>0</v>
          </cell>
          <cell r="W82">
            <v>0</v>
          </cell>
          <cell r="X82">
            <v>58054</v>
          </cell>
          <cell r="Y82">
            <v>1000217</v>
          </cell>
          <cell r="Z82">
            <v>88801995</v>
          </cell>
          <cell r="AA82">
            <v>2876413</v>
          </cell>
          <cell r="AC82">
            <v>359</v>
          </cell>
          <cell r="AD82">
            <v>3</v>
          </cell>
          <cell r="AE82">
            <v>0</v>
          </cell>
          <cell r="AF82">
            <v>0</v>
          </cell>
          <cell r="AG82">
            <v>1208</v>
          </cell>
          <cell r="AH82">
            <v>67</v>
          </cell>
          <cell r="AI82">
            <v>37</v>
          </cell>
          <cell r="AJ82">
            <v>3</v>
          </cell>
          <cell r="AK82">
            <v>0</v>
          </cell>
          <cell r="AL82">
            <v>0</v>
          </cell>
          <cell r="AM82">
            <v>0</v>
          </cell>
          <cell r="AN82">
            <v>0</v>
          </cell>
          <cell r="AO82">
            <v>3222</v>
          </cell>
          <cell r="AP82">
            <v>2222</v>
          </cell>
          <cell r="AQ82">
            <v>1627</v>
          </cell>
          <cell r="AR82">
            <v>595</v>
          </cell>
          <cell r="AS82">
            <v>1720</v>
          </cell>
          <cell r="AT82">
            <v>7251</v>
          </cell>
        </row>
        <row r="83">
          <cell r="A83">
            <v>76</v>
          </cell>
          <cell r="B83" t="str">
            <v>Derbyshire Dales</v>
          </cell>
          <cell r="C83" t="str">
            <v>E1035</v>
          </cell>
          <cell r="D83">
            <v>146857</v>
          </cell>
          <cell r="E83">
            <v>46725705</v>
          </cell>
          <cell r="F83">
            <v>21940740</v>
          </cell>
          <cell r="G83">
            <v>2493240</v>
          </cell>
          <cell r="H83">
            <v>342739</v>
          </cell>
          <cell r="I83">
            <v>2150501</v>
          </cell>
          <cell r="J83">
            <v>1028938</v>
          </cell>
          <cell r="K83">
            <v>43920</v>
          </cell>
          <cell r="L83">
            <v>59796</v>
          </cell>
          <cell r="M83">
            <v>0</v>
          </cell>
          <cell r="N83">
            <v>527507</v>
          </cell>
          <cell r="O83">
            <v>109497</v>
          </cell>
          <cell r="P83">
            <v>129118</v>
          </cell>
          <cell r="Q83">
            <v>3943</v>
          </cell>
          <cell r="R83">
            <v>59796</v>
          </cell>
          <cell r="S83">
            <v>9161</v>
          </cell>
          <cell r="T83">
            <v>0</v>
          </cell>
          <cell r="U83">
            <v>0</v>
          </cell>
          <cell r="V83">
            <v>0</v>
          </cell>
          <cell r="W83">
            <v>0</v>
          </cell>
          <cell r="X83">
            <v>24114</v>
          </cell>
          <cell r="Y83">
            <v>574225</v>
          </cell>
          <cell r="Z83">
            <v>17162093</v>
          </cell>
          <cell r="AA83">
            <v>169733</v>
          </cell>
          <cell r="AC83">
            <v>208</v>
          </cell>
          <cell r="AD83">
            <v>5</v>
          </cell>
          <cell r="AE83">
            <v>59</v>
          </cell>
          <cell r="AF83">
            <v>0</v>
          </cell>
          <cell r="AG83">
            <v>289</v>
          </cell>
          <cell r="AH83">
            <v>150</v>
          </cell>
          <cell r="AI83">
            <v>68</v>
          </cell>
          <cell r="AJ83">
            <v>3</v>
          </cell>
          <cell r="AK83">
            <v>56</v>
          </cell>
          <cell r="AL83">
            <v>3</v>
          </cell>
          <cell r="AM83">
            <v>0</v>
          </cell>
          <cell r="AN83">
            <v>0</v>
          </cell>
          <cell r="AO83">
            <v>999</v>
          </cell>
          <cell r="AP83">
            <v>1631</v>
          </cell>
          <cell r="AQ83">
            <v>1262</v>
          </cell>
          <cell r="AR83">
            <v>369</v>
          </cell>
          <cell r="AS83">
            <v>1235</v>
          </cell>
          <cell r="AT83">
            <v>3899</v>
          </cell>
        </row>
        <row r="84">
          <cell r="A84">
            <v>77</v>
          </cell>
          <cell r="B84" t="str">
            <v>Doncaster</v>
          </cell>
          <cell r="C84" t="str">
            <v>E4402</v>
          </cell>
          <cell r="D84">
            <v>374362</v>
          </cell>
          <cell r="E84">
            <v>228246001</v>
          </cell>
          <cell r="F84">
            <v>107217804</v>
          </cell>
          <cell r="G84">
            <v>5495319.4800000004</v>
          </cell>
          <cell r="H84">
            <v>2164728</v>
          </cell>
          <cell r="I84">
            <v>3330591.48</v>
          </cell>
          <cell r="J84">
            <v>5269729.18</v>
          </cell>
          <cell r="K84">
            <v>29094</v>
          </cell>
          <cell r="L84">
            <v>9206</v>
          </cell>
          <cell r="M84">
            <v>100000</v>
          </cell>
          <cell r="N84">
            <v>2577965</v>
          </cell>
          <cell r="O84">
            <v>260663.74</v>
          </cell>
          <cell r="P84">
            <v>91759.54</v>
          </cell>
          <cell r="Q84">
            <v>0</v>
          </cell>
          <cell r="R84">
            <v>0</v>
          </cell>
          <cell r="S84">
            <v>0</v>
          </cell>
          <cell r="T84">
            <v>0</v>
          </cell>
          <cell r="U84">
            <v>0</v>
          </cell>
          <cell r="V84">
            <v>0</v>
          </cell>
          <cell r="W84">
            <v>0</v>
          </cell>
          <cell r="X84">
            <v>245191</v>
          </cell>
          <cell r="Y84">
            <v>1148726</v>
          </cell>
          <cell r="Z84">
            <v>94078268.400000006</v>
          </cell>
          <cell r="AA84">
            <v>2025215</v>
          </cell>
          <cell r="AC84">
            <v>363</v>
          </cell>
          <cell r="AD84">
            <v>11</v>
          </cell>
          <cell r="AE84">
            <v>11</v>
          </cell>
          <cell r="AF84">
            <v>0</v>
          </cell>
          <cell r="AG84">
            <v>1210</v>
          </cell>
          <cell r="AH84">
            <v>88</v>
          </cell>
          <cell r="AI84">
            <v>22</v>
          </cell>
          <cell r="AJ84">
            <v>0</v>
          </cell>
          <cell r="AK84">
            <v>0</v>
          </cell>
          <cell r="AL84">
            <v>0</v>
          </cell>
          <cell r="AM84">
            <v>0</v>
          </cell>
          <cell r="AN84">
            <v>0</v>
          </cell>
          <cell r="AO84">
            <v>3169</v>
          </cell>
          <cell r="AP84">
            <v>3265</v>
          </cell>
          <cell r="AQ84">
            <v>2489</v>
          </cell>
          <cell r="AR84">
            <v>776</v>
          </cell>
          <cell r="AS84">
            <v>2229</v>
          </cell>
          <cell r="AT84">
            <v>8877</v>
          </cell>
        </row>
        <row r="85">
          <cell r="A85">
            <v>78</v>
          </cell>
          <cell r="B85" t="str">
            <v>Dover</v>
          </cell>
          <cell r="C85" t="str">
            <v>E2234</v>
          </cell>
          <cell r="D85">
            <v>156088</v>
          </cell>
          <cell r="E85">
            <v>89921456</v>
          </cell>
          <cell r="F85">
            <v>42366538</v>
          </cell>
          <cell r="G85">
            <v>2100172</v>
          </cell>
          <cell r="H85">
            <v>828912</v>
          </cell>
          <cell r="I85">
            <v>1271260</v>
          </cell>
          <cell r="J85">
            <v>2144771</v>
          </cell>
          <cell r="K85">
            <v>60636</v>
          </cell>
          <cell r="L85">
            <v>25603.95</v>
          </cell>
          <cell r="M85">
            <v>0</v>
          </cell>
          <cell r="N85">
            <v>1589292</v>
          </cell>
          <cell r="O85">
            <v>146602</v>
          </cell>
          <cell r="P85">
            <v>46758</v>
          </cell>
          <cell r="Q85">
            <v>0</v>
          </cell>
          <cell r="R85">
            <v>0</v>
          </cell>
          <cell r="S85">
            <v>0</v>
          </cell>
          <cell r="T85">
            <v>559376</v>
          </cell>
          <cell r="U85">
            <v>0</v>
          </cell>
          <cell r="V85">
            <v>1741479.88</v>
          </cell>
          <cell r="W85">
            <v>100000</v>
          </cell>
          <cell r="X85">
            <v>90000</v>
          </cell>
          <cell r="Y85">
            <v>582447</v>
          </cell>
          <cell r="Z85">
            <v>34279945.100000001</v>
          </cell>
          <cell r="AA85">
            <v>1712321</v>
          </cell>
          <cell r="AC85">
            <v>214</v>
          </cell>
          <cell r="AD85">
            <v>10</v>
          </cell>
          <cell r="AE85">
            <v>17</v>
          </cell>
          <cell r="AF85">
            <v>0</v>
          </cell>
          <cell r="AG85">
            <v>266</v>
          </cell>
          <cell r="AH85">
            <v>110</v>
          </cell>
          <cell r="AI85">
            <v>43</v>
          </cell>
          <cell r="AJ85">
            <v>0</v>
          </cell>
          <cell r="AK85">
            <v>0</v>
          </cell>
          <cell r="AL85">
            <v>0</v>
          </cell>
          <cell r="AM85">
            <v>48</v>
          </cell>
          <cell r="AN85">
            <v>0</v>
          </cell>
          <cell r="AO85">
            <v>1176</v>
          </cell>
          <cell r="AP85">
            <v>1257</v>
          </cell>
          <cell r="AQ85">
            <v>921</v>
          </cell>
          <cell r="AR85">
            <v>336</v>
          </cell>
          <cell r="AS85">
            <v>1211</v>
          </cell>
          <cell r="AT85">
            <v>3721</v>
          </cell>
        </row>
        <row r="86">
          <cell r="A86">
            <v>79</v>
          </cell>
          <cell r="B86" t="str">
            <v>Dudley</v>
          </cell>
          <cell r="C86" t="str">
            <v>E4603</v>
          </cell>
          <cell r="D86">
            <v>429762</v>
          </cell>
          <cell r="E86">
            <v>242212304</v>
          </cell>
          <cell r="F86">
            <v>114518233</v>
          </cell>
          <cell r="G86">
            <v>6210576</v>
          </cell>
          <cell r="H86">
            <v>2238823</v>
          </cell>
          <cell r="I86">
            <v>3971753</v>
          </cell>
          <cell r="J86">
            <v>4492944</v>
          </cell>
          <cell r="K86">
            <v>28438</v>
          </cell>
          <cell r="L86">
            <v>0</v>
          </cell>
          <cell r="M86">
            <v>100000</v>
          </cell>
          <cell r="N86">
            <v>5425430</v>
          </cell>
          <cell r="O86">
            <v>447450</v>
          </cell>
          <cell r="P86">
            <v>66980</v>
          </cell>
          <cell r="Q86">
            <v>7110</v>
          </cell>
          <cell r="R86">
            <v>0</v>
          </cell>
          <cell r="S86">
            <v>0</v>
          </cell>
          <cell r="T86">
            <v>63000</v>
          </cell>
          <cell r="U86">
            <v>0</v>
          </cell>
          <cell r="V86">
            <v>0</v>
          </cell>
          <cell r="W86">
            <v>100000</v>
          </cell>
          <cell r="X86">
            <v>250000</v>
          </cell>
          <cell r="Y86">
            <v>1000000</v>
          </cell>
          <cell r="Z86">
            <v>98108778</v>
          </cell>
          <cell r="AA86">
            <v>3000000</v>
          </cell>
          <cell r="AC86">
            <v>364</v>
          </cell>
          <cell r="AD86">
            <v>12</v>
          </cell>
          <cell r="AE86">
            <v>0</v>
          </cell>
          <cell r="AF86">
            <v>20</v>
          </cell>
          <cell r="AG86">
            <v>1724</v>
          </cell>
          <cell r="AH86">
            <v>312</v>
          </cell>
          <cell r="AI86">
            <v>24</v>
          </cell>
          <cell r="AJ86">
            <v>12</v>
          </cell>
          <cell r="AK86">
            <v>0</v>
          </cell>
          <cell r="AL86">
            <v>0</v>
          </cell>
          <cell r="AM86">
            <v>0</v>
          </cell>
          <cell r="AN86">
            <v>0</v>
          </cell>
          <cell r="AO86">
            <v>3927</v>
          </cell>
          <cell r="AP86">
            <v>3396</v>
          </cell>
          <cell r="AQ86">
            <v>2298</v>
          </cell>
          <cell r="AR86">
            <v>1098</v>
          </cell>
          <cell r="AS86">
            <v>2872</v>
          </cell>
          <cell r="AT86">
            <v>10215</v>
          </cell>
        </row>
        <row r="87">
          <cell r="A87">
            <v>80</v>
          </cell>
          <cell r="B87" t="str">
            <v>Durham UA</v>
          </cell>
          <cell r="C87" t="str">
            <v>E1302</v>
          </cell>
          <cell r="D87">
            <v>601017</v>
          </cell>
          <cell r="E87">
            <v>303812965</v>
          </cell>
          <cell r="F87">
            <v>140299143</v>
          </cell>
          <cell r="G87">
            <v>9080409</v>
          </cell>
          <cell r="H87">
            <v>2730511</v>
          </cell>
          <cell r="I87">
            <v>6349898</v>
          </cell>
          <cell r="J87">
            <v>9398595</v>
          </cell>
          <cell r="K87">
            <v>208606</v>
          </cell>
          <cell r="L87">
            <v>89803</v>
          </cell>
          <cell r="M87">
            <v>0</v>
          </cell>
          <cell r="N87">
            <v>3443045</v>
          </cell>
          <cell r="O87">
            <v>432844</v>
          </cell>
          <cell r="P87">
            <v>51218</v>
          </cell>
          <cell r="Q87">
            <v>0</v>
          </cell>
          <cell r="R87">
            <v>20195</v>
          </cell>
          <cell r="S87">
            <v>4266</v>
          </cell>
          <cell r="T87">
            <v>0</v>
          </cell>
          <cell r="U87">
            <v>0</v>
          </cell>
          <cell r="V87">
            <v>0</v>
          </cell>
          <cell r="W87">
            <v>197887</v>
          </cell>
          <cell r="X87">
            <v>1131759</v>
          </cell>
          <cell r="Y87">
            <v>2077507</v>
          </cell>
          <cell r="Z87">
            <v>114026427</v>
          </cell>
          <cell r="AA87">
            <v>1779420</v>
          </cell>
          <cell r="AC87">
            <v>817</v>
          </cell>
          <cell r="AD87">
            <v>52</v>
          </cell>
          <cell r="AE87">
            <v>100</v>
          </cell>
          <cell r="AF87">
            <v>0</v>
          </cell>
          <cell r="AG87">
            <v>1129</v>
          </cell>
          <cell r="AH87">
            <v>443</v>
          </cell>
          <cell r="AI87">
            <v>21</v>
          </cell>
          <cell r="AJ87">
            <v>0</v>
          </cell>
          <cell r="AK87">
            <v>31</v>
          </cell>
          <cell r="AL87">
            <v>5</v>
          </cell>
          <cell r="AM87">
            <v>0</v>
          </cell>
          <cell r="AN87">
            <v>0</v>
          </cell>
          <cell r="AO87">
            <v>4891</v>
          </cell>
          <cell r="AP87">
            <v>5761</v>
          </cell>
          <cell r="AQ87">
            <v>4517</v>
          </cell>
          <cell r="AR87">
            <v>1244</v>
          </cell>
          <cell r="AS87">
            <v>4188</v>
          </cell>
          <cell r="AT87">
            <v>14861</v>
          </cell>
        </row>
        <row r="88">
          <cell r="A88">
            <v>81</v>
          </cell>
          <cell r="B88" t="str">
            <v>Ealing</v>
          </cell>
          <cell r="C88" t="str">
            <v>E5036</v>
          </cell>
          <cell r="D88">
            <v>492431</v>
          </cell>
          <cell r="E88">
            <v>351567656</v>
          </cell>
          <cell r="F88">
            <v>154894001</v>
          </cell>
          <cell r="G88">
            <v>4138660</v>
          </cell>
          <cell r="H88">
            <v>2377152</v>
          </cell>
          <cell r="I88">
            <v>1761508</v>
          </cell>
          <cell r="J88">
            <v>7554377</v>
          </cell>
          <cell r="K88">
            <v>75537</v>
          </cell>
          <cell r="L88">
            <v>0</v>
          </cell>
          <cell r="M88">
            <v>500000</v>
          </cell>
          <cell r="N88">
            <v>6436360</v>
          </cell>
          <cell r="O88">
            <v>76557</v>
          </cell>
          <cell r="P88">
            <v>292607</v>
          </cell>
          <cell r="Q88">
            <v>0</v>
          </cell>
          <cell r="R88">
            <v>0</v>
          </cell>
          <cell r="S88">
            <v>0</v>
          </cell>
          <cell r="T88">
            <v>20000</v>
          </cell>
          <cell r="U88">
            <v>0</v>
          </cell>
          <cell r="V88">
            <v>0</v>
          </cell>
          <cell r="W88">
            <v>4710000</v>
          </cell>
          <cell r="X88">
            <v>2524063</v>
          </cell>
          <cell r="Y88">
            <v>2441600</v>
          </cell>
          <cell r="Z88">
            <v>128388122</v>
          </cell>
          <cell r="AA88">
            <v>0</v>
          </cell>
          <cell r="AC88">
            <v>351</v>
          </cell>
          <cell r="AD88">
            <v>9</v>
          </cell>
          <cell r="AE88">
            <v>0</v>
          </cell>
          <cell r="AF88">
            <v>2</v>
          </cell>
          <cell r="AG88">
            <v>423</v>
          </cell>
          <cell r="AH88">
            <v>42</v>
          </cell>
          <cell r="AI88">
            <v>31</v>
          </cell>
          <cell r="AJ88">
            <v>0</v>
          </cell>
          <cell r="AK88">
            <v>0</v>
          </cell>
          <cell r="AL88">
            <v>0</v>
          </cell>
          <cell r="AM88">
            <v>0</v>
          </cell>
          <cell r="AN88">
            <v>0</v>
          </cell>
          <cell r="AO88">
            <v>6415</v>
          </cell>
          <cell r="AP88">
            <v>2932</v>
          </cell>
          <cell r="AQ88">
            <v>1962</v>
          </cell>
          <cell r="AR88">
            <v>970</v>
          </cell>
          <cell r="AS88">
            <v>641</v>
          </cell>
          <cell r="AT88">
            <v>9715</v>
          </cell>
        </row>
        <row r="89">
          <cell r="A89">
            <v>82</v>
          </cell>
          <cell r="B89" t="str">
            <v>East Cambridgeshire</v>
          </cell>
          <cell r="C89" t="str">
            <v>E0532</v>
          </cell>
          <cell r="D89">
            <v>92995</v>
          </cell>
          <cell r="E89">
            <v>46396225</v>
          </cell>
          <cell r="F89">
            <v>21635534</v>
          </cell>
          <cell r="G89">
            <v>1507711</v>
          </cell>
          <cell r="H89">
            <v>400391</v>
          </cell>
          <cell r="I89">
            <v>1107320</v>
          </cell>
          <cell r="J89">
            <v>1452580</v>
          </cell>
          <cell r="K89">
            <v>48721</v>
          </cell>
          <cell r="L89">
            <v>35807</v>
          </cell>
          <cell r="M89">
            <v>6209</v>
          </cell>
          <cell r="N89">
            <v>591040</v>
          </cell>
          <cell r="O89">
            <v>44624</v>
          </cell>
          <cell r="P89">
            <v>14037</v>
          </cell>
          <cell r="Q89">
            <v>4805</v>
          </cell>
          <cell r="R89">
            <v>13177</v>
          </cell>
          <cell r="S89">
            <v>0</v>
          </cell>
          <cell r="T89">
            <v>13473</v>
          </cell>
          <cell r="U89">
            <v>0</v>
          </cell>
          <cell r="V89">
            <v>0</v>
          </cell>
          <cell r="W89">
            <v>0</v>
          </cell>
          <cell r="X89">
            <v>20000</v>
          </cell>
          <cell r="Y89">
            <v>275000</v>
          </cell>
          <cell r="Z89">
            <v>17988788</v>
          </cell>
          <cell r="AA89">
            <v>438586</v>
          </cell>
          <cell r="AC89">
            <v>137</v>
          </cell>
          <cell r="AD89">
            <v>8</v>
          </cell>
          <cell r="AE89">
            <v>20</v>
          </cell>
          <cell r="AF89">
            <v>0</v>
          </cell>
          <cell r="AG89">
            <v>160</v>
          </cell>
          <cell r="AH89">
            <v>61</v>
          </cell>
          <cell r="AI89">
            <v>4</v>
          </cell>
          <cell r="AJ89">
            <v>7</v>
          </cell>
          <cell r="AK89">
            <v>10</v>
          </cell>
          <cell r="AL89">
            <v>0</v>
          </cell>
          <cell r="AM89">
            <v>2</v>
          </cell>
          <cell r="AN89">
            <v>0</v>
          </cell>
          <cell r="AO89">
            <v>782</v>
          </cell>
          <cell r="AP89">
            <v>847</v>
          </cell>
          <cell r="AQ89">
            <v>556</v>
          </cell>
          <cell r="AR89">
            <v>291</v>
          </cell>
          <cell r="AS89">
            <v>515</v>
          </cell>
          <cell r="AT89">
            <v>2215</v>
          </cell>
        </row>
        <row r="90">
          <cell r="A90">
            <v>83</v>
          </cell>
          <cell r="B90" t="str">
            <v>East Devon</v>
          </cell>
          <cell r="C90" t="str">
            <v>E1131</v>
          </cell>
          <cell r="D90">
            <v>226929</v>
          </cell>
          <cell r="E90">
            <v>85341657</v>
          </cell>
          <cell r="F90">
            <v>40313161</v>
          </cell>
          <cell r="G90">
            <v>3959378</v>
          </cell>
          <cell r="H90">
            <v>683543</v>
          </cell>
          <cell r="I90">
            <v>3275835</v>
          </cell>
          <cell r="J90">
            <v>2134832</v>
          </cell>
          <cell r="K90">
            <v>117671</v>
          </cell>
          <cell r="L90">
            <v>50572</v>
          </cell>
          <cell r="M90">
            <v>0</v>
          </cell>
          <cell r="N90">
            <v>1024722</v>
          </cell>
          <cell r="O90">
            <v>137650</v>
          </cell>
          <cell r="P90">
            <v>8596</v>
          </cell>
          <cell r="Q90">
            <v>17034</v>
          </cell>
          <cell r="R90">
            <v>15912</v>
          </cell>
          <cell r="S90">
            <v>3199</v>
          </cell>
          <cell r="T90">
            <v>77500</v>
          </cell>
          <cell r="U90">
            <v>0</v>
          </cell>
          <cell r="V90">
            <v>0</v>
          </cell>
          <cell r="W90">
            <v>0</v>
          </cell>
          <cell r="X90">
            <v>0</v>
          </cell>
          <cell r="Y90">
            <v>856000</v>
          </cell>
          <cell r="Z90">
            <v>32221684</v>
          </cell>
          <cell r="AA90">
            <v>392836</v>
          </cell>
          <cell r="AC90">
            <v>373</v>
          </cell>
          <cell r="AD90">
            <v>31</v>
          </cell>
          <cell r="AE90">
            <v>37</v>
          </cell>
          <cell r="AF90">
            <v>0</v>
          </cell>
          <cell r="AG90">
            <v>383</v>
          </cell>
          <cell r="AH90">
            <v>220</v>
          </cell>
          <cell r="AI90">
            <v>5</v>
          </cell>
          <cell r="AJ90">
            <v>26</v>
          </cell>
          <cell r="AK90">
            <v>21</v>
          </cell>
          <cell r="AL90">
            <v>0</v>
          </cell>
          <cell r="AM90">
            <v>0</v>
          </cell>
          <cell r="AN90">
            <v>0</v>
          </cell>
          <cell r="AO90">
            <v>1650</v>
          </cell>
          <cell r="AP90">
            <v>2423</v>
          </cell>
          <cell r="AQ90">
            <v>1748</v>
          </cell>
          <cell r="AR90">
            <v>675</v>
          </cell>
          <cell r="AS90">
            <v>1750</v>
          </cell>
          <cell r="AT90">
            <v>5897</v>
          </cell>
        </row>
        <row r="91">
          <cell r="A91">
            <v>84</v>
          </cell>
          <cell r="B91" t="str">
            <v>East Dorset</v>
          </cell>
          <cell r="C91" t="str">
            <v>E1233</v>
          </cell>
          <cell r="D91">
            <v>108361</v>
          </cell>
          <cell r="E91">
            <v>52863931</v>
          </cell>
          <cell r="F91">
            <v>24521391</v>
          </cell>
          <cell r="G91">
            <v>1888969</v>
          </cell>
          <cell r="H91">
            <v>454054</v>
          </cell>
          <cell r="I91">
            <v>1434915</v>
          </cell>
          <cell r="J91">
            <v>758174</v>
          </cell>
          <cell r="K91">
            <v>33850</v>
          </cell>
          <cell r="L91">
            <v>14418</v>
          </cell>
          <cell r="M91">
            <v>0</v>
          </cell>
          <cell r="N91">
            <v>607836</v>
          </cell>
          <cell r="O91">
            <v>28426</v>
          </cell>
          <cell r="P91">
            <v>2303</v>
          </cell>
          <cell r="Q91">
            <v>0</v>
          </cell>
          <cell r="R91">
            <v>7536</v>
          </cell>
          <cell r="S91">
            <v>0</v>
          </cell>
          <cell r="T91">
            <v>0</v>
          </cell>
          <cell r="U91">
            <v>0</v>
          </cell>
          <cell r="V91">
            <v>0</v>
          </cell>
          <cell r="W91">
            <v>0</v>
          </cell>
          <cell r="X91">
            <v>14823</v>
          </cell>
          <cell r="Y91">
            <v>403020</v>
          </cell>
          <cell r="Z91">
            <v>21198674</v>
          </cell>
          <cell r="AA91">
            <v>570000</v>
          </cell>
          <cell r="AC91">
            <v>142</v>
          </cell>
          <cell r="AD91">
            <v>13</v>
          </cell>
          <cell r="AE91">
            <v>12</v>
          </cell>
          <cell r="AF91">
            <v>0</v>
          </cell>
          <cell r="AG91">
            <v>189</v>
          </cell>
          <cell r="AH91">
            <v>59</v>
          </cell>
          <cell r="AI91">
            <v>1</v>
          </cell>
          <cell r="AJ91">
            <v>0</v>
          </cell>
          <cell r="AK91">
            <v>7</v>
          </cell>
          <cell r="AL91">
            <v>0</v>
          </cell>
          <cell r="AM91">
            <v>0</v>
          </cell>
          <cell r="AN91">
            <v>0</v>
          </cell>
          <cell r="AO91">
            <v>925</v>
          </cell>
          <cell r="AP91">
            <v>1023</v>
          </cell>
          <cell r="AQ91">
            <v>626</v>
          </cell>
          <cell r="AR91">
            <v>397</v>
          </cell>
          <cell r="AS91">
            <v>741</v>
          </cell>
          <cell r="AT91">
            <v>2698</v>
          </cell>
        </row>
        <row r="92">
          <cell r="A92">
            <v>85</v>
          </cell>
          <cell r="B92" t="str">
            <v>East Hampshire</v>
          </cell>
          <cell r="C92" t="str">
            <v>E1732</v>
          </cell>
          <cell r="D92">
            <v>152268</v>
          </cell>
          <cell r="E92">
            <v>74522380</v>
          </cell>
          <cell r="F92">
            <v>33361327</v>
          </cell>
          <cell r="G92">
            <v>2349171</v>
          </cell>
          <cell r="H92">
            <v>656165</v>
          </cell>
          <cell r="I92">
            <v>1693006</v>
          </cell>
          <cell r="J92">
            <v>2227907</v>
          </cell>
          <cell r="K92">
            <v>62843</v>
          </cell>
          <cell r="L92">
            <v>25162</v>
          </cell>
          <cell r="M92">
            <v>20000</v>
          </cell>
          <cell r="N92">
            <v>876342</v>
          </cell>
          <cell r="O92">
            <v>123789</v>
          </cell>
          <cell r="P92">
            <v>2216</v>
          </cell>
          <cell r="Q92">
            <v>9991</v>
          </cell>
          <cell r="R92">
            <v>25162</v>
          </cell>
          <cell r="S92">
            <v>0</v>
          </cell>
          <cell r="T92">
            <v>0</v>
          </cell>
          <cell r="U92">
            <v>0</v>
          </cell>
          <cell r="V92">
            <v>0</v>
          </cell>
          <cell r="W92">
            <v>50000</v>
          </cell>
          <cell r="X92">
            <v>75000</v>
          </cell>
          <cell r="Y92">
            <v>500000</v>
          </cell>
          <cell r="Z92">
            <v>27645596</v>
          </cell>
          <cell r="AA92">
            <v>250000</v>
          </cell>
          <cell r="AC92">
            <v>245</v>
          </cell>
          <cell r="AD92">
            <v>12</v>
          </cell>
          <cell r="AE92">
            <v>18</v>
          </cell>
          <cell r="AF92">
            <v>0</v>
          </cell>
          <cell r="AG92">
            <v>242</v>
          </cell>
          <cell r="AH92">
            <v>120</v>
          </cell>
          <cell r="AI92">
            <v>13</v>
          </cell>
          <cell r="AJ92">
            <v>11</v>
          </cell>
          <cell r="AK92">
            <v>18</v>
          </cell>
          <cell r="AL92">
            <v>0</v>
          </cell>
          <cell r="AM92">
            <v>0</v>
          </cell>
          <cell r="AN92">
            <v>0</v>
          </cell>
          <cell r="AO92">
            <v>1398</v>
          </cell>
          <cell r="AP92">
            <v>1295</v>
          </cell>
          <cell r="AQ92">
            <v>819</v>
          </cell>
          <cell r="AR92">
            <v>476</v>
          </cell>
          <cell r="AS92">
            <v>867</v>
          </cell>
          <cell r="AT92">
            <v>3632</v>
          </cell>
        </row>
        <row r="93">
          <cell r="A93">
            <v>86</v>
          </cell>
          <cell r="B93" t="str">
            <v>East Hertfordshire</v>
          </cell>
          <cell r="C93" t="str">
            <v>E1933</v>
          </cell>
          <cell r="D93">
            <v>194976</v>
          </cell>
          <cell r="E93">
            <v>113662314</v>
          </cell>
          <cell r="F93">
            <v>53670968</v>
          </cell>
          <cell r="G93">
            <v>2429965</v>
          </cell>
          <cell r="H93">
            <v>1064885</v>
          </cell>
          <cell r="I93">
            <v>1365080</v>
          </cell>
          <cell r="J93">
            <v>3801980</v>
          </cell>
          <cell r="K93">
            <v>96217</v>
          </cell>
          <cell r="L93">
            <v>52658</v>
          </cell>
          <cell r="M93">
            <v>36070</v>
          </cell>
          <cell r="N93">
            <v>2365297</v>
          </cell>
          <cell r="O93">
            <v>159092</v>
          </cell>
          <cell r="P93">
            <v>35626</v>
          </cell>
          <cell r="Q93">
            <v>260</v>
          </cell>
          <cell r="R93">
            <v>21727</v>
          </cell>
          <cell r="S93">
            <v>0</v>
          </cell>
          <cell r="T93">
            <v>0</v>
          </cell>
          <cell r="U93">
            <v>0</v>
          </cell>
          <cell r="V93">
            <v>0</v>
          </cell>
          <cell r="W93">
            <v>381816</v>
          </cell>
          <cell r="X93">
            <v>473059</v>
          </cell>
          <cell r="Y93">
            <v>820215</v>
          </cell>
          <cell r="Z93">
            <v>43955662</v>
          </cell>
          <cell r="AA93">
            <v>382855</v>
          </cell>
          <cell r="AC93">
            <v>258</v>
          </cell>
          <cell r="AD93">
            <v>17</v>
          </cell>
          <cell r="AE93">
            <v>37</v>
          </cell>
          <cell r="AF93">
            <v>6</v>
          </cell>
          <cell r="AG93">
            <v>391</v>
          </cell>
          <cell r="AH93">
            <v>132</v>
          </cell>
          <cell r="AI93">
            <v>6</v>
          </cell>
          <cell r="AJ93">
            <v>1</v>
          </cell>
          <cell r="AK93">
            <v>21</v>
          </cell>
          <cell r="AL93">
            <v>0</v>
          </cell>
          <cell r="AM93">
            <v>0</v>
          </cell>
          <cell r="AN93">
            <v>0</v>
          </cell>
          <cell r="AO93">
            <v>1738</v>
          </cell>
          <cell r="AP93">
            <v>1238</v>
          </cell>
          <cell r="AQ93">
            <v>636</v>
          </cell>
          <cell r="AR93">
            <v>602</v>
          </cell>
          <cell r="AS93">
            <v>1166</v>
          </cell>
          <cell r="AT93">
            <v>4238</v>
          </cell>
        </row>
        <row r="94">
          <cell r="A94">
            <v>87</v>
          </cell>
          <cell r="B94" t="str">
            <v>East Lindsey</v>
          </cell>
          <cell r="C94" t="str">
            <v>E2532</v>
          </cell>
          <cell r="D94">
            <v>268475</v>
          </cell>
          <cell r="E94">
            <v>87875616</v>
          </cell>
          <cell r="F94">
            <v>41405235</v>
          </cell>
          <cell r="G94">
            <v>4360338</v>
          </cell>
          <cell r="H94">
            <v>714177</v>
          </cell>
          <cell r="I94">
            <v>3646161</v>
          </cell>
          <cell r="J94">
            <v>1984027</v>
          </cell>
          <cell r="K94">
            <v>77924</v>
          </cell>
          <cell r="L94">
            <v>107440</v>
          </cell>
          <cell r="M94">
            <v>0</v>
          </cell>
          <cell r="N94">
            <v>858961</v>
          </cell>
          <cell r="O94">
            <v>64750</v>
          </cell>
          <cell r="P94">
            <v>3533</v>
          </cell>
          <cell r="Q94">
            <v>9289</v>
          </cell>
          <cell r="R94">
            <v>20756</v>
          </cell>
          <cell r="S94">
            <v>0</v>
          </cell>
          <cell r="T94">
            <v>0</v>
          </cell>
          <cell r="U94">
            <v>0</v>
          </cell>
          <cell r="V94">
            <v>0</v>
          </cell>
          <cell r="W94">
            <v>0</v>
          </cell>
          <cell r="X94">
            <v>8420</v>
          </cell>
          <cell r="Y94">
            <v>941351</v>
          </cell>
          <cell r="Z94">
            <v>33421940</v>
          </cell>
          <cell r="AA94">
            <v>500000</v>
          </cell>
          <cell r="AC94">
            <v>352</v>
          </cell>
          <cell r="AD94">
            <v>32</v>
          </cell>
          <cell r="AE94">
            <v>90</v>
          </cell>
          <cell r="AF94">
            <v>0</v>
          </cell>
          <cell r="AG94">
            <v>538</v>
          </cell>
          <cell r="AH94">
            <v>129</v>
          </cell>
          <cell r="AI94">
            <v>0</v>
          </cell>
          <cell r="AJ94">
            <v>17</v>
          </cell>
          <cell r="AK94">
            <v>27</v>
          </cell>
          <cell r="AL94">
            <v>0</v>
          </cell>
          <cell r="AM94">
            <v>0</v>
          </cell>
          <cell r="AN94">
            <v>1842</v>
          </cell>
          <cell r="AO94">
            <v>1842</v>
          </cell>
          <cell r="AP94">
            <v>3376</v>
          </cell>
          <cell r="AQ94">
            <v>2795</v>
          </cell>
          <cell r="AR94">
            <v>581</v>
          </cell>
          <cell r="AS94">
            <v>1886</v>
          </cell>
          <cell r="AT94">
            <v>7104</v>
          </cell>
        </row>
        <row r="95">
          <cell r="A95">
            <v>88</v>
          </cell>
          <cell r="B95" t="str">
            <v>East Northamptonshire</v>
          </cell>
          <cell r="C95" t="str">
            <v>E2833</v>
          </cell>
          <cell r="D95">
            <v>100730</v>
          </cell>
          <cell r="E95">
            <v>56239109</v>
          </cell>
          <cell r="F95">
            <v>25933701</v>
          </cell>
          <cell r="G95">
            <v>1772269</v>
          </cell>
          <cell r="H95">
            <v>498956</v>
          </cell>
          <cell r="I95">
            <v>1273313</v>
          </cell>
          <cell r="J95">
            <v>1521856</v>
          </cell>
          <cell r="K95">
            <v>21391</v>
          </cell>
          <cell r="L95">
            <v>33381</v>
          </cell>
          <cell r="M95">
            <v>25000</v>
          </cell>
          <cell r="N95">
            <v>602330</v>
          </cell>
          <cell r="O95">
            <v>84746</v>
          </cell>
          <cell r="P95">
            <v>89830</v>
          </cell>
          <cell r="Q95">
            <v>5348</v>
          </cell>
          <cell r="R95">
            <v>20857</v>
          </cell>
          <cell r="S95">
            <v>62737</v>
          </cell>
          <cell r="T95">
            <v>0</v>
          </cell>
          <cell r="U95">
            <v>0</v>
          </cell>
          <cell r="V95">
            <v>0</v>
          </cell>
          <cell r="W95">
            <v>25000</v>
          </cell>
          <cell r="X95">
            <v>3000</v>
          </cell>
          <cell r="Y95">
            <v>255000</v>
          </cell>
          <cell r="Z95">
            <v>21829654</v>
          </cell>
          <cell r="AA95">
            <v>75000</v>
          </cell>
          <cell r="AC95">
            <v>144</v>
          </cell>
          <cell r="AD95">
            <v>9</v>
          </cell>
          <cell r="AE95">
            <v>24</v>
          </cell>
          <cell r="AF95">
            <v>0</v>
          </cell>
          <cell r="AG95">
            <v>258</v>
          </cell>
          <cell r="AH95">
            <v>98</v>
          </cell>
          <cell r="AI95">
            <v>49</v>
          </cell>
          <cell r="AJ95">
            <v>9</v>
          </cell>
          <cell r="AK95">
            <v>20</v>
          </cell>
          <cell r="AL95">
            <v>19</v>
          </cell>
          <cell r="AM95">
            <v>0</v>
          </cell>
          <cell r="AN95">
            <v>0</v>
          </cell>
          <cell r="AO95">
            <v>808</v>
          </cell>
          <cell r="AP95">
            <v>972</v>
          </cell>
          <cell r="AQ95">
            <v>705</v>
          </cell>
          <cell r="AR95">
            <v>267</v>
          </cell>
          <cell r="AS95">
            <v>580</v>
          </cell>
          <cell r="AT95">
            <v>2400</v>
          </cell>
        </row>
        <row r="96">
          <cell r="A96">
            <v>89</v>
          </cell>
          <cell r="B96" t="str">
            <v>East Riding of Yorkshire</v>
          </cell>
          <cell r="C96" t="str">
            <v>E2001</v>
          </cell>
          <cell r="D96">
            <v>442204</v>
          </cell>
          <cell r="E96">
            <v>250466548</v>
          </cell>
          <cell r="F96">
            <v>109832685</v>
          </cell>
          <cell r="G96">
            <v>7210194</v>
          </cell>
          <cell r="H96">
            <v>2085689</v>
          </cell>
          <cell r="I96">
            <v>5124505</v>
          </cell>
          <cell r="J96">
            <v>2871176</v>
          </cell>
          <cell r="K96">
            <v>44132</v>
          </cell>
          <cell r="L96">
            <v>119700</v>
          </cell>
          <cell r="M96">
            <v>0</v>
          </cell>
          <cell r="N96">
            <v>1600658</v>
          </cell>
          <cell r="O96">
            <v>120842</v>
          </cell>
          <cell r="P96">
            <v>377596</v>
          </cell>
          <cell r="Q96">
            <v>5553</v>
          </cell>
          <cell r="R96">
            <v>46036</v>
          </cell>
          <cell r="S96">
            <v>153597</v>
          </cell>
          <cell r="T96">
            <v>0</v>
          </cell>
          <cell r="U96">
            <v>104170.94</v>
          </cell>
          <cell r="V96">
            <v>149684</v>
          </cell>
          <cell r="W96">
            <v>0</v>
          </cell>
          <cell r="X96">
            <v>88431</v>
          </cell>
          <cell r="Y96">
            <v>1709679</v>
          </cell>
          <cell r="Z96">
            <v>97319353</v>
          </cell>
          <cell r="AA96">
            <v>579243</v>
          </cell>
          <cell r="AC96">
            <v>485</v>
          </cell>
          <cell r="AD96">
            <v>7</v>
          </cell>
          <cell r="AE96">
            <v>106</v>
          </cell>
          <cell r="AF96">
            <v>0</v>
          </cell>
          <cell r="AG96">
            <v>950</v>
          </cell>
          <cell r="AH96">
            <v>260</v>
          </cell>
          <cell r="AI96">
            <v>74</v>
          </cell>
          <cell r="AJ96">
            <v>5</v>
          </cell>
          <cell r="AK96">
            <v>69</v>
          </cell>
          <cell r="AL96">
            <v>76</v>
          </cell>
          <cell r="AM96">
            <v>4</v>
          </cell>
          <cell r="AN96">
            <v>0</v>
          </cell>
          <cell r="AO96">
            <v>3405</v>
          </cell>
          <cell r="AP96">
            <v>4255</v>
          </cell>
          <cell r="AQ96">
            <v>3048</v>
          </cell>
          <cell r="AR96">
            <v>1207</v>
          </cell>
          <cell r="AS96">
            <v>2872</v>
          </cell>
          <cell r="AT96">
            <v>10672</v>
          </cell>
        </row>
        <row r="97">
          <cell r="A97">
            <v>90</v>
          </cell>
          <cell r="B97" t="str">
            <v>East Staffordshire</v>
          </cell>
          <cell r="C97" t="str">
            <v>E3432</v>
          </cell>
          <cell r="D97">
            <v>179426</v>
          </cell>
          <cell r="E97">
            <v>133090925</v>
          </cell>
          <cell r="F97">
            <v>62213987</v>
          </cell>
          <cell r="G97">
            <v>1155029.28</v>
          </cell>
          <cell r="H97">
            <v>1053701.33</v>
          </cell>
          <cell r="I97">
            <v>101327.95</v>
          </cell>
          <cell r="J97">
            <v>1843296.76</v>
          </cell>
          <cell r="K97">
            <v>53328.21</v>
          </cell>
          <cell r="L97">
            <v>7941.09</v>
          </cell>
          <cell r="M97">
            <v>0</v>
          </cell>
          <cell r="N97">
            <v>2341119.63</v>
          </cell>
          <cell r="O97">
            <v>123881.49</v>
          </cell>
          <cell r="P97">
            <v>118118.54</v>
          </cell>
          <cell r="Q97">
            <v>9747.75</v>
          </cell>
          <cell r="R97">
            <v>10919.93</v>
          </cell>
          <cell r="S97">
            <v>3705.45</v>
          </cell>
          <cell r="T97">
            <v>0</v>
          </cell>
          <cell r="U97">
            <v>0</v>
          </cell>
          <cell r="V97">
            <v>0</v>
          </cell>
          <cell r="W97">
            <v>24755.759999999998</v>
          </cell>
          <cell r="X97">
            <v>162907.13</v>
          </cell>
          <cell r="Y97">
            <v>670000</v>
          </cell>
          <cell r="Z97">
            <v>55575850.5</v>
          </cell>
          <cell r="AA97">
            <v>1618389</v>
          </cell>
          <cell r="AC97">
            <v>166</v>
          </cell>
          <cell r="AD97">
            <v>14</v>
          </cell>
          <cell r="AE97">
            <v>10</v>
          </cell>
          <cell r="AF97">
            <v>1</v>
          </cell>
          <cell r="AG97">
            <v>596</v>
          </cell>
          <cell r="AH97">
            <v>113</v>
          </cell>
          <cell r="AI97">
            <v>38</v>
          </cell>
          <cell r="AJ97">
            <v>12</v>
          </cell>
          <cell r="AK97">
            <v>12</v>
          </cell>
          <cell r="AL97">
            <v>2</v>
          </cell>
          <cell r="AM97">
            <v>0</v>
          </cell>
          <cell r="AN97">
            <v>0</v>
          </cell>
          <cell r="AO97">
            <v>1595</v>
          </cell>
          <cell r="AP97">
            <v>1296</v>
          </cell>
          <cell r="AQ97">
            <v>867</v>
          </cell>
          <cell r="AR97">
            <v>429</v>
          </cell>
          <cell r="AS97">
            <v>1100</v>
          </cell>
          <cell r="AT97">
            <v>4024</v>
          </cell>
        </row>
        <row r="98">
          <cell r="A98">
            <v>91</v>
          </cell>
          <cell r="B98" t="str">
            <v>Eastbourne</v>
          </cell>
          <cell r="C98" t="str">
            <v>E1432</v>
          </cell>
          <cell r="D98">
            <v>125494</v>
          </cell>
          <cell r="E98">
            <v>82121710</v>
          </cell>
          <cell r="F98">
            <v>38966439</v>
          </cell>
          <cell r="G98">
            <v>1934533</v>
          </cell>
          <cell r="H98">
            <v>782883</v>
          </cell>
          <cell r="I98">
            <v>1151650</v>
          </cell>
          <cell r="J98">
            <v>2318152</v>
          </cell>
          <cell r="K98">
            <v>76031</v>
          </cell>
          <cell r="L98">
            <v>0</v>
          </cell>
          <cell r="M98">
            <v>0</v>
          </cell>
          <cell r="N98">
            <v>220187</v>
          </cell>
          <cell r="O98">
            <v>39993</v>
          </cell>
          <cell r="P98">
            <v>0</v>
          </cell>
          <cell r="Q98">
            <v>0</v>
          </cell>
          <cell r="R98">
            <v>0</v>
          </cell>
          <cell r="S98">
            <v>0</v>
          </cell>
          <cell r="T98">
            <v>0</v>
          </cell>
          <cell r="U98">
            <v>0</v>
          </cell>
          <cell r="V98">
            <v>0</v>
          </cell>
          <cell r="W98">
            <v>0</v>
          </cell>
          <cell r="X98">
            <v>82987</v>
          </cell>
          <cell r="Y98">
            <v>721595</v>
          </cell>
          <cell r="Z98">
            <v>33895232</v>
          </cell>
          <cell r="AA98">
            <v>350930</v>
          </cell>
          <cell r="AC98">
            <v>160</v>
          </cell>
          <cell r="AD98">
            <v>9</v>
          </cell>
          <cell r="AE98">
            <v>0</v>
          </cell>
          <cell r="AF98">
            <v>0</v>
          </cell>
          <cell r="AG98">
            <v>68</v>
          </cell>
          <cell r="AH98">
            <v>50</v>
          </cell>
          <cell r="AI98">
            <v>1</v>
          </cell>
          <cell r="AJ98">
            <v>0</v>
          </cell>
          <cell r="AK98">
            <v>0</v>
          </cell>
          <cell r="AL98">
            <v>0</v>
          </cell>
          <cell r="AM98">
            <v>0</v>
          </cell>
          <cell r="AN98">
            <v>0</v>
          </cell>
          <cell r="AO98">
            <v>1134</v>
          </cell>
          <cell r="AP98">
            <v>976</v>
          </cell>
          <cell r="AQ98">
            <v>510</v>
          </cell>
          <cell r="AR98">
            <v>466</v>
          </cell>
          <cell r="AS98">
            <v>768</v>
          </cell>
          <cell r="AT98">
            <v>2888</v>
          </cell>
        </row>
        <row r="99">
          <cell r="A99">
            <v>92</v>
          </cell>
          <cell r="B99" t="str">
            <v>Eastleigh</v>
          </cell>
          <cell r="C99" t="str">
            <v>E1733</v>
          </cell>
          <cell r="D99">
            <v>150925</v>
          </cell>
          <cell r="E99">
            <v>131505228</v>
          </cell>
          <cell r="F99">
            <v>61395724</v>
          </cell>
          <cell r="G99">
            <v>1536254</v>
          </cell>
          <cell r="H99">
            <v>1308591</v>
          </cell>
          <cell r="I99">
            <v>227663</v>
          </cell>
          <cell r="J99">
            <v>1921971</v>
          </cell>
          <cell r="K99">
            <v>0</v>
          </cell>
          <cell r="L99">
            <v>0</v>
          </cell>
          <cell r="M99">
            <v>130000</v>
          </cell>
          <cell r="N99">
            <v>1709415</v>
          </cell>
          <cell r="O99">
            <v>46272</v>
          </cell>
          <cell r="P99">
            <v>131104</v>
          </cell>
          <cell r="Q99">
            <v>0</v>
          </cell>
          <cell r="R99">
            <v>0</v>
          </cell>
          <cell r="S99">
            <v>0</v>
          </cell>
          <cell r="T99">
            <v>0</v>
          </cell>
          <cell r="U99">
            <v>0</v>
          </cell>
          <cell r="V99">
            <v>0</v>
          </cell>
          <cell r="W99">
            <v>0</v>
          </cell>
          <cell r="X99">
            <v>100000</v>
          </cell>
          <cell r="Y99">
            <v>600000</v>
          </cell>
          <cell r="Z99">
            <v>56392899</v>
          </cell>
          <cell r="AA99">
            <v>1500000</v>
          </cell>
          <cell r="AC99">
            <v>152</v>
          </cell>
          <cell r="AD99">
            <v>0</v>
          </cell>
          <cell r="AE99">
            <v>0</v>
          </cell>
          <cell r="AF99">
            <v>0</v>
          </cell>
          <cell r="AG99">
            <v>255</v>
          </cell>
          <cell r="AH99">
            <v>60</v>
          </cell>
          <cell r="AI99">
            <v>1</v>
          </cell>
          <cell r="AJ99">
            <v>0</v>
          </cell>
          <cell r="AK99">
            <v>0</v>
          </cell>
          <cell r="AL99">
            <v>0</v>
          </cell>
          <cell r="AM99">
            <v>0</v>
          </cell>
          <cell r="AN99">
            <v>0</v>
          </cell>
          <cell r="AO99">
            <v>1402</v>
          </cell>
          <cell r="AP99">
            <v>843</v>
          </cell>
          <cell r="AQ99">
            <v>505</v>
          </cell>
          <cell r="AR99">
            <v>338</v>
          </cell>
          <cell r="AS99">
            <v>770</v>
          </cell>
          <cell r="AT99">
            <v>3039</v>
          </cell>
        </row>
        <row r="100">
          <cell r="A100">
            <v>93</v>
          </cell>
          <cell r="B100" t="str">
            <v>Eden</v>
          </cell>
          <cell r="C100" t="str">
            <v>E0935</v>
          </cell>
          <cell r="D100">
            <v>128148</v>
          </cell>
          <cell r="E100">
            <v>53335677</v>
          </cell>
          <cell r="F100">
            <v>25083447.800000001</v>
          </cell>
          <cell r="G100">
            <v>2019362.88</v>
          </cell>
          <cell r="H100">
            <v>454596.49</v>
          </cell>
          <cell r="I100">
            <v>1564766.39</v>
          </cell>
          <cell r="J100">
            <v>1270517.18</v>
          </cell>
          <cell r="K100">
            <v>74238</v>
          </cell>
          <cell r="L100">
            <v>65713.73</v>
          </cell>
          <cell r="M100">
            <v>0</v>
          </cell>
          <cell r="N100">
            <v>337158.35</v>
          </cell>
          <cell r="O100">
            <v>50990.32</v>
          </cell>
          <cell r="P100">
            <v>38014.33</v>
          </cell>
          <cell r="Q100">
            <v>2064.09</v>
          </cell>
          <cell r="R100">
            <v>45379.33</v>
          </cell>
          <cell r="S100">
            <v>3454.79</v>
          </cell>
          <cell r="T100">
            <v>0</v>
          </cell>
          <cell r="U100">
            <v>0</v>
          </cell>
          <cell r="V100">
            <v>0</v>
          </cell>
          <cell r="W100">
            <v>0</v>
          </cell>
          <cell r="X100">
            <v>70702.16</v>
          </cell>
          <cell r="Y100">
            <v>344379.9</v>
          </cell>
          <cell r="Z100">
            <v>21121893.399999999</v>
          </cell>
          <cell r="AA100">
            <v>117181.13</v>
          </cell>
          <cell r="AC100">
            <v>254</v>
          </cell>
          <cell r="AD100">
            <v>10</v>
          </cell>
          <cell r="AE100">
            <v>52</v>
          </cell>
          <cell r="AF100">
            <v>0</v>
          </cell>
          <cell r="AG100">
            <v>214</v>
          </cell>
          <cell r="AH100">
            <v>164</v>
          </cell>
          <cell r="AI100">
            <v>26</v>
          </cell>
          <cell r="AJ100">
            <v>5</v>
          </cell>
          <cell r="AK100">
            <v>50</v>
          </cell>
          <cell r="AL100">
            <v>4</v>
          </cell>
          <cell r="AM100">
            <v>0</v>
          </cell>
          <cell r="AN100">
            <v>0</v>
          </cell>
          <cell r="AO100">
            <v>974</v>
          </cell>
          <cell r="AP100">
            <v>1298</v>
          </cell>
          <cell r="AQ100">
            <v>1020</v>
          </cell>
          <cell r="AR100">
            <v>278</v>
          </cell>
          <cell r="AS100">
            <v>1014</v>
          </cell>
          <cell r="AT100">
            <v>3280</v>
          </cell>
        </row>
        <row r="101">
          <cell r="A101">
            <v>94</v>
          </cell>
          <cell r="B101" t="str">
            <v>Elmbridge</v>
          </cell>
          <cell r="C101" t="str">
            <v>E3631</v>
          </cell>
          <cell r="D101">
            <v>181697</v>
          </cell>
          <cell r="E101">
            <v>133022136</v>
          </cell>
          <cell r="F101">
            <v>61824603</v>
          </cell>
          <cell r="G101">
            <v>1780422</v>
          </cell>
          <cell r="H101">
            <v>1282773</v>
          </cell>
          <cell r="I101">
            <v>497649</v>
          </cell>
          <cell r="J101">
            <v>3089931</v>
          </cell>
          <cell r="K101">
            <v>54331</v>
          </cell>
          <cell r="L101">
            <v>0</v>
          </cell>
          <cell r="M101">
            <v>13219</v>
          </cell>
          <cell r="N101">
            <v>2962416</v>
          </cell>
          <cell r="O101">
            <v>100114</v>
          </cell>
          <cell r="P101">
            <v>339195</v>
          </cell>
          <cell r="Q101">
            <v>0</v>
          </cell>
          <cell r="R101">
            <v>0</v>
          </cell>
          <cell r="S101">
            <v>0</v>
          </cell>
          <cell r="T101">
            <v>0</v>
          </cell>
          <cell r="U101">
            <v>0</v>
          </cell>
          <cell r="V101">
            <v>0</v>
          </cell>
          <cell r="W101">
            <v>0</v>
          </cell>
          <cell r="X101">
            <v>30529</v>
          </cell>
          <cell r="Y101">
            <v>914633</v>
          </cell>
          <cell r="Z101">
            <v>53806791</v>
          </cell>
          <cell r="AA101">
            <v>198892</v>
          </cell>
          <cell r="AC101">
            <v>196</v>
          </cell>
          <cell r="AD101">
            <v>17</v>
          </cell>
          <cell r="AE101">
            <v>0</v>
          </cell>
          <cell r="AF101">
            <v>1</v>
          </cell>
          <cell r="AG101">
            <v>371</v>
          </cell>
          <cell r="AH101">
            <v>91</v>
          </cell>
          <cell r="AI101">
            <v>12</v>
          </cell>
          <cell r="AJ101">
            <v>0</v>
          </cell>
          <cell r="AK101">
            <v>0</v>
          </cell>
          <cell r="AL101">
            <v>0</v>
          </cell>
          <cell r="AM101">
            <v>0</v>
          </cell>
          <cell r="AN101">
            <v>0</v>
          </cell>
          <cell r="AO101">
            <v>1577</v>
          </cell>
          <cell r="AP101">
            <v>935</v>
          </cell>
          <cell r="AQ101">
            <v>482</v>
          </cell>
          <cell r="AR101">
            <v>453</v>
          </cell>
          <cell r="AS101">
            <v>1050</v>
          </cell>
          <cell r="AT101">
            <v>3585</v>
          </cell>
        </row>
        <row r="102">
          <cell r="A102">
            <v>95</v>
          </cell>
          <cell r="B102" t="str">
            <v>Enfield</v>
          </cell>
          <cell r="C102" t="str">
            <v>E5037</v>
          </cell>
          <cell r="D102">
            <v>346759</v>
          </cell>
          <cell r="E102">
            <v>258207337</v>
          </cell>
          <cell r="F102">
            <v>121520833</v>
          </cell>
          <cell r="G102">
            <v>3724486</v>
          </cell>
          <cell r="H102">
            <v>2366435</v>
          </cell>
          <cell r="I102">
            <v>1358051</v>
          </cell>
          <cell r="J102">
            <v>4671112</v>
          </cell>
          <cell r="K102">
            <v>102492</v>
          </cell>
          <cell r="L102">
            <v>0</v>
          </cell>
          <cell r="M102">
            <v>50000</v>
          </cell>
          <cell r="N102">
            <v>2612928</v>
          </cell>
          <cell r="O102">
            <v>307062.77</v>
          </cell>
          <cell r="P102">
            <v>195801.8</v>
          </cell>
          <cell r="Q102">
            <v>0</v>
          </cell>
          <cell r="R102">
            <v>0</v>
          </cell>
          <cell r="S102">
            <v>0</v>
          </cell>
          <cell r="T102">
            <v>0</v>
          </cell>
          <cell r="U102">
            <v>0</v>
          </cell>
          <cell r="V102">
            <v>0</v>
          </cell>
          <cell r="W102">
            <v>0</v>
          </cell>
          <cell r="X102">
            <v>130646</v>
          </cell>
          <cell r="Y102">
            <v>2064000</v>
          </cell>
          <cell r="Z102">
            <v>109445084</v>
          </cell>
          <cell r="AA102">
            <v>1776952</v>
          </cell>
          <cell r="AC102">
            <v>296</v>
          </cell>
          <cell r="AD102">
            <v>17</v>
          </cell>
          <cell r="AE102">
            <v>0</v>
          </cell>
          <cell r="AF102">
            <v>0</v>
          </cell>
          <cell r="AG102">
            <v>366</v>
          </cell>
          <cell r="AH102">
            <v>189</v>
          </cell>
          <cell r="AI102">
            <v>0</v>
          </cell>
          <cell r="AJ102">
            <v>0</v>
          </cell>
          <cell r="AK102">
            <v>0</v>
          </cell>
          <cell r="AL102">
            <v>0</v>
          </cell>
          <cell r="AM102">
            <v>0</v>
          </cell>
          <cell r="AN102">
            <v>0</v>
          </cell>
          <cell r="AO102">
            <v>2424</v>
          </cell>
          <cell r="AP102">
            <v>1930</v>
          </cell>
          <cell r="AQ102">
            <v>771</v>
          </cell>
          <cell r="AR102">
            <v>1159</v>
          </cell>
          <cell r="AS102">
            <v>2647</v>
          </cell>
          <cell r="AT102">
            <v>7041</v>
          </cell>
        </row>
        <row r="103">
          <cell r="A103">
            <v>96</v>
          </cell>
          <cell r="B103" t="str">
            <v>Epping Forest</v>
          </cell>
          <cell r="C103" t="str">
            <v>E1537</v>
          </cell>
          <cell r="D103">
            <v>170744</v>
          </cell>
          <cell r="E103">
            <v>86236749</v>
          </cell>
          <cell r="F103">
            <v>40972136</v>
          </cell>
          <cell r="G103">
            <v>2262418</v>
          </cell>
          <cell r="H103">
            <v>755584</v>
          </cell>
          <cell r="I103">
            <v>1506834</v>
          </cell>
          <cell r="J103">
            <v>2180107.9</v>
          </cell>
          <cell r="K103">
            <v>18932.96</v>
          </cell>
          <cell r="L103">
            <v>9013.4</v>
          </cell>
          <cell r="M103">
            <v>10000</v>
          </cell>
          <cell r="N103">
            <v>1292966</v>
          </cell>
          <cell r="O103">
            <v>13941.37</v>
          </cell>
          <cell r="P103">
            <v>57227.62</v>
          </cell>
          <cell r="Q103">
            <v>0</v>
          </cell>
          <cell r="R103">
            <v>5408.04</v>
          </cell>
          <cell r="S103">
            <v>11906.88</v>
          </cell>
          <cell r="T103">
            <v>0</v>
          </cell>
          <cell r="U103">
            <v>0</v>
          </cell>
          <cell r="V103">
            <v>0</v>
          </cell>
          <cell r="W103">
            <v>100000</v>
          </cell>
          <cell r="X103">
            <v>34647</v>
          </cell>
          <cell r="Y103">
            <v>749558</v>
          </cell>
          <cell r="Z103">
            <v>34860999.799999997</v>
          </cell>
          <cell r="AA103">
            <v>667168</v>
          </cell>
          <cell r="AC103">
            <v>147</v>
          </cell>
          <cell r="AD103">
            <v>4</v>
          </cell>
          <cell r="AE103">
            <v>5</v>
          </cell>
          <cell r="AF103">
            <v>0</v>
          </cell>
          <cell r="AG103">
            <v>478</v>
          </cell>
          <cell r="AH103">
            <v>14</v>
          </cell>
          <cell r="AI103">
            <v>30</v>
          </cell>
          <cell r="AJ103">
            <v>0</v>
          </cell>
          <cell r="AK103">
            <v>5</v>
          </cell>
          <cell r="AL103">
            <v>4</v>
          </cell>
          <cell r="AM103">
            <v>0</v>
          </cell>
          <cell r="AN103">
            <v>0</v>
          </cell>
          <cell r="AO103">
            <v>1524</v>
          </cell>
          <cell r="AP103">
            <v>1247</v>
          </cell>
          <cell r="AQ103">
            <v>662</v>
          </cell>
          <cell r="AR103">
            <v>585</v>
          </cell>
          <cell r="AS103">
            <v>1151</v>
          </cell>
          <cell r="AT103">
            <v>3928</v>
          </cell>
        </row>
        <row r="104">
          <cell r="A104">
            <v>97</v>
          </cell>
          <cell r="B104" t="str">
            <v>Epsom &amp; Ewell</v>
          </cell>
          <cell r="C104" t="str">
            <v>E3632</v>
          </cell>
          <cell r="D104">
            <v>86618</v>
          </cell>
          <cell r="E104">
            <v>59718333</v>
          </cell>
          <cell r="F104">
            <v>27565356</v>
          </cell>
          <cell r="G104">
            <v>955505</v>
          </cell>
          <cell r="H104">
            <v>582940</v>
          </cell>
          <cell r="I104">
            <v>372565</v>
          </cell>
          <cell r="J104">
            <v>2710995</v>
          </cell>
          <cell r="K104">
            <v>48875</v>
          </cell>
          <cell r="L104">
            <v>0</v>
          </cell>
          <cell r="M104">
            <v>0</v>
          </cell>
          <cell r="N104">
            <v>528989</v>
          </cell>
          <cell r="O104">
            <v>74318</v>
          </cell>
          <cell r="P104">
            <v>574</v>
          </cell>
          <cell r="Q104">
            <v>8570</v>
          </cell>
          <cell r="R104">
            <v>0</v>
          </cell>
          <cell r="S104">
            <v>0</v>
          </cell>
          <cell r="T104">
            <v>0</v>
          </cell>
          <cell r="U104">
            <v>0</v>
          </cell>
          <cell r="V104">
            <v>0</v>
          </cell>
          <cell r="W104">
            <v>0</v>
          </cell>
          <cell r="X104">
            <v>16000</v>
          </cell>
          <cell r="Y104">
            <v>440000</v>
          </cell>
          <cell r="Z104">
            <v>23400566</v>
          </cell>
          <cell r="AA104">
            <v>308893</v>
          </cell>
          <cell r="AC104">
            <v>88</v>
          </cell>
          <cell r="AD104">
            <v>4</v>
          </cell>
          <cell r="AE104">
            <v>0</v>
          </cell>
          <cell r="AF104">
            <v>0</v>
          </cell>
          <cell r="AG104">
            <v>207</v>
          </cell>
          <cell r="AH104">
            <v>1</v>
          </cell>
          <cell r="AI104">
            <v>4</v>
          </cell>
          <cell r="AJ104">
            <v>0</v>
          </cell>
          <cell r="AK104">
            <v>0</v>
          </cell>
          <cell r="AL104">
            <v>0</v>
          </cell>
          <cell r="AM104">
            <v>0</v>
          </cell>
          <cell r="AN104">
            <v>0</v>
          </cell>
          <cell r="AO104">
            <v>753</v>
          </cell>
          <cell r="AP104">
            <v>468</v>
          </cell>
          <cell r="AQ104">
            <v>226</v>
          </cell>
          <cell r="AR104">
            <v>242</v>
          </cell>
          <cell r="AS104">
            <v>512</v>
          </cell>
          <cell r="AT104">
            <v>1745</v>
          </cell>
        </row>
        <row r="105">
          <cell r="A105">
            <v>98</v>
          </cell>
          <cell r="B105" t="str">
            <v>Erewash</v>
          </cell>
          <cell r="C105" t="str">
            <v>E1036</v>
          </cell>
          <cell r="D105">
            <v>134058</v>
          </cell>
          <cell r="E105">
            <v>62400865</v>
          </cell>
          <cell r="F105">
            <v>29477339</v>
          </cell>
          <cell r="G105">
            <v>2362551.2400000002</v>
          </cell>
          <cell r="H105">
            <v>540978.17000000004</v>
          </cell>
          <cell r="I105">
            <v>1821573.07</v>
          </cell>
          <cell r="J105">
            <v>1620581.96</v>
          </cell>
          <cell r="K105">
            <v>83299.64</v>
          </cell>
          <cell r="L105">
            <v>1554.45</v>
          </cell>
          <cell r="M105">
            <v>0</v>
          </cell>
          <cell r="N105">
            <v>574731.96</v>
          </cell>
          <cell r="O105">
            <v>20512.13</v>
          </cell>
          <cell r="P105">
            <v>72889.83</v>
          </cell>
          <cell r="Q105">
            <v>0</v>
          </cell>
          <cell r="R105">
            <v>1192.95</v>
          </cell>
          <cell r="S105">
            <v>0</v>
          </cell>
          <cell r="T105">
            <v>0</v>
          </cell>
          <cell r="U105">
            <v>0</v>
          </cell>
          <cell r="V105">
            <v>0</v>
          </cell>
          <cell r="W105">
            <v>10000</v>
          </cell>
          <cell r="X105">
            <v>50000</v>
          </cell>
          <cell r="Y105">
            <v>800000</v>
          </cell>
          <cell r="Z105">
            <v>24425350.600000001</v>
          </cell>
          <cell r="AA105">
            <v>414000</v>
          </cell>
          <cell r="AC105">
            <v>122</v>
          </cell>
          <cell r="AD105">
            <v>16</v>
          </cell>
          <cell r="AE105">
            <v>2</v>
          </cell>
          <cell r="AF105">
            <v>0</v>
          </cell>
          <cell r="AG105">
            <v>260</v>
          </cell>
          <cell r="AH105">
            <v>20</v>
          </cell>
          <cell r="AI105">
            <v>32</v>
          </cell>
          <cell r="AJ105">
            <v>0</v>
          </cell>
          <cell r="AK105">
            <v>1</v>
          </cell>
          <cell r="AL105">
            <v>0</v>
          </cell>
          <cell r="AM105">
            <v>0</v>
          </cell>
          <cell r="AN105">
            <v>0</v>
          </cell>
          <cell r="AO105">
            <v>1086</v>
          </cell>
          <cell r="AP105">
            <v>1402</v>
          </cell>
          <cell r="AQ105">
            <v>1051</v>
          </cell>
          <cell r="AR105">
            <v>351</v>
          </cell>
          <cell r="AS105">
            <v>883</v>
          </cell>
          <cell r="AT105">
            <v>3367</v>
          </cell>
        </row>
        <row r="106">
          <cell r="A106">
            <v>99</v>
          </cell>
          <cell r="B106" t="str">
            <v>Exeter</v>
          </cell>
          <cell r="C106" t="str">
            <v>E1132</v>
          </cell>
          <cell r="D106">
            <v>220072</v>
          </cell>
          <cell r="E106">
            <v>186109342</v>
          </cell>
          <cell r="F106">
            <v>86995484</v>
          </cell>
          <cell r="G106">
            <v>1995359</v>
          </cell>
          <cell r="H106">
            <v>1876688</v>
          </cell>
          <cell r="I106">
            <v>118671</v>
          </cell>
          <cell r="J106">
            <v>5107022</v>
          </cell>
          <cell r="K106">
            <v>33416</v>
          </cell>
          <cell r="L106">
            <v>0</v>
          </cell>
          <cell r="M106">
            <v>11381</v>
          </cell>
          <cell r="N106">
            <v>2080986</v>
          </cell>
          <cell r="O106">
            <v>166938</v>
          </cell>
          <cell r="P106">
            <v>360214</v>
          </cell>
          <cell r="Q106">
            <v>2928</v>
          </cell>
          <cell r="R106">
            <v>0</v>
          </cell>
          <cell r="S106">
            <v>0</v>
          </cell>
          <cell r="T106">
            <v>0</v>
          </cell>
          <cell r="U106">
            <v>0</v>
          </cell>
          <cell r="V106">
            <v>0</v>
          </cell>
          <cell r="W106">
            <v>75000</v>
          </cell>
          <cell r="X106">
            <v>170000</v>
          </cell>
          <cell r="Y106">
            <v>1234000</v>
          </cell>
          <cell r="Z106">
            <v>77542848</v>
          </cell>
          <cell r="AA106">
            <v>800000</v>
          </cell>
          <cell r="AC106">
            <v>303</v>
          </cell>
          <cell r="AD106">
            <v>15</v>
          </cell>
          <cell r="AE106">
            <v>0</v>
          </cell>
          <cell r="AF106">
            <v>1</v>
          </cell>
          <cell r="AG106">
            <v>648</v>
          </cell>
          <cell r="AH106">
            <v>82</v>
          </cell>
          <cell r="AI106">
            <v>13</v>
          </cell>
          <cell r="AJ106">
            <v>6</v>
          </cell>
          <cell r="AK106">
            <v>0</v>
          </cell>
          <cell r="AL106">
            <v>0</v>
          </cell>
          <cell r="AM106">
            <v>0</v>
          </cell>
          <cell r="AN106">
            <v>0</v>
          </cell>
          <cell r="AO106">
            <v>2407</v>
          </cell>
          <cell r="AP106">
            <v>998</v>
          </cell>
          <cell r="AQ106">
            <v>537</v>
          </cell>
          <cell r="AR106">
            <v>461</v>
          </cell>
          <cell r="AS106">
            <v>1335</v>
          </cell>
          <cell r="AT106">
            <v>4713</v>
          </cell>
        </row>
        <row r="107">
          <cell r="A107">
            <v>100</v>
          </cell>
          <cell r="B107" t="str">
            <v>Fareham</v>
          </cell>
          <cell r="C107" t="str">
            <v>E1734</v>
          </cell>
          <cell r="D107">
            <v>142033</v>
          </cell>
          <cell r="E107">
            <v>102688962</v>
          </cell>
          <cell r="F107">
            <v>48559301</v>
          </cell>
          <cell r="G107">
            <v>1540664</v>
          </cell>
          <cell r="H107">
            <v>1063299</v>
          </cell>
          <cell r="I107">
            <v>477365</v>
          </cell>
          <cell r="J107">
            <v>2618053</v>
          </cell>
          <cell r="K107">
            <v>0</v>
          </cell>
          <cell r="L107">
            <v>0</v>
          </cell>
          <cell r="M107">
            <v>92992</v>
          </cell>
          <cell r="N107">
            <v>1390492</v>
          </cell>
          <cell r="O107">
            <v>147979</v>
          </cell>
          <cell r="P107">
            <v>380840</v>
          </cell>
          <cell r="Q107">
            <v>0</v>
          </cell>
          <cell r="R107">
            <v>0</v>
          </cell>
          <cell r="S107">
            <v>0</v>
          </cell>
          <cell r="T107">
            <v>92535</v>
          </cell>
          <cell r="U107">
            <v>86292.83</v>
          </cell>
          <cell r="V107">
            <v>0</v>
          </cell>
          <cell r="W107">
            <v>26141</v>
          </cell>
          <cell r="X107">
            <v>29932</v>
          </cell>
          <cell r="Y107">
            <v>536000</v>
          </cell>
          <cell r="Z107">
            <v>42856496</v>
          </cell>
          <cell r="AA107">
            <v>607046.79</v>
          </cell>
          <cell r="AC107">
            <v>127</v>
          </cell>
          <cell r="AD107">
            <v>0</v>
          </cell>
          <cell r="AE107">
            <v>0</v>
          </cell>
          <cell r="AF107">
            <v>16</v>
          </cell>
          <cell r="AG107">
            <v>324</v>
          </cell>
          <cell r="AH107">
            <v>103</v>
          </cell>
          <cell r="AI107">
            <v>40</v>
          </cell>
          <cell r="AJ107">
            <v>0</v>
          </cell>
          <cell r="AK107">
            <v>0</v>
          </cell>
          <cell r="AL107">
            <v>0</v>
          </cell>
          <cell r="AM107">
            <v>5</v>
          </cell>
          <cell r="AN107">
            <v>0</v>
          </cell>
          <cell r="AO107">
            <v>1305</v>
          </cell>
          <cell r="AP107">
            <v>951</v>
          </cell>
          <cell r="AQ107">
            <v>542</v>
          </cell>
          <cell r="AR107">
            <v>409</v>
          </cell>
          <cell r="AS107">
            <v>759</v>
          </cell>
          <cell r="AT107">
            <v>3065</v>
          </cell>
        </row>
        <row r="108">
          <cell r="A108">
            <v>101</v>
          </cell>
          <cell r="B108" t="str">
            <v>Fenland</v>
          </cell>
          <cell r="C108" t="str">
            <v>E0533</v>
          </cell>
          <cell r="D108">
            <v>127492</v>
          </cell>
          <cell r="E108">
            <v>64085466</v>
          </cell>
          <cell r="F108">
            <v>29860322.800000001</v>
          </cell>
          <cell r="G108">
            <v>2116777</v>
          </cell>
          <cell r="H108">
            <v>558728.01</v>
          </cell>
          <cell r="I108">
            <v>1558048.99</v>
          </cell>
          <cell r="J108">
            <v>1740653</v>
          </cell>
          <cell r="K108">
            <v>28801.34</v>
          </cell>
          <cell r="L108">
            <v>31404.74</v>
          </cell>
          <cell r="M108">
            <v>0</v>
          </cell>
          <cell r="N108">
            <v>389765.7</v>
          </cell>
          <cell r="O108">
            <v>28999.05</v>
          </cell>
          <cell r="P108">
            <v>55201.94</v>
          </cell>
          <cell r="Q108">
            <v>0</v>
          </cell>
          <cell r="R108">
            <v>31404.68</v>
          </cell>
          <cell r="S108">
            <v>25537.25</v>
          </cell>
          <cell r="T108">
            <v>0</v>
          </cell>
          <cell r="U108">
            <v>0</v>
          </cell>
          <cell r="V108">
            <v>0</v>
          </cell>
          <cell r="W108">
            <v>30000</v>
          </cell>
          <cell r="X108">
            <v>8600</v>
          </cell>
          <cell r="Y108">
            <v>471919</v>
          </cell>
          <cell r="Z108">
            <v>24456717.100000001</v>
          </cell>
          <cell r="AA108">
            <v>980000</v>
          </cell>
          <cell r="AC108">
            <v>164</v>
          </cell>
          <cell r="AD108">
            <v>11</v>
          </cell>
          <cell r="AE108">
            <v>30</v>
          </cell>
          <cell r="AF108">
            <v>0</v>
          </cell>
          <cell r="AG108">
            <v>300</v>
          </cell>
          <cell r="AH108">
            <v>115</v>
          </cell>
          <cell r="AI108">
            <v>35</v>
          </cell>
          <cell r="AJ108">
            <v>0</v>
          </cell>
          <cell r="AK108">
            <v>40</v>
          </cell>
          <cell r="AL108">
            <v>0</v>
          </cell>
          <cell r="AM108">
            <v>0</v>
          </cell>
          <cell r="AN108">
            <v>0</v>
          </cell>
          <cell r="AO108">
            <v>1029</v>
          </cell>
          <cell r="AP108">
            <v>1174</v>
          </cell>
          <cell r="AQ108">
            <v>812</v>
          </cell>
          <cell r="AR108">
            <v>362</v>
          </cell>
          <cell r="AS108">
            <v>780</v>
          </cell>
          <cell r="AT108">
            <v>3032</v>
          </cell>
        </row>
        <row r="109">
          <cell r="A109">
            <v>102</v>
          </cell>
          <cell r="B109" t="str">
            <v>Forest Heath</v>
          </cell>
          <cell r="C109" t="str">
            <v>E3532</v>
          </cell>
          <cell r="D109">
            <v>89555</v>
          </cell>
          <cell r="E109">
            <v>52884313</v>
          </cell>
          <cell r="F109">
            <v>24943411</v>
          </cell>
          <cell r="G109">
            <v>1244032</v>
          </cell>
          <cell r="H109">
            <v>490861</v>
          </cell>
          <cell r="I109">
            <v>753171</v>
          </cell>
          <cell r="J109">
            <v>988040</v>
          </cell>
          <cell r="K109">
            <v>10602</v>
          </cell>
          <cell r="L109">
            <v>19117</v>
          </cell>
          <cell r="M109">
            <v>50000</v>
          </cell>
          <cell r="N109">
            <v>600553</v>
          </cell>
          <cell r="O109">
            <v>15062</v>
          </cell>
          <cell r="P109">
            <v>619</v>
          </cell>
          <cell r="Q109">
            <v>561</v>
          </cell>
          <cell r="R109">
            <v>2537</v>
          </cell>
          <cell r="S109">
            <v>0</v>
          </cell>
          <cell r="T109">
            <v>0</v>
          </cell>
          <cell r="U109">
            <v>0</v>
          </cell>
          <cell r="V109">
            <v>0</v>
          </cell>
          <cell r="W109">
            <v>0</v>
          </cell>
          <cell r="X109">
            <v>28907</v>
          </cell>
          <cell r="Y109">
            <v>298840</v>
          </cell>
          <cell r="Z109">
            <v>22163952</v>
          </cell>
          <cell r="AA109">
            <v>472092</v>
          </cell>
          <cell r="AC109">
            <v>132</v>
          </cell>
          <cell r="AD109">
            <v>4</v>
          </cell>
          <cell r="AE109">
            <v>14</v>
          </cell>
          <cell r="AF109">
            <v>0</v>
          </cell>
          <cell r="AG109">
            <v>179</v>
          </cell>
          <cell r="AH109">
            <v>43</v>
          </cell>
          <cell r="AI109">
            <v>0</v>
          </cell>
          <cell r="AJ109">
            <v>3</v>
          </cell>
          <cell r="AK109">
            <v>4</v>
          </cell>
          <cell r="AL109">
            <v>0</v>
          </cell>
          <cell r="AM109">
            <v>0</v>
          </cell>
          <cell r="AN109">
            <v>0</v>
          </cell>
          <cell r="AO109">
            <v>829</v>
          </cell>
          <cell r="AP109">
            <v>733</v>
          </cell>
          <cell r="AQ109">
            <v>495</v>
          </cell>
          <cell r="AR109">
            <v>238</v>
          </cell>
          <cell r="AS109">
            <v>536</v>
          </cell>
          <cell r="AT109">
            <v>2126</v>
          </cell>
        </row>
        <row r="110">
          <cell r="A110">
            <v>103</v>
          </cell>
          <cell r="B110" t="str">
            <v>Forest of Dean</v>
          </cell>
          <cell r="C110" t="str">
            <v>E1633</v>
          </cell>
          <cell r="D110">
            <v>118413</v>
          </cell>
          <cell r="E110">
            <v>34694641</v>
          </cell>
          <cell r="F110">
            <v>16065875</v>
          </cell>
          <cell r="G110">
            <v>2107001</v>
          </cell>
          <cell r="H110">
            <v>262758</v>
          </cell>
          <cell r="I110">
            <v>1844243</v>
          </cell>
          <cell r="J110">
            <v>1472698</v>
          </cell>
          <cell r="K110">
            <v>2844</v>
          </cell>
          <cell r="L110">
            <v>52209</v>
          </cell>
          <cell r="M110">
            <v>36000</v>
          </cell>
          <cell r="N110">
            <v>281882</v>
          </cell>
          <cell r="O110">
            <v>65490</v>
          </cell>
          <cell r="P110">
            <v>68194</v>
          </cell>
          <cell r="Q110">
            <v>402</v>
          </cell>
          <cell r="R110">
            <v>52209</v>
          </cell>
          <cell r="S110">
            <v>0</v>
          </cell>
          <cell r="T110">
            <v>0</v>
          </cell>
          <cell r="U110">
            <v>0</v>
          </cell>
          <cell r="V110">
            <v>0</v>
          </cell>
          <cell r="W110">
            <v>0</v>
          </cell>
          <cell r="X110">
            <v>26646</v>
          </cell>
          <cell r="Y110">
            <v>274000</v>
          </cell>
          <cell r="Z110">
            <v>11627528</v>
          </cell>
          <cell r="AA110">
            <v>106722</v>
          </cell>
          <cell r="AC110">
            <v>220</v>
          </cell>
          <cell r="AD110">
            <v>3</v>
          </cell>
          <cell r="AE110">
            <v>60</v>
          </cell>
          <cell r="AF110">
            <v>0</v>
          </cell>
          <cell r="AG110">
            <v>296</v>
          </cell>
          <cell r="AH110">
            <v>160</v>
          </cell>
          <cell r="AI110">
            <v>42</v>
          </cell>
          <cell r="AJ110">
            <v>2</v>
          </cell>
          <cell r="AK110">
            <v>60</v>
          </cell>
          <cell r="AL110">
            <v>0</v>
          </cell>
          <cell r="AM110">
            <v>0</v>
          </cell>
          <cell r="AN110">
            <v>0</v>
          </cell>
          <cell r="AO110">
            <v>908</v>
          </cell>
          <cell r="AP110">
            <v>1395</v>
          </cell>
          <cell r="AQ110">
            <v>1147</v>
          </cell>
          <cell r="AR110">
            <v>248</v>
          </cell>
          <cell r="AS110">
            <v>828</v>
          </cell>
          <cell r="AT110">
            <v>3105</v>
          </cell>
        </row>
        <row r="111">
          <cell r="A111">
            <v>104</v>
          </cell>
          <cell r="B111" t="str">
            <v>Fylde</v>
          </cell>
          <cell r="C111" t="str">
            <v>E2335</v>
          </cell>
          <cell r="D111">
            <v>111852</v>
          </cell>
          <cell r="E111">
            <v>61647438</v>
          </cell>
          <cell r="F111">
            <v>27962795</v>
          </cell>
          <cell r="G111">
            <v>2007036</v>
          </cell>
          <cell r="H111">
            <v>554772</v>
          </cell>
          <cell r="I111">
            <v>1452264</v>
          </cell>
          <cell r="J111">
            <v>1122395</v>
          </cell>
          <cell r="K111">
            <v>4996</v>
          </cell>
          <cell r="L111">
            <v>3198</v>
          </cell>
          <cell r="M111">
            <v>0</v>
          </cell>
          <cell r="N111">
            <v>686735</v>
          </cell>
          <cell r="O111">
            <v>56558</v>
          </cell>
          <cell r="P111">
            <v>22480</v>
          </cell>
          <cell r="Q111">
            <v>751</v>
          </cell>
          <cell r="R111">
            <v>3061</v>
          </cell>
          <cell r="S111">
            <v>4710</v>
          </cell>
          <cell r="T111">
            <v>0</v>
          </cell>
          <cell r="U111">
            <v>0</v>
          </cell>
          <cell r="V111">
            <v>0</v>
          </cell>
          <cell r="W111">
            <v>50000</v>
          </cell>
          <cell r="X111">
            <v>25810</v>
          </cell>
          <cell r="Y111">
            <v>494205</v>
          </cell>
          <cell r="Z111">
            <v>23293134</v>
          </cell>
          <cell r="AA111">
            <v>205317</v>
          </cell>
          <cell r="AC111">
            <v>123</v>
          </cell>
          <cell r="AD111">
            <v>4</v>
          </cell>
          <cell r="AE111">
            <v>5</v>
          </cell>
          <cell r="AF111">
            <v>0</v>
          </cell>
          <cell r="AG111">
            <v>373</v>
          </cell>
          <cell r="AH111">
            <v>40</v>
          </cell>
          <cell r="AI111">
            <v>10</v>
          </cell>
          <cell r="AJ111">
            <v>4</v>
          </cell>
          <cell r="AK111">
            <v>6</v>
          </cell>
          <cell r="AL111">
            <v>0</v>
          </cell>
          <cell r="AM111">
            <v>0</v>
          </cell>
          <cell r="AN111">
            <v>0</v>
          </cell>
          <cell r="AO111">
            <v>974</v>
          </cell>
          <cell r="AP111">
            <v>1017</v>
          </cell>
          <cell r="AQ111">
            <v>687</v>
          </cell>
          <cell r="AR111">
            <v>330</v>
          </cell>
          <cell r="AS111">
            <v>677</v>
          </cell>
          <cell r="AT111">
            <v>2716</v>
          </cell>
        </row>
        <row r="112">
          <cell r="A112">
            <v>105</v>
          </cell>
          <cell r="B112" t="str">
            <v>Gateshead</v>
          </cell>
          <cell r="C112" t="str">
            <v>E4501</v>
          </cell>
          <cell r="D112">
            <v>292496</v>
          </cell>
          <cell r="E112">
            <v>216841853</v>
          </cell>
          <cell r="F112">
            <v>102727948</v>
          </cell>
          <cell r="G112">
            <v>3633619</v>
          </cell>
          <cell r="H112">
            <v>2087473</v>
          </cell>
          <cell r="I112">
            <v>1546146</v>
          </cell>
          <cell r="J112">
            <v>3582394</v>
          </cell>
          <cell r="K112">
            <v>91233</v>
          </cell>
          <cell r="L112">
            <v>11249</v>
          </cell>
          <cell r="M112">
            <v>50000</v>
          </cell>
          <cell r="N112">
            <v>3965726</v>
          </cell>
          <cell r="O112">
            <v>89901</v>
          </cell>
          <cell r="P112">
            <v>40155</v>
          </cell>
          <cell r="Q112">
            <v>0</v>
          </cell>
          <cell r="R112">
            <v>0</v>
          </cell>
          <cell r="S112">
            <v>0</v>
          </cell>
          <cell r="T112">
            <v>0</v>
          </cell>
          <cell r="U112">
            <v>0</v>
          </cell>
          <cell r="V112">
            <v>0</v>
          </cell>
          <cell r="W112">
            <v>312000</v>
          </cell>
          <cell r="X112">
            <v>83352</v>
          </cell>
          <cell r="Y112">
            <v>800000</v>
          </cell>
          <cell r="Z112">
            <v>92099858</v>
          </cell>
          <cell r="AA112">
            <v>900000</v>
          </cell>
          <cell r="AC112">
            <v>271</v>
          </cell>
          <cell r="AD112">
            <v>14</v>
          </cell>
          <cell r="AE112">
            <v>8</v>
          </cell>
          <cell r="AF112">
            <v>0</v>
          </cell>
          <cell r="AG112">
            <v>865</v>
          </cell>
          <cell r="AH112">
            <v>68</v>
          </cell>
          <cell r="AI112">
            <v>13</v>
          </cell>
          <cell r="AJ112">
            <v>0</v>
          </cell>
          <cell r="AK112">
            <v>0</v>
          </cell>
          <cell r="AL112">
            <v>0</v>
          </cell>
          <cell r="AM112">
            <v>0</v>
          </cell>
          <cell r="AN112">
            <v>0</v>
          </cell>
          <cell r="AO112">
            <v>2654</v>
          </cell>
          <cell r="AP112">
            <v>2138</v>
          </cell>
          <cell r="AQ112">
            <v>1571</v>
          </cell>
          <cell r="AR112">
            <v>567</v>
          </cell>
          <cell r="AS112">
            <v>1740</v>
          </cell>
          <cell r="AT112">
            <v>6561</v>
          </cell>
        </row>
        <row r="113">
          <cell r="A113">
            <v>106</v>
          </cell>
          <cell r="B113" t="str">
            <v>Gedling</v>
          </cell>
          <cell r="C113" t="str">
            <v>E3034</v>
          </cell>
          <cell r="D113">
            <v>101364</v>
          </cell>
          <cell r="E113">
            <v>52516933</v>
          </cell>
          <cell r="F113">
            <v>24757697</v>
          </cell>
          <cell r="G113">
            <v>1566881.94</v>
          </cell>
          <cell r="H113">
            <v>472097.32</v>
          </cell>
          <cell r="I113">
            <v>1094784.6200000001</v>
          </cell>
          <cell r="J113">
            <v>1081106.06</v>
          </cell>
          <cell r="K113">
            <v>48296.4</v>
          </cell>
          <cell r="L113">
            <v>1307.43</v>
          </cell>
          <cell r="M113">
            <v>0</v>
          </cell>
          <cell r="N113">
            <v>346307.75</v>
          </cell>
          <cell r="O113">
            <v>83256.83</v>
          </cell>
          <cell r="P113">
            <v>45243.67</v>
          </cell>
          <cell r="Q113">
            <v>5808.1</v>
          </cell>
          <cell r="R113">
            <v>6105.75</v>
          </cell>
          <cell r="S113">
            <v>0</v>
          </cell>
          <cell r="T113">
            <v>0</v>
          </cell>
          <cell r="U113">
            <v>0</v>
          </cell>
          <cell r="V113">
            <v>0</v>
          </cell>
          <cell r="W113">
            <v>0</v>
          </cell>
          <cell r="X113">
            <v>0</v>
          </cell>
          <cell r="Y113">
            <v>372515</v>
          </cell>
          <cell r="Z113">
            <v>21683300.899999999</v>
          </cell>
          <cell r="AA113">
            <v>309924</v>
          </cell>
          <cell r="AC113">
            <v>99</v>
          </cell>
          <cell r="AD113">
            <v>4</v>
          </cell>
          <cell r="AE113">
            <v>2</v>
          </cell>
          <cell r="AF113">
            <v>0</v>
          </cell>
          <cell r="AG113">
            <v>178</v>
          </cell>
          <cell r="AH113">
            <v>73</v>
          </cell>
          <cell r="AI113">
            <v>14</v>
          </cell>
          <cell r="AJ113">
            <v>2</v>
          </cell>
          <cell r="AK113">
            <v>4</v>
          </cell>
          <cell r="AL113">
            <v>0</v>
          </cell>
          <cell r="AM113">
            <v>0</v>
          </cell>
          <cell r="AN113">
            <v>0</v>
          </cell>
          <cell r="AO113">
            <v>810</v>
          </cell>
          <cell r="AP113">
            <v>942</v>
          </cell>
          <cell r="AQ113">
            <v>670</v>
          </cell>
          <cell r="AR113">
            <v>272</v>
          </cell>
          <cell r="AS113">
            <v>714</v>
          </cell>
          <cell r="AT113">
            <v>2458</v>
          </cell>
        </row>
        <row r="114">
          <cell r="A114">
            <v>107</v>
          </cell>
          <cell r="B114" t="str">
            <v>Gloucester</v>
          </cell>
          <cell r="C114" t="str">
            <v>E1634</v>
          </cell>
          <cell r="D114">
            <v>179533</v>
          </cell>
          <cell r="E114">
            <v>126960050</v>
          </cell>
          <cell r="F114">
            <v>58708820</v>
          </cell>
          <cell r="G114">
            <v>1747686</v>
          </cell>
          <cell r="H114">
            <v>1229906</v>
          </cell>
          <cell r="I114">
            <v>517780</v>
          </cell>
          <cell r="J114">
            <v>2894801</v>
          </cell>
          <cell r="K114">
            <v>38824</v>
          </cell>
          <cell r="L114">
            <v>0</v>
          </cell>
          <cell r="M114">
            <v>0</v>
          </cell>
          <cell r="N114">
            <v>1511718</v>
          </cell>
          <cell r="O114">
            <v>2338</v>
          </cell>
          <cell r="P114">
            <v>56137</v>
          </cell>
          <cell r="Q114">
            <v>0</v>
          </cell>
          <cell r="R114">
            <v>0</v>
          </cell>
          <cell r="S114">
            <v>0</v>
          </cell>
          <cell r="T114">
            <v>0</v>
          </cell>
          <cell r="U114">
            <v>0</v>
          </cell>
          <cell r="V114">
            <v>0</v>
          </cell>
          <cell r="W114">
            <v>0</v>
          </cell>
          <cell r="X114">
            <v>156136</v>
          </cell>
          <cell r="Y114">
            <v>515893</v>
          </cell>
          <cell r="Z114">
            <v>52986566</v>
          </cell>
          <cell r="AA114">
            <v>534992</v>
          </cell>
          <cell r="AC114">
            <v>218</v>
          </cell>
          <cell r="AD114">
            <v>16</v>
          </cell>
          <cell r="AE114">
            <v>0</v>
          </cell>
          <cell r="AF114">
            <v>4</v>
          </cell>
          <cell r="AG114">
            <v>379</v>
          </cell>
          <cell r="AH114">
            <v>1</v>
          </cell>
          <cell r="AI114">
            <v>6</v>
          </cell>
          <cell r="AJ114">
            <v>0</v>
          </cell>
          <cell r="AK114">
            <v>0</v>
          </cell>
          <cell r="AL114">
            <v>0</v>
          </cell>
          <cell r="AM114">
            <v>0</v>
          </cell>
          <cell r="AN114">
            <v>0</v>
          </cell>
          <cell r="AO114">
            <v>1740</v>
          </cell>
          <cell r="AP114">
            <v>1059</v>
          </cell>
          <cell r="AQ114">
            <v>795</v>
          </cell>
          <cell r="AR114">
            <v>264</v>
          </cell>
          <cell r="AS114">
            <v>1148</v>
          </cell>
          <cell r="AT114">
            <v>3984</v>
          </cell>
        </row>
        <row r="115">
          <cell r="A115">
            <v>108</v>
          </cell>
          <cell r="B115" t="str">
            <v>Gosport</v>
          </cell>
          <cell r="C115" t="str">
            <v>E1735</v>
          </cell>
          <cell r="D115">
            <v>80817</v>
          </cell>
          <cell r="E115">
            <v>40346010</v>
          </cell>
          <cell r="F115">
            <v>18856620</v>
          </cell>
          <cell r="G115">
            <v>1297359.51</v>
          </cell>
          <cell r="H115">
            <v>352129.41</v>
          </cell>
          <cell r="I115">
            <v>945230.1</v>
          </cell>
          <cell r="J115">
            <v>1045297.53</v>
          </cell>
          <cell r="K115">
            <v>15597.52</v>
          </cell>
          <cell r="L115">
            <v>0</v>
          </cell>
          <cell r="M115">
            <v>15000</v>
          </cell>
          <cell r="N115">
            <v>234850.59</v>
          </cell>
          <cell r="O115">
            <v>68526.649999999994</v>
          </cell>
          <cell r="P115">
            <v>230858.89</v>
          </cell>
          <cell r="Q115">
            <v>0</v>
          </cell>
          <cell r="R115">
            <v>0</v>
          </cell>
          <cell r="S115">
            <v>0</v>
          </cell>
          <cell r="T115">
            <v>77643.100000000006</v>
          </cell>
          <cell r="U115">
            <v>110415</v>
          </cell>
          <cell r="V115">
            <v>0</v>
          </cell>
          <cell r="W115">
            <v>47500</v>
          </cell>
          <cell r="X115">
            <v>220000</v>
          </cell>
          <cell r="Y115">
            <v>360000</v>
          </cell>
          <cell r="Z115">
            <v>14316098.699999999</v>
          </cell>
          <cell r="AA115">
            <v>1377003.83</v>
          </cell>
          <cell r="AC115">
            <v>105</v>
          </cell>
          <cell r="AD115">
            <v>4</v>
          </cell>
          <cell r="AE115">
            <v>0</v>
          </cell>
          <cell r="AF115">
            <v>0</v>
          </cell>
          <cell r="AG115">
            <v>110</v>
          </cell>
          <cell r="AH115">
            <v>42</v>
          </cell>
          <cell r="AI115">
            <v>15</v>
          </cell>
          <cell r="AJ115">
            <v>0</v>
          </cell>
          <cell r="AK115">
            <v>0</v>
          </cell>
          <cell r="AL115">
            <v>0</v>
          </cell>
          <cell r="AM115">
            <v>5</v>
          </cell>
          <cell r="AN115">
            <v>0</v>
          </cell>
          <cell r="AO115">
            <v>536</v>
          </cell>
          <cell r="AP115">
            <v>649</v>
          </cell>
          <cell r="AQ115">
            <v>421</v>
          </cell>
          <cell r="AR115">
            <v>228</v>
          </cell>
          <cell r="AS115">
            <v>732</v>
          </cell>
          <cell r="AT115">
            <v>1920</v>
          </cell>
        </row>
        <row r="116">
          <cell r="A116">
            <v>109</v>
          </cell>
          <cell r="B116" t="str">
            <v>Gravesham</v>
          </cell>
          <cell r="C116" t="str">
            <v>E2236</v>
          </cell>
          <cell r="D116">
            <v>96531</v>
          </cell>
          <cell r="E116">
            <v>58816875</v>
          </cell>
          <cell r="F116">
            <v>27958484</v>
          </cell>
          <cell r="G116">
            <v>1427979</v>
          </cell>
          <cell r="H116">
            <v>442534</v>
          </cell>
          <cell r="I116">
            <v>985445</v>
          </cell>
          <cell r="J116">
            <v>2207256</v>
          </cell>
          <cell r="K116">
            <v>37355</v>
          </cell>
          <cell r="L116">
            <v>10420</v>
          </cell>
          <cell r="M116">
            <v>50000</v>
          </cell>
          <cell r="N116">
            <v>726463</v>
          </cell>
          <cell r="O116">
            <v>100078</v>
          </cell>
          <cell r="P116">
            <v>15967</v>
          </cell>
          <cell r="Q116">
            <v>219</v>
          </cell>
          <cell r="R116">
            <v>3316</v>
          </cell>
          <cell r="S116">
            <v>0</v>
          </cell>
          <cell r="T116">
            <v>0</v>
          </cell>
          <cell r="U116">
            <v>0</v>
          </cell>
          <cell r="V116">
            <v>0</v>
          </cell>
          <cell r="W116">
            <v>0</v>
          </cell>
          <cell r="X116">
            <v>67000</v>
          </cell>
          <cell r="Y116">
            <v>423622</v>
          </cell>
          <cell r="Z116">
            <v>23219964</v>
          </cell>
          <cell r="AA116">
            <v>133000</v>
          </cell>
          <cell r="AC116">
            <v>122</v>
          </cell>
          <cell r="AD116">
            <v>13</v>
          </cell>
          <cell r="AE116">
            <v>7</v>
          </cell>
          <cell r="AF116">
            <v>0</v>
          </cell>
          <cell r="AG116">
            <v>242</v>
          </cell>
          <cell r="AH116">
            <v>30</v>
          </cell>
          <cell r="AI116">
            <v>4</v>
          </cell>
          <cell r="AJ116">
            <v>1</v>
          </cell>
          <cell r="AK116">
            <v>2</v>
          </cell>
          <cell r="AL116">
            <v>0</v>
          </cell>
          <cell r="AM116">
            <v>0</v>
          </cell>
          <cell r="AN116">
            <v>0</v>
          </cell>
          <cell r="AO116">
            <v>996</v>
          </cell>
          <cell r="AP116">
            <v>751</v>
          </cell>
          <cell r="AQ116">
            <v>462</v>
          </cell>
          <cell r="AR116">
            <v>289</v>
          </cell>
          <cell r="AS116">
            <v>522</v>
          </cell>
          <cell r="AT116">
            <v>2270</v>
          </cell>
        </row>
        <row r="117">
          <cell r="A117">
            <v>110</v>
          </cell>
          <cell r="B117" t="str">
            <v>Great Yarmouth</v>
          </cell>
          <cell r="C117" t="str">
            <v>E2633</v>
          </cell>
          <cell r="D117">
            <v>185334</v>
          </cell>
          <cell r="E117">
            <v>76797825</v>
          </cell>
          <cell r="F117">
            <v>36460729</v>
          </cell>
          <cell r="G117">
            <v>2076562.52</v>
          </cell>
          <cell r="H117">
            <v>669796.38</v>
          </cell>
          <cell r="I117">
            <v>1406766.14</v>
          </cell>
          <cell r="J117">
            <v>1554409.29</v>
          </cell>
          <cell r="K117">
            <v>19280</v>
          </cell>
          <cell r="L117">
            <v>1441.18</v>
          </cell>
          <cell r="M117">
            <v>75000</v>
          </cell>
          <cell r="N117">
            <v>2674517</v>
          </cell>
          <cell r="O117">
            <v>374333.43</v>
          </cell>
          <cell r="P117">
            <v>39263.17</v>
          </cell>
          <cell r="Q117">
            <v>0</v>
          </cell>
          <cell r="R117">
            <v>783.25</v>
          </cell>
          <cell r="S117">
            <v>0</v>
          </cell>
          <cell r="T117">
            <v>0</v>
          </cell>
          <cell r="U117">
            <v>349878</v>
          </cell>
          <cell r="V117">
            <v>0</v>
          </cell>
          <cell r="W117">
            <v>45000</v>
          </cell>
          <cell r="X117">
            <v>25000</v>
          </cell>
          <cell r="Y117">
            <v>864000</v>
          </cell>
          <cell r="Z117">
            <v>29052942.5</v>
          </cell>
          <cell r="AA117">
            <v>158695</v>
          </cell>
          <cell r="AC117">
            <v>176</v>
          </cell>
          <cell r="AD117">
            <v>1</v>
          </cell>
          <cell r="AE117">
            <v>3</v>
          </cell>
          <cell r="AF117">
            <v>0</v>
          </cell>
          <cell r="AG117">
            <v>507</v>
          </cell>
          <cell r="AH117">
            <v>116</v>
          </cell>
          <cell r="AI117">
            <v>22</v>
          </cell>
          <cell r="AJ117">
            <v>0</v>
          </cell>
          <cell r="AK117">
            <v>1</v>
          </cell>
          <cell r="AL117">
            <v>0</v>
          </cell>
          <cell r="AM117">
            <v>9</v>
          </cell>
          <cell r="AN117">
            <v>0</v>
          </cell>
          <cell r="AO117">
            <v>1232</v>
          </cell>
          <cell r="AP117">
            <v>1598</v>
          </cell>
          <cell r="AQ117">
            <v>1220</v>
          </cell>
          <cell r="AR117">
            <v>378</v>
          </cell>
          <cell r="AS117">
            <v>1840</v>
          </cell>
          <cell r="AT117">
            <v>4747</v>
          </cell>
        </row>
        <row r="118">
          <cell r="A118">
            <v>111</v>
          </cell>
          <cell r="B118" t="str">
            <v>Greenwich</v>
          </cell>
          <cell r="C118" t="str">
            <v>E5012</v>
          </cell>
          <cell r="D118">
            <v>279949</v>
          </cell>
          <cell r="E118">
            <v>177381573</v>
          </cell>
          <cell r="F118">
            <v>84845248</v>
          </cell>
          <cell r="G118">
            <v>3146600</v>
          </cell>
          <cell r="H118">
            <v>1164590</v>
          </cell>
          <cell r="I118">
            <v>1982010</v>
          </cell>
          <cell r="J118">
            <v>7312853</v>
          </cell>
          <cell r="K118">
            <v>130237</v>
          </cell>
          <cell r="L118">
            <v>0</v>
          </cell>
          <cell r="M118">
            <v>92856</v>
          </cell>
          <cell r="N118">
            <v>2699787</v>
          </cell>
          <cell r="O118">
            <v>528119</v>
          </cell>
          <cell r="P118">
            <v>63642</v>
          </cell>
          <cell r="Q118">
            <v>0</v>
          </cell>
          <cell r="R118">
            <v>0</v>
          </cell>
          <cell r="S118">
            <v>0</v>
          </cell>
          <cell r="T118">
            <v>0</v>
          </cell>
          <cell r="U118">
            <v>0</v>
          </cell>
          <cell r="V118">
            <v>0</v>
          </cell>
          <cell r="W118">
            <v>600000</v>
          </cell>
          <cell r="X118">
            <v>765191</v>
          </cell>
          <cell r="Y118">
            <v>1310000</v>
          </cell>
          <cell r="Z118">
            <v>69314675</v>
          </cell>
          <cell r="AA118">
            <v>859000</v>
          </cell>
          <cell r="AC118">
            <v>331</v>
          </cell>
          <cell r="AD118">
            <v>12</v>
          </cell>
          <cell r="AE118">
            <v>0</v>
          </cell>
          <cell r="AF118">
            <v>9</v>
          </cell>
          <cell r="AG118">
            <v>787</v>
          </cell>
          <cell r="AH118">
            <v>142</v>
          </cell>
          <cell r="AI118">
            <v>9</v>
          </cell>
          <cell r="AJ118">
            <v>0</v>
          </cell>
          <cell r="AK118">
            <v>0</v>
          </cell>
          <cell r="AL118">
            <v>0</v>
          </cell>
          <cell r="AM118">
            <v>0</v>
          </cell>
          <cell r="AN118">
            <v>0</v>
          </cell>
          <cell r="AO118">
            <v>1852</v>
          </cell>
          <cell r="AP118">
            <v>1511</v>
          </cell>
          <cell r="AQ118">
            <v>844</v>
          </cell>
          <cell r="AR118">
            <v>667</v>
          </cell>
          <cell r="AS118">
            <v>1715</v>
          </cell>
          <cell r="AT118">
            <v>5072</v>
          </cell>
        </row>
        <row r="119">
          <cell r="A119">
            <v>112</v>
          </cell>
          <cell r="B119" t="str">
            <v>Guildford</v>
          </cell>
          <cell r="C119" t="str">
            <v>E3633</v>
          </cell>
          <cell r="D119">
            <v>234931</v>
          </cell>
          <cell r="E119">
            <v>193608754</v>
          </cell>
          <cell r="F119">
            <v>91054960</v>
          </cell>
          <cell r="G119">
            <v>1611872</v>
          </cell>
          <cell r="H119">
            <v>1971990</v>
          </cell>
          <cell r="I119">
            <v>-360118</v>
          </cell>
          <cell r="J119">
            <v>7524554</v>
          </cell>
          <cell r="K119">
            <v>69032</v>
          </cell>
          <cell r="L119">
            <v>21154</v>
          </cell>
          <cell r="M119">
            <v>21760</v>
          </cell>
          <cell r="N119">
            <v>1880105</v>
          </cell>
          <cell r="O119">
            <v>132846</v>
          </cell>
          <cell r="P119">
            <v>12745</v>
          </cell>
          <cell r="Q119">
            <v>0</v>
          </cell>
          <cell r="R119">
            <v>21154</v>
          </cell>
          <cell r="S119">
            <v>20583</v>
          </cell>
          <cell r="T119">
            <v>0</v>
          </cell>
          <cell r="U119">
            <v>0</v>
          </cell>
          <cell r="V119">
            <v>0</v>
          </cell>
          <cell r="W119">
            <v>0</v>
          </cell>
          <cell r="X119">
            <v>152803</v>
          </cell>
          <cell r="Y119">
            <v>625000</v>
          </cell>
          <cell r="Z119">
            <v>80448762</v>
          </cell>
          <cell r="AA119">
            <v>2000000</v>
          </cell>
          <cell r="AC119">
            <v>297</v>
          </cell>
          <cell r="AD119">
            <v>19</v>
          </cell>
          <cell r="AE119">
            <v>18</v>
          </cell>
          <cell r="AF119">
            <v>1</v>
          </cell>
          <cell r="AG119">
            <v>251</v>
          </cell>
          <cell r="AH119">
            <v>127</v>
          </cell>
          <cell r="AI119">
            <v>9</v>
          </cell>
          <cell r="AJ119">
            <v>0</v>
          </cell>
          <cell r="AK119">
            <v>18</v>
          </cell>
          <cell r="AL119">
            <v>4</v>
          </cell>
          <cell r="AM119">
            <v>0</v>
          </cell>
          <cell r="AN119">
            <v>0</v>
          </cell>
          <cell r="AO119">
            <v>2254</v>
          </cell>
          <cell r="AP119">
            <v>898</v>
          </cell>
          <cell r="AQ119">
            <v>549</v>
          </cell>
          <cell r="AR119">
            <v>349</v>
          </cell>
          <cell r="AS119">
            <v>1263</v>
          </cell>
          <cell r="AT119">
            <v>4425</v>
          </cell>
        </row>
        <row r="120">
          <cell r="A120">
            <v>113</v>
          </cell>
          <cell r="B120" t="str">
            <v>Hackney</v>
          </cell>
          <cell r="C120" t="str">
            <v>E5013</v>
          </cell>
          <cell r="D120">
            <v>505991</v>
          </cell>
          <cell r="E120">
            <v>236999251</v>
          </cell>
          <cell r="F120">
            <v>114028766</v>
          </cell>
          <cell r="G120">
            <v>5006302.6100000003</v>
          </cell>
          <cell r="H120">
            <v>1941320.87</v>
          </cell>
          <cell r="I120">
            <v>3064981.75</v>
          </cell>
          <cell r="J120">
            <v>10702938.199999999</v>
          </cell>
          <cell r="K120">
            <v>0</v>
          </cell>
          <cell r="L120">
            <v>0</v>
          </cell>
          <cell r="M120">
            <v>0</v>
          </cell>
          <cell r="N120">
            <v>1915857.81</v>
          </cell>
          <cell r="O120">
            <v>220646.35</v>
          </cell>
          <cell r="P120">
            <v>11543.67</v>
          </cell>
          <cell r="Q120">
            <v>0</v>
          </cell>
          <cell r="R120">
            <v>0</v>
          </cell>
          <cell r="S120">
            <v>0</v>
          </cell>
          <cell r="T120">
            <v>0</v>
          </cell>
          <cell r="U120">
            <v>0</v>
          </cell>
          <cell r="V120">
            <v>0</v>
          </cell>
          <cell r="W120">
            <v>0</v>
          </cell>
          <cell r="X120">
            <v>79253.399999999994</v>
          </cell>
          <cell r="Y120">
            <v>2528494.71</v>
          </cell>
          <cell r="Z120">
            <v>94858222.099999994</v>
          </cell>
          <cell r="AA120">
            <v>1300000</v>
          </cell>
          <cell r="AC120">
            <v>516</v>
          </cell>
          <cell r="AD120">
            <v>0</v>
          </cell>
          <cell r="AE120">
            <v>0</v>
          </cell>
          <cell r="AF120">
            <v>0</v>
          </cell>
          <cell r="AG120">
            <v>816</v>
          </cell>
          <cell r="AH120">
            <v>40</v>
          </cell>
          <cell r="AI120">
            <v>4</v>
          </cell>
          <cell r="AJ120">
            <v>0</v>
          </cell>
          <cell r="AK120">
            <v>0</v>
          </cell>
          <cell r="AL120">
            <v>0</v>
          </cell>
          <cell r="AM120">
            <v>0</v>
          </cell>
          <cell r="AN120">
            <v>0</v>
          </cell>
          <cell r="AO120">
            <v>3240</v>
          </cell>
          <cell r="AP120">
            <v>3789</v>
          </cell>
          <cell r="AQ120">
            <v>1781</v>
          </cell>
          <cell r="AR120">
            <v>2008</v>
          </cell>
          <cell r="AS120">
            <v>2829</v>
          </cell>
          <cell r="AT120">
            <v>9981</v>
          </cell>
        </row>
        <row r="121">
          <cell r="A121">
            <v>114</v>
          </cell>
          <cell r="B121" t="str">
            <v>Halton</v>
          </cell>
          <cell r="C121" t="str">
            <v>E0601</v>
          </cell>
          <cell r="D121">
            <v>165598</v>
          </cell>
          <cell r="E121">
            <v>131246840</v>
          </cell>
          <cell r="F121">
            <v>59669956</v>
          </cell>
          <cell r="G121">
            <v>1872835</v>
          </cell>
          <cell r="H121">
            <v>1081501</v>
          </cell>
          <cell r="I121">
            <v>791334</v>
          </cell>
          <cell r="J121">
            <v>2038159</v>
          </cell>
          <cell r="K121">
            <v>57170</v>
          </cell>
          <cell r="L121">
            <v>1537</v>
          </cell>
          <cell r="M121">
            <v>243923</v>
          </cell>
          <cell r="N121">
            <v>1748024</v>
          </cell>
          <cell r="O121">
            <v>65172</v>
          </cell>
          <cell r="P121">
            <v>254545</v>
          </cell>
          <cell r="Q121">
            <v>5572</v>
          </cell>
          <cell r="R121">
            <v>0</v>
          </cell>
          <cell r="S121">
            <v>0</v>
          </cell>
          <cell r="T121">
            <v>0</v>
          </cell>
          <cell r="U121">
            <v>133045.35999999999</v>
          </cell>
          <cell r="V121">
            <v>31175</v>
          </cell>
          <cell r="W121">
            <v>30000</v>
          </cell>
          <cell r="X121">
            <v>100000</v>
          </cell>
          <cell r="Y121">
            <v>441890</v>
          </cell>
          <cell r="Z121">
            <v>53061719</v>
          </cell>
          <cell r="AA121">
            <v>2000000</v>
          </cell>
          <cell r="AC121">
            <v>128</v>
          </cell>
          <cell r="AD121">
            <v>5</v>
          </cell>
          <cell r="AE121">
            <v>2</v>
          </cell>
          <cell r="AF121">
            <v>0</v>
          </cell>
          <cell r="AG121">
            <v>738</v>
          </cell>
          <cell r="AH121">
            <v>60</v>
          </cell>
          <cell r="AI121">
            <v>24</v>
          </cell>
          <cell r="AJ121">
            <v>3</v>
          </cell>
          <cell r="AK121">
            <v>0</v>
          </cell>
          <cell r="AL121">
            <v>0</v>
          </cell>
          <cell r="AM121">
            <v>7</v>
          </cell>
          <cell r="AN121">
            <v>0</v>
          </cell>
          <cell r="AO121">
            <v>1754</v>
          </cell>
          <cell r="AP121">
            <v>990</v>
          </cell>
          <cell r="AQ121">
            <v>735</v>
          </cell>
          <cell r="AR121">
            <v>255</v>
          </cell>
          <cell r="AS121">
            <v>835</v>
          </cell>
          <cell r="AT121">
            <v>3569</v>
          </cell>
        </row>
        <row r="122">
          <cell r="A122">
            <v>115</v>
          </cell>
          <cell r="B122" t="str">
            <v>Hambleton</v>
          </cell>
          <cell r="C122" t="str">
            <v>E2732</v>
          </cell>
          <cell r="D122">
            <v>155517</v>
          </cell>
          <cell r="E122">
            <v>66632194</v>
          </cell>
          <cell r="F122">
            <v>31211491</v>
          </cell>
          <cell r="G122">
            <v>2385032</v>
          </cell>
          <cell r="H122">
            <v>555960</v>
          </cell>
          <cell r="I122">
            <v>1829072</v>
          </cell>
          <cell r="J122">
            <v>778840</v>
          </cell>
          <cell r="K122">
            <v>96878</v>
          </cell>
          <cell r="L122">
            <v>62111</v>
          </cell>
          <cell r="M122">
            <v>2000</v>
          </cell>
          <cell r="N122">
            <v>464508</v>
          </cell>
          <cell r="O122">
            <v>69529</v>
          </cell>
          <cell r="P122">
            <v>26096</v>
          </cell>
          <cell r="Q122">
            <v>1316</v>
          </cell>
          <cell r="R122">
            <v>15458</v>
          </cell>
          <cell r="S122">
            <v>363</v>
          </cell>
          <cell r="T122">
            <v>0</v>
          </cell>
          <cell r="U122">
            <v>0</v>
          </cell>
          <cell r="V122">
            <v>0</v>
          </cell>
          <cell r="W122">
            <v>20000</v>
          </cell>
          <cell r="X122">
            <v>20000</v>
          </cell>
          <cell r="Y122">
            <v>500000</v>
          </cell>
          <cell r="Z122">
            <v>27295537</v>
          </cell>
          <cell r="AA122">
            <v>500000</v>
          </cell>
          <cell r="AC122">
            <v>234</v>
          </cell>
          <cell r="AD122">
            <v>26</v>
          </cell>
          <cell r="AE122">
            <v>61</v>
          </cell>
          <cell r="AF122">
            <v>0</v>
          </cell>
          <cell r="AG122">
            <v>326</v>
          </cell>
          <cell r="AH122">
            <v>142</v>
          </cell>
          <cell r="AI122">
            <v>30</v>
          </cell>
          <cell r="AJ122">
            <v>20</v>
          </cell>
          <cell r="AK122">
            <v>27</v>
          </cell>
          <cell r="AL122">
            <v>1</v>
          </cell>
          <cell r="AM122">
            <v>0</v>
          </cell>
          <cell r="AN122">
            <v>0</v>
          </cell>
          <cell r="AO122">
            <v>1282</v>
          </cell>
          <cell r="AP122">
            <v>1426</v>
          </cell>
          <cell r="AQ122">
            <v>1030</v>
          </cell>
          <cell r="AR122">
            <v>396</v>
          </cell>
          <cell r="AS122">
            <v>1164</v>
          </cell>
          <cell r="AT122">
            <v>3962</v>
          </cell>
        </row>
        <row r="123">
          <cell r="A123">
            <v>116</v>
          </cell>
          <cell r="B123" t="str">
            <v>Hammersmith and Fulham</v>
          </cell>
          <cell r="C123" t="str">
            <v>E5014</v>
          </cell>
          <cell r="D123">
            <v>568907</v>
          </cell>
          <cell r="E123">
            <v>448754102</v>
          </cell>
          <cell r="F123">
            <v>210439982</v>
          </cell>
          <cell r="G123">
            <v>2077593</v>
          </cell>
          <cell r="H123">
            <v>4344886</v>
          </cell>
          <cell r="I123">
            <v>-2267293</v>
          </cell>
          <cell r="J123">
            <v>8035659</v>
          </cell>
          <cell r="K123">
            <v>0</v>
          </cell>
          <cell r="L123">
            <v>0</v>
          </cell>
          <cell r="M123">
            <v>1274408</v>
          </cell>
          <cell r="N123">
            <v>4183628</v>
          </cell>
          <cell r="O123">
            <v>47894</v>
          </cell>
          <cell r="P123">
            <v>80310</v>
          </cell>
          <cell r="Q123">
            <v>0</v>
          </cell>
          <cell r="R123">
            <v>0</v>
          </cell>
          <cell r="S123">
            <v>0</v>
          </cell>
          <cell r="T123">
            <v>0</v>
          </cell>
          <cell r="U123">
            <v>0</v>
          </cell>
          <cell r="V123">
            <v>0</v>
          </cell>
          <cell r="W123">
            <v>418362</v>
          </cell>
          <cell r="X123">
            <v>304136</v>
          </cell>
          <cell r="Y123">
            <v>2165190</v>
          </cell>
          <cell r="Z123">
            <v>196617391</v>
          </cell>
          <cell r="AA123">
            <v>13413206</v>
          </cell>
          <cell r="AC123">
            <v>318</v>
          </cell>
          <cell r="AD123">
            <v>0</v>
          </cell>
          <cell r="AE123">
            <v>0</v>
          </cell>
          <cell r="AF123">
            <v>0</v>
          </cell>
          <cell r="AG123">
            <v>1128</v>
          </cell>
          <cell r="AH123">
            <v>17</v>
          </cell>
          <cell r="AI123">
            <v>21</v>
          </cell>
          <cell r="AJ123">
            <v>0</v>
          </cell>
          <cell r="AK123">
            <v>0</v>
          </cell>
          <cell r="AL123">
            <v>0</v>
          </cell>
          <cell r="AM123">
            <v>0</v>
          </cell>
          <cell r="AN123">
            <v>0</v>
          </cell>
          <cell r="AO123">
            <v>3869</v>
          </cell>
          <cell r="AP123">
            <v>1135</v>
          </cell>
          <cell r="AQ123">
            <v>543</v>
          </cell>
          <cell r="AR123">
            <v>592</v>
          </cell>
          <cell r="AS123">
            <v>4324</v>
          </cell>
          <cell r="AT123">
            <v>9448</v>
          </cell>
        </row>
        <row r="124">
          <cell r="A124">
            <v>117</v>
          </cell>
          <cell r="B124" t="str">
            <v>Harborough</v>
          </cell>
          <cell r="C124" t="str">
            <v>E2433</v>
          </cell>
          <cell r="D124">
            <v>126157</v>
          </cell>
          <cell r="E124">
            <v>89808891</v>
          </cell>
          <cell r="F124">
            <v>41818922</v>
          </cell>
          <cell r="G124">
            <v>1560158.11</v>
          </cell>
          <cell r="H124">
            <v>848529.9</v>
          </cell>
          <cell r="I124">
            <v>711628.21</v>
          </cell>
          <cell r="J124">
            <v>1532533.78</v>
          </cell>
          <cell r="K124">
            <v>39510.75</v>
          </cell>
          <cell r="L124">
            <v>32228.959999999999</v>
          </cell>
          <cell r="M124">
            <v>500000</v>
          </cell>
          <cell r="N124">
            <v>843584</v>
          </cell>
          <cell r="O124">
            <v>21780.62</v>
          </cell>
          <cell r="P124">
            <v>33504.879999999997</v>
          </cell>
          <cell r="Q124">
            <v>9877.69</v>
          </cell>
          <cell r="R124">
            <v>32228.9</v>
          </cell>
          <cell r="S124">
            <v>0</v>
          </cell>
          <cell r="T124">
            <v>0</v>
          </cell>
          <cell r="U124">
            <v>0</v>
          </cell>
          <cell r="V124">
            <v>0</v>
          </cell>
          <cell r="W124">
            <v>4482.6000000000004</v>
          </cell>
          <cell r="X124">
            <v>5000</v>
          </cell>
          <cell r="Y124">
            <v>405861</v>
          </cell>
          <cell r="Z124">
            <v>37632569.799999997</v>
          </cell>
          <cell r="AA124">
            <v>147648</v>
          </cell>
          <cell r="AC124">
            <v>164</v>
          </cell>
          <cell r="AD124">
            <v>14</v>
          </cell>
          <cell r="AE124">
            <v>28</v>
          </cell>
          <cell r="AF124">
            <v>0</v>
          </cell>
          <cell r="AG124">
            <v>285</v>
          </cell>
          <cell r="AH124">
            <v>75</v>
          </cell>
          <cell r="AI124">
            <v>27</v>
          </cell>
          <cell r="AJ124">
            <v>14</v>
          </cell>
          <cell r="AK124">
            <v>26</v>
          </cell>
          <cell r="AL124">
            <v>0</v>
          </cell>
          <cell r="AM124">
            <v>0</v>
          </cell>
          <cell r="AN124">
            <v>0</v>
          </cell>
          <cell r="AO124">
            <v>1020</v>
          </cell>
          <cell r="AP124">
            <v>901</v>
          </cell>
          <cell r="AQ124">
            <v>622</v>
          </cell>
          <cell r="AR124">
            <v>279</v>
          </cell>
          <cell r="AS124">
            <v>874</v>
          </cell>
          <cell r="AT124">
            <v>2866</v>
          </cell>
        </row>
        <row r="125">
          <cell r="A125">
            <v>118</v>
          </cell>
          <cell r="B125" t="str">
            <v>Haringey</v>
          </cell>
          <cell r="C125" t="str">
            <v>E5038</v>
          </cell>
          <cell r="D125">
            <v>307187</v>
          </cell>
          <cell r="E125">
            <v>166112248</v>
          </cell>
          <cell r="F125">
            <v>78781168</v>
          </cell>
          <cell r="G125">
            <v>3954702</v>
          </cell>
          <cell r="H125">
            <v>1355400</v>
          </cell>
          <cell r="I125">
            <v>2599302</v>
          </cell>
          <cell r="J125">
            <v>4922344</v>
          </cell>
          <cell r="K125">
            <v>23695</v>
          </cell>
          <cell r="L125">
            <v>0</v>
          </cell>
          <cell r="M125">
            <v>25000</v>
          </cell>
          <cell r="N125">
            <v>1408220</v>
          </cell>
          <cell r="O125">
            <v>450224</v>
          </cell>
          <cell r="P125">
            <v>164249</v>
          </cell>
          <cell r="Q125">
            <v>0</v>
          </cell>
          <cell r="R125">
            <v>0</v>
          </cell>
          <cell r="S125">
            <v>0</v>
          </cell>
          <cell r="T125">
            <v>0</v>
          </cell>
          <cell r="U125">
            <v>0</v>
          </cell>
          <cell r="V125">
            <v>0</v>
          </cell>
          <cell r="W125">
            <v>0</v>
          </cell>
          <cell r="X125">
            <v>0</v>
          </cell>
          <cell r="Y125">
            <v>2142315</v>
          </cell>
          <cell r="Z125">
            <v>66960833</v>
          </cell>
          <cell r="AA125">
            <v>1106343</v>
          </cell>
          <cell r="AC125">
            <v>326</v>
          </cell>
          <cell r="AD125">
            <v>7</v>
          </cell>
          <cell r="AE125">
            <v>0</v>
          </cell>
          <cell r="AF125">
            <v>1</v>
          </cell>
          <cell r="AG125">
            <v>409</v>
          </cell>
          <cell r="AH125">
            <v>130</v>
          </cell>
          <cell r="AI125">
            <v>36</v>
          </cell>
          <cell r="AJ125">
            <v>0</v>
          </cell>
          <cell r="AK125">
            <v>0</v>
          </cell>
          <cell r="AL125">
            <v>0</v>
          </cell>
          <cell r="AM125">
            <v>0</v>
          </cell>
          <cell r="AN125">
            <v>0</v>
          </cell>
          <cell r="AO125">
            <v>1985</v>
          </cell>
          <cell r="AP125">
            <v>2093</v>
          </cell>
          <cell r="AQ125">
            <v>941</v>
          </cell>
          <cell r="AR125">
            <v>1152</v>
          </cell>
          <cell r="AS125">
            <v>3141</v>
          </cell>
          <cell r="AT125">
            <v>6847</v>
          </cell>
        </row>
        <row r="126">
          <cell r="A126">
            <v>119</v>
          </cell>
          <cell r="B126" t="str">
            <v>Harlow</v>
          </cell>
          <cell r="C126" t="str">
            <v>E1538</v>
          </cell>
          <cell r="D126">
            <v>120638</v>
          </cell>
          <cell r="E126">
            <v>108020776</v>
          </cell>
          <cell r="F126">
            <v>51731299</v>
          </cell>
          <cell r="G126">
            <v>800294</v>
          </cell>
          <cell r="H126">
            <v>1212538</v>
          </cell>
          <cell r="I126">
            <v>-412244</v>
          </cell>
          <cell r="J126">
            <v>2422921</v>
          </cell>
          <cell r="K126">
            <v>62660</v>
          </cell>
          <cell r="L126">
            <v>0</v>
          </cell>
          <cell r="M126">
            <v>0</v>
          </cell>
          <cell r="N126">
            <v>4798486</v>
          </cell>
          <cell r="O126">
            <v>29915</v>
          </cell>
          <cell r="P126">
            <v>3485</v>
          </cell>
          <cell r="Q126">
            <v>0</v>
          </cell>
          <cell r="R126">
            <v>0</v>
          </cell>
          <cell r="S126">
            <v>0</v>
          </cell>
          <cell r="T126">
            <v>385000</v>
          </cell>
          <cell r="U126">
            <v>0</v>
          </cell>
          <cell r="V126">
            <v>0</v>
          </cell>
          <cell r="W126">
            <v>0</v>
          </cell>
          <cell r="X126">
            <v>0</v>
          </cell>
          <cell r="Y126">
            <v>357000</v>
          </cell>
          <cell r="Z126">
            <v>44094768</v>
          </cell>
          <cell r="AA126">
            <v>604707</v>
          </cell>
          <cell r="AC126">
            <v>144</v>
          </cell>
          <cell r="AD126">
            <v>0</v>
          </cell>
          <cell r="AE126">
            <v>0</v>
          </cell>
          <cell r="AF126">
            <v>3</v>
          </cell>
          <cell r="AG126">
            <v>114</v>
          </cell>
          <cell r="AH126">
            <v>26</v>
          </cell>
          <cell r="AI126">
            <v>1</v>
          </cell>
          <cell r="AJ126">
            <v>0</v>
          </cell>
          <cell r="AK126">
            <v>0</v>
          </cell>
          <cell r="AL126">
            <v>0</v>
          </cell>
          <cell r="AM126">
            <v>0</v>
          </cell>
          <cell r="AN126">
            <v>0</v>
          </cell>
          <cell r="AO126">
            <v>1195</v>
          </cell>
          <cell r="AP126">
            <v>427</v>
          </cell>
          <cell r="AQ126">
            <v>239</v>
          </cell>
          <cell r="AR126">
            <v>188</v>
          </cell>
          <cell r="AS126">
            <v>660</v>
          </cell>
          <cell r="AT126">
            <v>2317</v>
          </cell>
        </row>
        <row r="127">
          <cell r="A127">
            <v>120</v>
          </cell>
          <cell r="B127" t="str">
            <v>Harrogate</v>
          </cell>
          <cell r="C127" t="str">
            <v>E2753</v>
          </cell>
          <cell r="D127">
            <v>287230</v>
          </cell>
          <cell r="E127">
            <v>152507993</v>
          </cell>
          <cell r="F127">
            <v>71043588</v>
          </cell>
          <cell r="G127">
            <v>4341704</v>
          </cell>
          <cell r="H127">
            <v>1501390</v>
          </cell>
          <cell r="I127">
            <v>2840314</v>
          </cell>
          <cell r="J127">
            <v>2980361</v>
          </cell>
          <cell r="K127">
            <v>118753</v>
          </cell>
          <cell r="L127">
            <v>54871</v>
          </cell>
          <cell r="M127">
            <v>30000</v>
          </cell>
          <cell r="N127">
            <v>1700000</v>
          </cell>
          <cell r="O127">
            <v>28524</v>
          </cell>
          <cell r="P127">
            <v>169346</v>
          </cell>
          <cell r="Q127">
            <v>0</v>
          </cell>
          <cell r="R127">
            <v>13989</v>
          </cell>
          <cell r="S127">
            <v>40665</v>
          </cell>
          <cell r="T127">
            <v>0</v>
          </cell>
          <cell r="U127">
            <v>0</v>
          </cell>
          <cell r="V127">
            <v>0</v>
          </cell>
          <cell r="W127">
            <v>19280</v>
          </cell>
          <cell r="X127">
            <v>56629</v>
          </cell>
          <cell r="Y127">
            <v>13500</v>
          </cell>
          <cell r="Z127">
            <v>62940621</v>
          </cell>
          <cell r="AA127">
            <v>1888220</v>
          </cell>
          <cell r="AC127">
            <v>281</v>
          </cell>
          <cell r="AD127">
            <v>0</v>
          </cell>
          <cell r="AE127">
            <v>55</v>
          </cell>
          <cell r="AF127">
            <v>5</v>
          </cell>
          <cell r="AG127">
            <v>780</v>
          </cell>
          <cell r="AH127">
            <v>32</v>
          </cell>
          <cell r="AI127">
            <v>28</v>
          </cell>
          <cell r="AJ127">
            <v>0</v>
          </cell>
          <cell r="AK127">
            <v>42</v>
          </cell>
          <cell r="AL127">
            <v>19</v>
          </cell>
          <cell r="AM127">
            <v>0</v>
          </cell>
          <cell r="AN127">
            <v>0</v>
          </cell>
          <cell r="AO127">
            <v>2727</v>
          </cell>
          <cell r="AP127">
            <v>2605</v>
          </cell>
          <cell r="AQ127">
            <v>1752</v>
          </cell>
          <cell r="AR127">
            <v>853</v>
          </cell>
          <cell r="AS127">
            <v>1564</v>
          </cell>
          <cell r="AT127">
            <v>7031</v>
          </cell>
        </row>
        <row r="128">
          <cell r="A128">
            <v>121</v>
          </cell>
          <cell r="B128" t="str">
            <v>Harrow</v>
          </cell>
          <cell r="C128" t="str">
            <v>E5039</v>
          </cell>
          <cell r="D128">
            <v>254409</v>
          </cell>
          <cell r="E128">
            <v>127601264</v>
          </cell>
          <cell r="F128">
            <v>59883041</v>
          </cell>
          <cell r="G128">
            <v>2876000</v>
          </cell>
          <cell r="H128">
            <v>700000</v>
          </cell>
          <cell r="I128">
            <v>2176000</v>
          </cell>
          <cell r="J128">
            <v>4672496</v>
          </cell>
          <cell r="K128">
            <v>172504</v>
          </cell>
          <cell r="L128">
            <v>0</v>
          </cell>
          <cell r="M128">
            <v>325000</v>
          </cell>
          <cell r="N128">
            <v>1638000</v>
          </cell>
          <cell r="O128">
            <v>0</v>
          </cell>
          <cell r="P128">
            <v>49000</v>
          </cell>
          <cell r="Q128">
            <v>0</v>
          </cell>
          <cell r="R128">
            <v>0</v>
          </cell>
          <cell r="S128">
            <v>0</v>
          </cell>
          <cell r="T128">
            <v>0</v>
          </cell>
          <cell r="U128">
            <v>0</v>
          </cell>
          <cell r="V128">
            <v>0</v>
          </cell>
          <cell r="W128">
            <v>250000</v>
          </cell>
          <cell r="X128">
            <v>250000</v>
          </cell>
          <cell r="Y128">
            <v>750000</v>
          </cell>
          <cell r="Z128">
            <v>49752530</v>
          </cell>
          <cell r="AA128">
            <v>0</v>
          </cell>
          <cell r="AC128">
            <v>227</v>
          </cell>
          <cell r="AD128">
            <v>12</v>
          </cell>
          <cell r="AE128">
            <v>0</v>
          </cell>
          <cell r="AF128">
            <v>0</v>
          </cell>
          <cell r="AG128">
            <v>449</v>
          </cell>
          <cell r="AH128">
            <v>41</v>
          </cell>
          <cell r="AI128">
            <v>3</v>
          </cell>
          <cell r="AJ128">
            <v>0</v>
          </cell>
          <cell r="AK128">
            <v>0</v>
          </cell>
          <cell r="AL128">
            <v>0</v>
          </cell>
          <cell r="AM128">
            <v>0</v>
          </cell>
          <cell r="AN128">
            <v>0</v>
          </cell>
          <cell r="AO128">
            <v>1532</v>
          </cell>
          <cell r="AP128">
            <v>1442</v>
          </cell>
          <cell r="AQ128">
            <v>651</v>
          </cell>
          <cell r="AR128">
            <v>791</v>
          </cell>
          <cell r="AS128">
            <v>2544</v>
          </cell>
          <cell r="AT128">
            <v>5545</v>
          </cell>
        </row>
        <row r="129">
          <cell r="A129">
            <v>122</v>
          </cell>
          <cell r="B129" t="str">
            <v>Hart</v>
          </cell>
          <cell r="C129" t="str">
            <v>E1736</v>
          </cell>
          <cell r="D129">
            <v>99214</v>
          </cell>
          <cell r="E129">
            <v>72038260</v>
          </cell>
          <cell r="F129">
            <v>33474495</v>
          </cell>
          <cell r="G129">
            <v>998444</v>
          </cell>
          <cell r="H129">
            <v>685299</v>
          </cell>
          <cell r="I129">
            <v>313145</v>
          </cell>
          <cell r="J129">
            <v>1323948</v>
          </cell>
          <cell r="K129">
            <v>32024</v>
          </cell>
          <cell r="L129">
            <v>2808</v>
          </cell>
          <cell r="M129">
            <v>0</v>
          </cell>
          <cell r="N129">
            <v>989093</v>
          </cell>
          <cell r="O129">
            <v>70117</v>
          </cell>
          <cell r="P129">
            <v>23670</v>
          </cell>
          <cell r="Q129">
            <v>0</v>
          </cell>
          <cell r="R129">
            <v>2808</v>
          </cell>
          <cell r="S129">
            <v>0</v>
          </cell>
          <cell r="T129">
            <v>0</v>
          </cell>
          <cell r="U129">
            <v>0</v>
          </cell>
          <cell r="V129">
            <v>0</v>
          </cell>
          <cell r="W129">
            <v>10000</v>
          </cell>
          <cell r="X129">
            <v>11000</v>
          </cell>
          <cell r="Y129">
            <v>469000</v>
          </cell>
          <cell r="Z129">
            <v>30198987</v>
          </cell>
          <cell r="AA129">
            <v>670000</v>
          </cell>
          <cell r="AC129">
            <v>107</v>
          </cell>
          <cell r="AD129">
            <v>2</v>
          </cell>
          <cell r="AE129">
            <v>2</v>
          </cell>
          <cell r="AF129">
            <v>0</v>
          </cell>
          <cell r="AG129">
            <v>144</v>
          </cell>
          <cell r="AH129">
            <v>82</v>
          </cell>
          <cell r="AI129">
            <v>10</v>
          </cell>
          <cell r="AJ129">
            <v>0</v>
          </cell>
          <cell r="AK129">
            <v>2</v>
          </cell>
          <cell r="AL129">
            <v>0</v>
          </cell>
          <cell r="AM129">
            <v>0</v>
          </cell>
          <cell r="AN129">
            <v>0</v>
          </cell>
          <cell r="AO129">
            <v>943</v>
          </cell>
          <cell r="AP129">
            <v>556</v>
          </cell>
          <cell r="AQ129">
            <v>293</v>
          </cell>
          <cell r="AR129">
            <v>263</v>
          </cell>
          <cell r="AS129">
            <v>621</v>
          </cell>
          <cell r="AT129">
            <v>2138</v>
          </cell>
        </row>
        <row r="130">
          <cell r="A130">
            <v>123</v>
          </cell>
          <cell r="B130" t="str">
            <v>Hartlepool</v>
          </cell>
          <cell r="C130" t="str">
            <v>E0701</v>
          </cell>
          <cell r="D130">
            <v>124897</v>
          </cell>
          <cell r="E130">
            <v>97891762</v>
          </cell>
          <cell r="F130">
            <v>45719423</v>
          </cell>
          <cell r="G130">
            <v>1831081</v>
          </cell>
          <cell r="H130">
            <v>966217</v>
          </cell>
          <cell r="I130">
            <v>864864</v>
          </cell>
          <cell r="J130">
            <v>1827208</v>
          </cell>
          <cell r="K130">
            <v>47207</v>
          </cell>
          <cell r="L130">
            <v>0</v>
          </cell>
          <cell r="M130">
            <v>44582</v>
          </cell>
          <cell r="N130">
            <v>1662050</v>
          </cell>
          <cell r="O130">
            <v>157523</v>
          </cell>
          <cell r="P130">
            <v>39105</v>
          </cell>
          <cell r="Q130">
            <v>2964</v>
          </cell>
          <cell r="R130">
            <v>559</v>
          </cell>
          <cell r="S130">
            <v>0</v>
          </cell>
          <cell r="T130">
            <v>72798</v>
          </cell>
          <cell r="U130">
            <v>67812</v>
          </cell>
          <cell r="V130">
            <v>0</v>
          </cell>
          <cell r="W130">
            <v>50000</v>
          </cell>
          <cell r="X130">
            <v>128292</v>
          </cell>
          <cell r="Y130">
            <v>420027</v>
          </cell>
          <cell r="Z130">
            <v>32329117</v>
          </cell>
          <cell r="AA130">
            <v>952380</v>
          </cell>
          <cell r="AC130">
            <v>135</v>
          </cell>
          <cell r="AD130">
            <v>8</v>
          </cell>
          <cell r="AE130">
            <v>0</v>
          </cell>
          <cell r="AF130">
            <v>1</v>
          </cell>
          <cell r="AG130">
            <v>213</v>
          </cell>
          <cell r="AH130">
            <v>76</v>
          </cell>
          <cell r="AI130">
            <v>15</v>
          </cell>
          <cell r="AJ130">
            <v>3</v>
          </cell>
          <cell r="AK130">
            <v>1</v>
          </cell>
          <cell r="AL130">
            <v>0</v>
          </cell>
          <cell r="AM130">
            <v>5</v>
          </cell>
          <cell r="AN130">
            <v>0</v>
          </cell>
          <cell r="AO130">
            <v>981</v>
          </cell>
          <cell r="AP130">
            <v>1093</v>
          </cell>
          <cell r="AQ130">
            <v>830</v>
          </cell>
          <cell r="AR130">
            <v>263</v>
          </cell>
          <cell r="AS130">
            <v>651</v>
          </cell>
          <cell r="AT130">
            <v>2750</v>
          </cell>
        </row>
        <row r="131">
          <cell r="A131">
            <v>124</v>
          </cell>
          <cell r="B131" t="str">
            <v>Hastings</v>
          </cell>
          <cell r="C131" t="str">
            <v>E1433</v>
          </cell>
          <cell r="D131">
            <v>131732</v>
          </cell>
          <cell r="E131">
            <v>57180778</v>
          </cell>
          <cell r="F131">
            <v>26894105</v>
          </cell>
          <cell r="G131">
            <v>2442203</v>
          </cell>
          <cell r="H131">
            <v>380357</v>
          </cell>
          <cell r="I131">
            <v>2061846</v>
          </cell>
          <cell r="J131">
            <v>2300000</v>
          </cell>
          <cell r="K131">
            <v>35967</v>
          </cell>
          <cell r="L131">
            <v>0</v>
          </cell>
          <cell r="M131">
            <v>0</v>
          </cell>
          <cell r="N131">
            <v>712289</v>
          </cell>
          <cell r="O131">
            <v>188638</v>
          </cell>
          <cell r="P131">
            <v>128176</v>
          </cell>
          <cell r="Q131">
            <v>2500</v>
          </cell>
          <cell r="R131">
            <v>0</v>
          </cell>
          <cell r="S131">
            <v>0</v>
          </cell>
          <cell r="T131">
            <v>0</v>
          </cell>
          <cell r="U131">
            <v>0</v>
          </cell>
          <cell r="V131">
            <v>0</v>
          </cell>
          <cell r="W131">
            <v>0</v>
          </cell>
          <cell r="X131">
            <v>0</v>
          </cell>
          <cell r="Y131">
            <v>0</v>
          </cell>
          <cell r="Z131">
            <v>21368689</v>
          </cell>
          <cell r="AA131">
            <v>176450</v>
          </cell>
          <cell r="AC131">
            <v>164</v>
          </cell>
          <cell r="AD131">
            <v>5</v>
          </cell>
          <cell r="AE131">
            <v>0</v>
          </cell>
          <cell r="AF131">
            <v>0</v>
          </cell>
          <cell r="AG131">
            <v>413</v>
          </cell>
          <cell r="AH131">
            <v>74</v>
          </cell>
          <cell r="AI131">
            <v>12</v>
          </cell>
          <cell r="AJ131">
            <v>5</v>
          </cell>
          <cell r="AK131">
            <v>0</v>
          </cell>
          <cell r="AL131">
            <v>0</v>
          </cell>
          <cell r="AM131">
            <v>0</v>
          </cell>
          <cell r="AN131">
            <v>0</v>
          </cell>
          <cell r="AO131">
            <v>1510</v>
          </cell>
          <cell r="AP131">
            <v>1565</v>
          </cell>
          <cell r="AQ131">
            <v>1253</v>
          </cell>
          <cell r="AR131">
            <v>312</v>
          </cell>
          <cell r="AS131">
            <v>207</v>
          </cell>
          <cell r="AT131">
            <v>3314</v>
          </cell>
        </row>
        <row r="132">
          <cell r="A132">
            <v>125</v>
          </cell>
          <cell r="B132" t="str">
            <v>Havant</v>
          </cell>
          <cell r="C132" t="str">
            <v>E1737</v>
          </cell>
          <cell r="D132">
            <v>139832</v>
          </cell>
          <cell r="E132">
            <v>79263040</v>
          </cell>
          <cell r="F132">
            <v>35702692</v>
          </cell>
          <cell r="G132">
            <v>1924895.44</v>
          </cell>
          <cell r="H132">
            <v>743554.89</v>
          </cell>
          <cell r="I132">
            <v>1181340.55</v>
          </cell>
          <cell r="J132">
            <v>1840599.77</v>
          </cell>
          <cell r="K132">
            <v>684.44</v>
          </cell>
          <cell r="L132">
            <v>1928</v>
          </cell>
          <cell r="M132">
            <v>0</v>
          </cell>
          <cell r="N132">
            <v>732825.57</v>
          </cell>
          <cell r="O132">
            <v>95236.71</v>
          </cell>
          <cell r="P132">
            <v>89119.98</v>
          </cell>
          <cell r="Q132">
            <v>0</v>
          </cell>
          <cell r="R132">
            <v>1928</v>
          </cell>
          <cell r="S132">
            <v>0</v>
          </cell>
          <cell r="T132">
            <v>0</v>
          </cell>
          <cell r="U132">
            <v>0</v>
          </cell>
          <cell r="V132">
            <v>0</v>
          </cell>
          <cell r="W132">
            <v>50000</v>
          </cell>
          <cell r="X132">
            <v>21000</v>
          </cell>
          <cell r="Y132">
            <v>530000</v>
          </cell>
          <cell r="Z132">
            <v>30151176.100000001</v>
          </cell>
          <cell r="AA132">
            <v>250000</v>
          </cell>
          <cell r="AC132">
            <v>151</v>
          </cell>
          <cell r="AD132">
            <v>1</v>
          </cell>
          <cell r="AE132">
            <v>2</v>
          </cell>
          <cell r="AF132">
            <v>0</v>
          </cell>
          <cell r="AG132">
            <v>282</v>
          </cell>
          <cell r="AH132">
            <v>42</v>
          </cell>
          <cell r="AI132">
            <v>19</v>
          </cell>
          <cell r="AJ132">
            <v>0</v>
          </cell>
          <cell r="AK132">
            <v>2</v>
          </cell>
          <cell r="AL132">
            <v>0</v>
          </cell>
          <cell r="AM132">
            <v>0</v>
          </cell>
          <cell r="AN132">
            <v>0</v>
          </cell>
          <cell r="AO132">
            <v>1096</v>
          </cell>
          <cell r="AP132">
            <v>1326</v>
          </cell>
          <cell r="AQ132">
            <v>892</v>
          </cell>
          <cell r="AR132">
            <v>434</v>
          </cell>
          <cell r="AS132">
            <v>765</v>
          </cell>
          <cell r="AT132">
            <v>3230</v>
          </cell>
        </row>
        <row r="133">
          <cell r="A133">
            <v>126</v>
          </cell>
          <cell r="B133" t="str">
            <v>Havering</v>
          </cell>
          <cell r="C133" t="str">
            <v>E5040</v>
          </cell>
          <cell r="D133">
            <v>271109</v>
          </cell>
          <cell r="E133">
            <v>182859009</v>
          </cell>
          <cell r="F133">
            <v>86672690.299999997</v>
          </cell>
          <cell r="G133">
            <v>3244358.74</v>
          </cell>
          <cell r="H133">
            <v>1340271.54</v>
          </cell>
          <cell r="I133">
            <v>1904087.2</v>
          </cell>
          <cell r="J133">
            <v>4030154.31</v>
          </cell>
          <cell r="K133">
            <v>323017.12</v>
          </cell>
          <cell r="L133">
            <v>0</v>
          </cell>
          <cell r="M133">
            <v>0</v>
          </cell>
          <cell r="N133">
            <v>3242644.68</v>
          </cell>
          <cell r="O133">
            <v>136422.39000000001</v>
          </cell>
          <cell r="P133">
            <v>574.62</v>
          </cell>
          <cell r="Q133">
            <v>72251.8</v>
          </cell>
          <cell r="R133">
            <v>0</v>
          </cell>
          <cell r="S133">
            <v>0</v>
          </cell>
          <cell r="T133">
            <v>0</v>
          </cell>
          <cell r="U133">
            <v>0</v>
          </cell>
          <cell r="V133">
            <v>0</v>
          </cell>
          <cell r="W133">
            <v>0</v>
          </cell>
          <cell r="X133">
            <v>23485</v>
          </cell>
          <cell r="Y133">
            <v>1480448.24</v>
          </cell>
          <cell r="Z133">
            <v>75408889.400000006</v>
          </cell>
          <cell r="AA133">
            <v>1487130.87</v>
          </cell>
          <cell r="AC133">
            <v>216</v>
          </cell>
          <cell r="AD133">
            <v>17</v>
          </cell>
          <cell r="AE133">
            <v>0</v>
          </cell>
          <cell r="AF133">
            <v>0</v>
          </cell>
          <cell r="AG133">
            <v>518</v>
          </cell>
          <cell r="AH133">
            <v>79</v>
          </cell>
          <cell r="AI133">
            <v>1</v>
          </cell>
          <cell r="AJ133">
            <v>3</v>
          </cell>
          <cell r="AK133">
            <v>0</v>
          </cell>
          <cell r="AL133">
            <v>0</v>
          </cell>
          <cell r="AM133">
            <v>0</v>
          </cell>
          <cell r="AN133">
            <v>0</v>
          </cell>
          <cell r="AO133">
            <v>1827</v>
          </cell>
          <cell r="AP133">
            <v>1514</v>
          </cell>
          <cell r="AQ133">
            <v>712</v>
          </cell>
          <cell r="AR133">
            <v>802</v>
          </cell>
          <cell r="AS133">
            <v>2292</v>
          </cell>
          <cell r="AT133">
            <v>5690</v>
          </cell>
        </row>
        <row r="134">
          <cell r="A134">
            <v>127</v>
          </cell>
          <cell r="B134" t="str">
            <v>Herefordshire</v>
          </cell>
          <cell r="C134" t="str">
            <v>E1801</v>
          </cell>
          <cell r="D134">
            <v>301961</v>
          </cell>
          <cell r="E134">
            <v>127919573</v>
          </cell>
          <cell r="F134">
            <v>60871835</v>
          </cell>
          <cell r="G134">
            <v>5017588</v>
          </cell>
          <cell r="H134">
            <v>874433</v>
          </cell>
          <cell r="I134">
            <v>4143155</v>
          </cell>
          <cell r="J134">
            <v>4084214</v>
          </cell>
          <cell r="K134">
            <v>93578</v>
          </cell>
          <cell r="L134">
            <v>90682</v>
          </cell>
          <cell r="M134">
            <v>4247</v>
          </cell>
          <cell r="N134">
            <v>1850695</v>
          </cell>
          <cell r="O134">
            <v>291969</v>
          </cell>
          <cell r="P134">
            <v>126418</v>
          </cell>
          <cell r="Q134">
            <v>17484</v>
          </cell>
          <cell r="R134">
            <v>57330</v>
          </cell>
          <cell r="S134">
            <v>0</v>
          </cell>
          <cell r="T134">
            <v>185100</v>
          </cell>
          <cell r="U134">
            <v>60548.37</v>
          </cell>
          <cell r="V134">
            <v>0</v>
          </cell>
          <cell r="W134">
            <v>302000</v>
          </cell>
          <cell r="X134">
            <v>38258</v>
          </cell>
          <cell r="Y134">
            <v>1032616</v>
          </cell>
          <cell r="Z134">
            <v>48482669</v>
          </cell>
          <cell r="AA134">
            <v>640799.30000000005</v>
          </cell>
          <cell r="AC134">
            <v>427</v>
          </cell>
          <cell r="AD134">
            <v>20</v>
          </cell>
          <cell r="AE134">
            <v>80</v>
          </cell>
          <cell r="AF134">
            <v>2</v>
          </cell>
          <cell r="AG134">
            <v>146</v>
          </cell>
          <cell r="AH134">
            <v>427</v>
          </cell>
          <cell r="AI134">
            <v>67</v>
          </cell>
          <cell r="AJ134">
            <v>20</v>
          </cell>
          <cell r="AK134">
            <v>80</v>
          </cell>
          <cell r="AL134">
            <v>0</v>
          </cell>
          <cell r="AM134">
            <v>31</v>
          </cell>
          <cell r="AN134">
            <v>0</v>
          </cell>
          <cell r="AO134">
            <v>2200</v>
          </cell>
          <cell r="AP134">
            <v>3209</v>
          </cell>
          <cell r="AQ134">
            <v>2395</v>
          </cell>
          <cell r="AR134">
            <v>814</v>
          </cell>
          <cell r="AS134">
            <v>2015</v>
          </cell>
          <cell r="AT134">
            <v>7707</v>
          </cell>
        </row>
        <row r="135">
          <cell r="A135">
            <v>128</v>
          </cell>
          <cell r="B135" t="str">
            <v>Hertsmere</v>
          </cell>
          <cell r="C135" t="str">
            <v>E1934</v>
          </cell>
          <cell r="D135">
            <v>149502</v>
          </cell>
          <cell r="E135">
            <v>113925750</v>
          </cell>
          <cell r="F135">
            <v>50811532</v>
          </cell>
          <cell r="G135">
            <v>1454374.09</v>
          </cell>
          <cell r="H135">
            <v>1105570.1100000001</v>
          </cell>
          <cell r="I135">
            <v>348803.98</v>
          </cell>
          <cell r="J135">
            <v>4360906.3099999996</v>
          </cell>
          <cell r="K135">
            <v>59247.44</v>
          </cell>
          <cell r="L135">
            <v>0</v>
          </cell>
          <cell r="M135">
            <v>0</v>
          </cell>
          <cell r="N135">
            <v>869327.47</v>
          </cell>
          <cell r="O135">
            <v>105914.77</v>
          </cell>
          <cell r="P135">
            <v>39932.25</v>
          </cell>
          <cell r="Q135">
            <v>0</v>
          </cell>
          <cell r="R135">
            <v>0</v>
          </cell>
          <cell r="S135">
            <v>0</v>
          </cell>
          <cell r="T135">
            <v>0</v>
          </cell>
          <cell r="U135">
            <v>0</v>
          </cell>
          <cell r="V135">
            <v>0</v>
          </cell>
          <cell r="W135">
            <v>112000</v>
          </cell>
          <cell r="X135">
            <v>80000</v>
          </cell>
          <cell r="Y135">
            <v>655000</v>
          </cell>
          <cell r="Z135">
            <v>43189926.5</v>
          </cell>
          <cell r="AA135">
            <v>0</v>
          </cell>
          <cell r="AC135">
            <v>157</v>
          </cell>
          <cell r="AD135">
            <v>5</v>
          </cell>
          <cell r="AE135">
            <v>0</v>
          </cell>
          <cell r="AF135">
            <v>0</v>
          </cell>
          <cell r="AG135">
            <v>125</v>
          </cell>
          <cell r="AH135">
            <v>73</v>
          </cell>
          <cell r="AI135">
            <v>15</v>
          </cell>
          <cell r="AJ135">
            <v>0</v>
          </cell>
          <cell r="AK135">
            <v>0</v>
          </cell>
          <cell r="AL135">
            <v>0</v>
          </cell>
          <cell r="AM135">
            <v>0</v>
          </cell>
          <cell r="AN135">
            <v>0</v>
          </cell>
          <cell r="AO135">
            <v>1277</v>
          </cell>
          <cell r="AP135">
            <v>765</v>
          </cell>
          <cell r="AQ135">
            <v>362</v>
          </cell>
          <cell r="AR135">
            <v>403</v>
          </cell>
          <cell r="AS135">
            <v>860</v>
          </cell>
          <cell r="AT135">
            <v>2989</v>
          </cell>
        </row>
        <row r="136">
          <cell r="A136">
            <v>129</v>
          </cell>
          <cell r="B136" t="str">
            <v>High Peak</v>
          </cell>
          <cell r="C136" t="str">
            <v>E1037</v>
          </cell>
          <cell r="D136">
            <v>135499</v>
          </cell>
          <cell r="E136">
            <v>60212905</v>
          </cell>
          <cell r="F136">
            <v>28468495</v>
          </cell>
          <cell r="G136">
            <v>2418538</v>
          </cell>
          <cell r="H136">
            <v>519603</v>
          </cell>
          <cell r="I136">
            <v>1898935</v>
          </cell>
          <cell r="J136">
            <v>897040</v>
          </cell>
          <cell r="K136">
            <v>68345</v>
          </cell>
          <cell r="L136">
            <v>15401</v>
          </cell>
          <cell r="M136">
            <v>5968</v>
          </cell>
          <cell r="N136">
            <v>469401</v>
          </cell>
          <cell r="O136">
            <v>23154</v>
          </cell>
          <cell r="P136">
            <v>143525</v>
          </cell>
          <cell r="Q136">
            <v>5002</v>
          </cell>
          <cell r="R136">
            <v>4331</v>
          </cell>
          <cell r="S136">
            <v>0</v>
          </cell>
          <cell r="T136">
            <v>0</v>
          </cell>
          <cell r="U136">
            <v>0</v>
          </cell>
          <cell r="V136">
            <v>0</v>
          </cell>
          <cell r="W136">
            <v>0</v>
          </cell>
          <cell r="X136">
            <v>0</v>
          </cell>
          <cell r="Y136">
            <v>499215</v>
          </cell>
          <cell r="Z136">
            <v>24353880</v>
          </cell>
          <cell r="AA136">
            <v>73866</v>
          </cell>
          <cell r="AC136">
            <v>170</v>
          </cell>
          <cell r="AD136">
            <v>20</v>
          </cell>
          <cell r="AE136">
            <v>18</v>
          </cell>
          <cell r="AF136">
            <v>0</v>
          </cell>
          <cell r="AG136">
            <v>0</v>
          </cell>
          <cell r="AH136">
            <v>30</v>
          </cell>
          <cell r="AI136">
            <v>15</v>
          </cell>
          <cell r="AJ136">
            <v>2</v>
          </cell>
          <cell r="AK136">
            <v>3</v>
          </cell>
          <cell r="AL136">
            <v>0</v>
          </cell>
          <cell r="AM136">
            <v>0</v>
          </cell>
          <cell r="AN136">
            <v>0</v>
          </cell>
          <cell r="AO136">
            <v>974</v>
          </cell>
          <cell r="AP136">
            <v>1493</v>
          </cell>
          <cell r="AQ136">
            <v>1158</v>
          </cell>
          <cell r="AR136">
            <v>335</v>
          </cell>
          <cell r="AS136">
            <v>886</v>
          </cell>
          <cell r="AT136">
            <v>3431</v>
          </cell>
        </row>
        <row r="137">
          <cell r="A137">
            <v>130</v>
          </cell>
          <cell r="B137" t="str">
            <v>Hillingdon</v>
          </cell>
          <cell r="C137" t="str">
            <v>E5041</v>
          </cell>
          <cell r="D137">
            <v>585792</v>
          </cell>
          <cell r="E137">
            <v>770439500</v>
          </cell>
          <cell r="F137">
            <v>375197002</v>
          </cell>
          <cell r="G137">
            <v>2758000</v>
          </cell>
          <cell r="H137">
            <v>6750000</v>
          </cell>
          <cell r="I137">
            <v>-3992000</v>
          </cell>
          <cell r="J137">
            <v>7113681</v>
          </cell>
          <cell r="K137">
            <v>45021</v>
          </cell>
          <cell r="L137">
            <v>0</v>
          </cell>
          <cell r="M137">
            <v>26000</v>
          </cell>
          <cell r="N137">
            <v>12827000</v>
          </cell>
          <cell r="O137">
            <v>210594</v>
          </cell>
          <cell r="P137">
            <v>18481</v>
          </cell>
          <cell r="Q137">
            <v>0</v>
          </cell>
          <cell r="R137">
            <v>0</v>
          </cell>
          <cell r="S137">
            <v>0</v>
          </cell>
          <cell r="T137">
            <v>0</v>
          </cell>
          <cell r="U137">
            <v>0</v>
          </cell>
          <cell r="V137">
            <v>0</v>
          </cell>
          <cell r="W137">
            <v>0</v>
          </cell>
          <cell r="X137">
            <v>100000</v>
          </cell>
          <cell r="Y137">
            <v>1200000</v>
          </cell>
          <cell r="Z137">
            <v>360925300</v>
          </cell>
          <cell r="AA137">
            <v>6000000</v>
          </cell>
          <cell r="AC137">
            <v>269</v>
          </cell>
          <cell r="AD137">
            <v>12</v>
          </cell>
          <cell r="AE137">
            <v>0</v>
          </cell>
          <cell r="AF137">
            <v>0</v>
          </cell>
          <cell r="AG137">
            <v>425</v>
          </cell>
          <cell r="AH137">
            <v>173</v>
          </cell>
          <cell r="AI137">
            <v>26</v>
          </cell>
          <cell r="AJ137">
            <v>0</v>
          </cell>
          <cell r="AK137">
            <v>0</v>
          </cell>
          <cell r="AL137">
            <v>0</v>
          </cell>
          <cell r="AM137">
            <v>0</v>
          </cell>
          <cell r="AN137">
            <v>0</v>
          </cell>
          <cell r="AO137">
            <v>6602</v>
          </cell>
          <cell r="AP137">
            <v>1536</v>
          </cell>
          <cell r="AQ137">
            <v>670</v>
          </cell>
          <cell r="AR137">
            <v>866</v>
          </cell>
          <cell r="AS137">
            <v>228</v>
          </cell>
          <cell r="AT137">
            <v>8129</v>
          </cell>
        </row>
        <row r="138">
          <cell r="A138">
            <v>131</v>
          </cell>
          <cell r="B138" t="str">
            <v>Hinckley and Bosworth</v>
          </cell>
          <cell r="C138" t="str">
            <v>E2434</v>
          </cell>
          <cell r="D138">
            <v>123813</v>
          </cell>
          <cell r="E138">
            <v>71265776</v>
          </cell>
          <cell r="F138">
            <v>33710889</v>
          </cell>
          <cell r="G138">
            <v>2167367.9700000002</v>
          </cell>
          <cell r="H138">
            <v>656155.9</v>
          </cell>
          <cell r="I138">
            <v>1511212.07</v>
          </cell>
          <cell r="J138">
            <v>1705733</v>
          </cell>
          <cell r="K138">
            <v>6000</v>
          </cell>
          <cell r="L138">
            <v>10061.76</v>
          </cell>
          <cell r="M138">
            <v>15000</v>
          </cell>
          <cell r="N138">
            <v>755324.13</v>
          </cell>
          <cell r="O138">
            <v>68142</v>
          </cell>
          <cell r="P138">
            <v>82766.05</v>
          </cell>
          <cell r="Q138">
            <v>1500</v>
          </cell>
          <cell r="R138">
            <v>0</v>
          </cell>
          <cell r="S138">
            <v>0</v>
          </cell>
          <cell r="T138">
            <v>0</v>
          </cell>
          <cell r="U138">
            <v>0</v>
          </cell>
          <cell r="V138">
            <v>0</v>
          </cell>
          <cell r="W138">
            <v>0</v>
          </cell>
          <cell r="X138">
            <v>32888</v>
          </cell>
          <cell r="Y138">
            <v>428129</v>
          </cell>
          <cell r="Z138">
            <v>29082547</v>
          </cell>
          <cell r="AA138">
            <v>311053</v>
          </cell>
          <cell r="AC138">
            <v>129</v>
          </cell>
          <cell r="AD138">
            <v>2</v>
          </cell>
          <cell r="AE138">
            <v>7</v>
          </cell>
          <cell r="AF138">
            <v>0</v>
          </cell>
          <cell r="AG138">
            <v>336</v>
          </cell>
          <cell r="AH138">
            <v>101</v>
          </cell>
          <cell r="AI138">
            <v>16</v>
          </cell>
          <cell r="AJ138">
            <v>2</v>
          </cell>
          <cell r="AK138">
            <v>0</v>
          </cell>
          <cell r="AL138">
            <v>0</v>
          </cell>
          <cell r="AM138">
            <v>0</v>
          </cell>
          <cell r="AN138">
            <v>73</v>
          </cell>
          <cell r="AO138">
            <v>991</v>
          </cell>
          <cell r="AP138">
            <v>1241</v>
          </cell>
          <cell r="AQ138">
            <v>902</v>
          </cell>
          <cell r="AR138">
            <v>339</v>
          </cell>
          <cell r="AS138">
            <v>724</v>
          </cell>
          <cell r="AT138">
            <v>2977</v>
          </cell>
        </row>
        <row r="139">
          <cell r="A139">
            <v>132</v>
          </cell>
          <cell r="B139" t="str">
            <v>Horsham</v>
          </cell>
          <cell r="C139" t="str">
            <v>E3835</v>
          </cell>
          <cell r="D139">
            <v>176540</v>
          </cell>
          <cell r="E139">
            <v>100562781</v>
          </cell>
          <cell r="F139">
            <v>47521708.899999999</v>
          </cell>
          <cell r="G139">
            <v>2411440.85</v>
          </cell>
          <cell r="H139">
            <v>906975.04</v>
          </cell>
          <cell r="I139">
            <v>1504465.81</v>
          </cell>
          <cell r="J139">
            <v>2655455.59</v>
          </cell>
          <cell r="K139">
            <v>49572.79</v>
          </cell>
          <cell r="L139">
            <v>18488.310000000001</v>
          </cell>
          <cell r="M139">
            <v>14000</v>
          </cell>
          <cell r="N139">
            <v>929510.15</v>
          </cell>
          <cell r="O139">
            <v>70474.28</v>
          </cell>
          <cell r="P139">
            <v>433739.73</v>
          </cell>
          <cell r="Q139">
            <v>3324.82</v>
          </cell>
          <cell r="R139">
            <v>4121.25</v>
          </cell>
          <cell r="S139">
            <v>0</v>
          </cell>
          <cell r="T139">
            <v>0</v>
          </cell>
          <cell r="U139">
            <v>0</v>
          </cell>
          <cell r="V139">
            <v>0</v>
          </cell>
          <cell r="W139">
            <v>9295.1</v>
          </cell>
          <cell r="X139">
            <v>60027.11</v>
          </cell>
          <cell r="Y139">
            <v>725380.61</v>
          </cell>
          <cell r="Z139">
            <v>40323319.399999999</v>
          </cell>
          <cell r="AA139">
            <v>800000</v>
          </cell>
          <cell r="AC139">
            <v>214</v>
          </cell>
          <cell r="AD139">
            <v>12</v>
          </cell>
          <cell r="AE139">
            <v>14</v>
          </cell>
          <cell r="AF139">
            <v>2</v>
          </cell>
          <cell r="AG139">
            <v>481</v>
          </cell>
          <cell r="AH139">
            <v>72</v>
          </cell>
          <cell r="AI139">
            <v>4</v>
          </cell>
          <cell r="AJ139">
            <v>7</v>
          </cell>
          <cell r="AK139">
            <v>4</v>
          </cell>
          <cell r="AL139">
            <v>0</v>
          </cell>
          <cell r="AM139">
            <v>0</v>
          </cell>
          <cell r="AN139">
            <v>0</v>
          </cell>
          <cell r="AO139">
            <v>1519</v>
          </cell>
          <cell r="AP139">
            <v>1322</v>
          </cell>
          <cell r="AQ139">
            <v>832</v>
          </cell>
          <cell r="AR139">
            <v>490</v>
          </cell>
          <cell r="AS139">
            <v>1458</v>
          </cell>
          <cell r="AT139">
            <v>4255</v>
          </cell>
        </row>
        <row r="140">
          <cell r="A140">
            <v>133</v>
          </cell>
          <cell r="B140" t="str">
            <v>Hounslow</v>
          </cell>
          <cell r="C140" t="str">
            <v>E5042</v>
          </cell>
          <cell r="D140">
            <v>402034</v>
          </cell>
          <cell r="E140">
            <v>363638081</v>
          </cell>
          <cell r="F140">
            <v>170119129</v>
          </cell>
          <cell r="G140">
            <v>2512256</v>
          </cell>
          <cell r="H140">
            <v>3578164</v>
          </cell>
          <cell r="I140">
            <v>-1065908</v>
          </cell>
          <cell r="J140">
            <v>4627675</v>
          </cell>
          <cell r="K140">
            <v>45154</v>
          </cell>
          <cell r="L140">
            <v>0</v>
          </cell>
          <cell r="M140">
            <v>0</v>
          </cell>
          <cell r="N140">
            <v>6182990</v>
          </cell>
          <cell r="O140">
            <v>295736</v>
          </cell>
          <cell r="P140">
            <v>473466</v>
          </cell>
          <cell r="Q140">
            <v>1494</v>
          </cell>
          <cell r="R140">
            <v>0</v>
          </cell>
          <cell r="S140">
            <v>0</v>
          </cell>
          <cell r="T140">
            <v>0</v>
          </cell>
          <cell r="U140">
            <v>0</v>
          </cell>
          <cell r="V140">
            <v>0</v>
          </cell>
          <cell r="W140">
            <v>0</v>
          </cell>
          <cell r="X140">
            <v>42306</v>
          </cell>
          <cell r="Y140">
            <v>500000</v>
          </cell>
          <cell r="Z140">
            <v>158555865</v>
          </cell>
          <cell r="AA140">
            <v>5700000</v>
          </cell>
          <cell r="AC140">
            <v>220</v>
          </cell>
          <cell r="AD140">
            <v>10</v>
          </cell>
          <cell r="AE140">
            <v>0</v>
          </cell>
          <cell r="AF140">
            <v>0</v>
          </cell>
          <cell r="AG140">
            <v>720</v>
          </cell>
          <cell r="AH140">
            <v>67</v>
          </cell>
          <cell r="AI140">
            <v>19</v>
          </cell>
          <cell r="AJ140">
            <v>1</v>
          </cell>
          <cell r="AK140">
            <v>0</v>
          </cell>
          <cell r="AL140">
            <v>0</v>
          </cell>
          <cell r="AM140">
            <v>0</v>
          </cell>
          <cell r="AN140">
            <v>0</v>
          </cell>
          <cell r="AO140">
            <v>2848</v>
          </cell>
          <cell r="AP140">
            <v>1230</v>
          </cell>
          <cell r="AQ140">
            <v>564</v>
          </cell>
          <cell r="AR140">
            <v>666</v>
          </cell>
          <cell r="AS140">
            <v>2943</v>
          </cell>
          <cell r="AT140">
            <v>7186</v>
          </cell>
        </row>
        <row r="141">
          <cell r="A141">
            <v>134</v>
          </cell>
          <cell r="B141" t="str">
            <v>Huntingdonshire</v>
          </cell>
          <cell r="C141" t="str">
            <v>E0551</v>
          </cell>
          <cell r="D141">
            <v>221544</v>
          </cell>
          <cell r="E141">
            <v>141955670</v>
          </cell>
          <cell r="F141">
            <v>67245023</v>
          </cell>
          <cell r="G141">
            <v>2735135</v>
          </cell>
          <cell r="H141">
            <v>1329878</v>
          </cell>
          <cell r="I141">
            <v>1405257</v>
          </cell>
          <cell r="J141">
            <v>2525002</v>
          </cell>
          <cell r="K141">
            <v>188167</v>
          </cell>
          <cell r="L141">
            <v>47218</v>
          </cell>
          <cell r="M141">
            <v>100000</v>
          </cell>
          <cell r="N141">
            <v>1928894</v>
          </cell>
          <cell r="O141">
            <v>386</v>
          </cell>
          <cell r="P141">
            <v>62500</v>
          </cell>
          <cell r="Q141">
            <v>0</v>
          </cell>
          <cell r="R141">
            <v>23102</v>
          </cell>
          <cell r="S141">
            <v>398</v>
          </cell>
          <cell r="T141">
            <v>0</v>
          </cell>
          <cell r="U141">
            <v>512193</v>
          </cell>
          <cell r="V141">
            <v>0</v>
          </cell>
          <cell r="W141">
            <v>20000</v>
          </cell>
          <cell r="X141">
            <v>25000</v>
          </cell>
          <cell r="Y141">
            <v>50000</v>
          </cell>
          <cell r="Z141">
            <v>60784237</v>
          </cell>
          <cell r="AA141">
            <v>1810000</v>
          </cell>
          <cell r="AC141">
            <v>256</v>
          </cell>
          <cell r="AD141">
            <v>19</v>
          </cell>
          <cell r="AE141">
            <v>37</v>
          </cell>
          <cell r="AF141">
            <v>2</v>
          </cell>
          <cell r="AG141">
            <v>280</v>
          </cell>
          <cell r="AH141">
            <v>1</v>
          </cell>
          <cell r="AI141">
            <v>45</v>
          </cell>
          <cell r="AJ141">
            <v>0</v>
          </cell>
          <cell r="AK141">
            <v>21</v>
          </cell>
          <cell r="AL141">
            <v>1</v>
          </cell>
          <cell r="AM141">
            <v>70</v>
          </cell>
          <cell r="AN141">
            <v>0</v>
          </cell>
          <cell r="AO141">
            <v>2163</v>
          </cell>
          <cell r="AP141">
            <v>1465</v>
          </cell>
          <cell r="AQ141">
            <v>865</v>
          </cell>
          <cell r="AR141">
            <v>600</v>
          </cell>
          <cell r="AS141">
            <v>1227</v>
          </cell>
          <cell r="AT141">
            <v>4971</v>
          </cell>
        </row>
        <row r="142">
          <cell r="A142">
            <v>135</v>
          </cell>
          <cell r="B142" t="str">
            <v>Hyndburn</v>
          </cell>
          <cell r="C142" t="str">
            <v>E2336</v>
          </cell>
          <cell r="D142">
            <v>130946</v>
          </cell>
          <cell r="E142">
            <v>58983018</v>
          </cell>
          <cell r="F142">
            <v>27810535</v>
          </cell>
          <cell r="G142">
            <v>2217282</v>
          </cell>
          <cell r="H142">
            <v>529298</v>
          </cell>
          <cell r="I142">
            <v>1687984</v>
          </cell>
          <cell r="J142">
            <v>1119335</v>
          </cell>
          <cell r="K142">
            <v>34415</v>
          </cell>
          <cell r="L142">
            <v>0</v>
          </cell>
          <cell r="M142">
            <v>1138</v>
          </cell>
          <cell r="N142">
            <v>2434168</v>
          </cell>
          <cell r="O142">
            <v>95502</v>
          </cell>
          <cell r="P142">
            <v>113318</v>
          </cell>
          <cell r="Q142">
            <v>0</v>
          </cell>
          <cell r="R142">
            <v>0</v>
          </cell>
          <cell r="S142">
            <v>0</v>
          </cell>
          <cell r="T142">
            <v>0</v>
          </cell>
          <cell r="U142">
            <v>0</v>
          </cell>
          <cell r="V142">
            <v>0</v>
          </cell>
          <cell r="W142">
            <v>0</v>
          </cell>
          <cell r="X142">
            <v>66029</v>
          </cell>
          <cell r="Y142">
            <v>370965.81</v>
          </cell>
          <cell r="Z142">
            <v>21538459.199999999</v>
          </cell>
          <cell r="AA142">
            <v>225000</v>
          </cell>
          <cell r="AC142">
            <v>135</v>
          </cell>
          <cell r="AD142">
            <v>3</v>
          </cell>
          <cell r="AE142">
            <v>0</v>
          </cell>
          <cell r="AF142">
            <v>2</v>
          </cell>
          <cell r="AG142">
            <v>559</v>
          </cell>
          <cell r="AH142">
            <v>78</v>
          </cell>
          <cell r="AI142">
            <v>28</v>
          </cell>
          <cell r="AJ142">
            <v>0</v>
          </cell>
          <cell r="AK142">
            <v>0</v>
          </cell>
          <cell r="AL142">
            <v>0</v>
          </cell>
          <cell r="AM142">
            <v>0</v>
          </cell>
          <cell r="AN142">
            <v>0</v>
          </cell>
          <cell r="AO142">
            <v>1299</v>
          </cell>
          <cell r="AP142">
            <v>1275</v>
          </cell>
          <cell r="AQ142">
            <v>1107</v>
          </cell>
          <cell r="AR142">
            <v>168</v>
          </cell>
          <cell r="AS142">
            <v>724</v>
          </cell>
          <cell r="AT142">
            <v>3308</v>
          </cell>
        </row>
        <row r="143">
          <cell r="A143">
            <v>136</v>
          </cell>
          <cell r="B143" t="str">
            <v>Ipswich</v>
          </cell>
          <cell r="C143" t="str">
            <v>E3533</v>
          </cell>
          <cell r="D143">
            <v>194575</v>
          </cell>
          <cell r="E143">
            <v>136084351</v>
          </cell>
          <cell r="F143">
            <v>63408193</v>
          </cell>
          <cell r="G143">
            <v>2175198.2400000002</v>
          </cell>
          <cell r="H143">
            <v>1298994</v>
          </cell>
          <cell r="I143">
            <v>876204.24</v>
          </cell>
          <cell r="J143">
            <v>3048693.62</v>
          </cell>
          <cell r="K143">
            <v>87531.199999999997</v>
          </cell>
          <cell r="L143">
            <v>0</v>
          </cell>
          <cell r="M143">
            <v>0</v>
          </cell>
          <cell r="N143">
            <v>1582823.45</v>
          </cell>
          <cell r="O143">
            <v>101013.16</v>
          </cell>
          <cell r="P143">
            <v>52704.04</v>
          </cell>
          <cell r="Q143">
            <v>0</v>
          </cell>
          <cell r="R143">
            <v>0</v>
          </cell>
          <cell r="S143">
            <v>0</v>
          </cell>
          <cell r="T143">
            <v>0</v>
          </cell>
          <cell r="U143">
            <v>0</v>
          </cell>
          <cell r="V143">
            <v>0</v>
          </cell>
          <cell r="W143">
            <v>0</v>
          </cell>
          <cell r="X143">
            <v>150000</v>
          </cell>
          <cell r="Y143">
            <v>300000</v>
          </cell>
          <cell r="Z143">
            <v>57058963.299999997</v>
          </cell>
          <cell r="AA143">
            <v>425722.64</v>
          </cell>
          <cell r="AC143">
            <v>250</v>
          </cell>
          <cell r="AD143">
            <v>4</v>
          </cell>
          <cell r="AE143">
            <v>0</v>
          </cell>
          <cell r="AF143">
            <v>0</v>
          </cell>
          <cell r="AG143">
            <v>518</v>
          </cell>
          <cell r="AH143">
            <v>41</v>
          </cell>
          <cell r="AI143">
            <v>21</v>
          </cell>
          <cell r="AJ143">
            <v>0</v>
          </cell>
          <cell r="AK143">
            <v>0</v>
          </cell>
          <cell r="AL143">
            <v>0</v>
          </cell>
          <cell r="AM143">
            <v>0</v>
          </cell>
          <cell r="AN143">
            <v>0</v>
          </cell>
          <cell r="AO143">
            <v>2177</v>
          </cell>
          <cell r="AP143">
            <v>1179</v>
          </cell>
          <cell r="AQ143">
            <v>742</v>
          </cell>
          <cell r="AR143">
            <v>437</v>
          </cell>
          <cell r="AS143">
            <v>969</v>
          </cell>
          <cell r="AT143">
            <v>4413</v>
          </cell>
        </row>
        <row r="144">
          <cell r="A144">
            <v>137</v>
          </cell>
          <cell r="B144" t="str">
            <v>Isle of Wight Council</v>
          </cell>
          <cell r="C144" t="str">
            <v>E2101</v>
          </cell>
          <cell r="D144">
            <v>253629</v>
          </cell>
          <cell r="E144">
            <v>93075181</v>
          </cell>
          <cell r="F144">
            <v>43568868</v>
          </cell>
          <cell r="G144">
            <v>4313045</v>
          </cell>
          <cell r="H144">
            <v>754380</v>
          </cell>
          <cell r="I144">
            <v>3558665</v>
          </cell>
          <cell r="J144">
            <v>2203526</v>
          </cell>
          <cell r="K144">
            <v>80050.559999999998</v>
          </cell>
          <cell r="L144">
            <v>12095</v>
          </cell>
          <cell r="M144">
            <v>30000</v>
          </cell>
          <cell r="N144">
            <v>658486</v>
          </cell>
          <cell r="O144">
            <v>69294</v>
          </cell>
          <cell r="P144">
            <v>40733</v>
          </cell>
          <cell r="Q144">
            <v>916</v>
          </cell>
          <cell r="R144">
            <v>9367</v>
          </cell>
          <cell r="S144">
            <v>8500</v>
          </cell>
          <cell r="T144">
            <v>100000</v>
          </cell>
          <cell r="U144">
            <v>0</v>
          </cell>
          <cell r="V144">
            <v>0</v>
          </cell>
          <cell r="W144">
            <v>5000</v>
          </cell>
          <cell r="X144">
            <v>100000</v>
          </cell>
          <cell r="Y144">
            <v>1015000</v>
          </cell>
          <cell r="Z144">
            <v>35148426.399999999</v>
          </cell>
          <cell r="AA144">
            <v>300000</v>
          </cell>
          <cell r="AC144">
            <v>316</v>
          </cell>
          <cell r="AD144">
            <v>18</v>
          </cell>
          <cell r="AE144">
            <v>15</v>
          </cell>
          <cell r="AF144">
            <v>0</v>
          </cell>
          <cell r="AG144">
            <v>430</v>
          </cell>
          <cell r="AH144">
            <v>52</v>
          </cell>
          <cell r="AI144">
            <v>11</v>
          </cell>
          <cell r="AJ144">
            <v>1</v>
          </cell>
          <cell r="AK144">
            <v>12</v>
          </cell>
          <cell r="AL144">
            <v>0</v>
          </cell>
          <cell r="AM144">
            <v>0</v>
          </cell>
          <cell r="AN144">
            <v>0</v>
          </cell>
          <cell r="AO144">
            <v>1586</v>
          </cell>
          <cell r="AP144">
            <v>2800</v>
          </cell>
          <cell r="AQ144">
            <v>2118</v>
          </cell>
          <cell r="AR144">
            <v>682</v>
          </cell>
          <cell r="AS144">
            <v>1854</v>
          </cell>
          <cell r="AT144">
            <v>6352</v>
          </cell>
        </row>
        <row r="145">
          <cell r="A145">
            <v>138</v>
          </cell>
          <cell r="B145" t="str">
            <v>Isles of Scilly</v>
          </cell>
          <cell r="C145" t="str">
            <v>E4001</v>
          </cell>
          <cell r="D145">
            <v>24751</v>
          </cell>
          <cell r="E145">
            <v>4232125</v>
          </cell>
          <cell r="F145">
            <v>2008250</v>
          </cell>
          <cell r="G145">
            <v>298635</v>
          </cell>
          <cell r="H145">
            <v>24718.65</v>
          </cell>
          <cell r="I145">
            <v>273916.34999999998</v>
          </cell>
          <cell r="J145">
            <v>15491</v>
          </cell>
          <cell r="K145">
            <v>6372</v>
          </cell>
          <cell r="L145">
            <v>1760</v>
          </cell>
          <cell r="M145">
            <v>0</v>
          </cell>
          <cell r="N145">
            <v>1485</v>
          </cell>
          <cell r="O145">
            <v>1800</v>
          </cell>
          <cell r="P145">
            <v>1283</v>
          </cell>
          <cell r="Q145">
            <v>1052</v>
          </cell>
          <cell r="R145">
            <v>308</v>
          </cell>
          <cell r="S145">
            <v>0</v>
          </cell>
          <cell r="T145">
            <v>0</v>
          </cell>
          <cell r="U145">
            <v>0</v>
          </cell>
          <cell r="V145">
            <v>0</v>
          </cell>
          <cell r="W145">
            <v>0</v>
          </cell>
          <cell r="X145">
            <v>0</v>
          </cell>
          <cell r="Y145">
            <v>44000</v>
          </cell>
          <cell r="Z145">
            <v>1646473.65</v>
          </cell>
          <cell r="AA145">
            <v>20000</v>
          </cell>
          <cell r="AC145">
            <v>7</v>
          </cell>
          <cell r="AD145">
            <v>3</v>
          </cell>
          <cell r="AE145">
            <v>2</v>
          </cell>
          <cell r="AF145">
            <v>0</v>
          </cell>
          <cell r="AG145">
            <v>3</v>
          </cell>
          <cell r="AH145">
            <v>4</v>
          </cell>
          <cell r="AI145">
            <v>0</v>
          </cell>
          <cell r="AJ145">
            <v>2</v>
          </cell>
          <cell r="AK145">
            <v>1</v>
          </cell>
          <cell r="AL145">
            <v>0</v>
          </cell>
          <cell r="AM145">
            <v>0</v>
          </cell>
          <cell r="AN145">
            <v>0</v>
          </cell>
          <cell r="AO145">
            <v>65</v>
          </cell>
          <cell r="AP145">
            <v>357</v>
          </cell>
          <cell r="AQ145">
            <v>277</v>
          </cell>
          <cell r="AR145">
            <v>80</v>
          </cell>
          <cell r="AS145">
            <v>31</v>
          </cell>
          <cell r="AT145">
            <v>448</v>
          </cell>
        </row>
        <row r="146">
          <cell r="A146">
            <v>139</v>
          </cell>
          <cell r="B146" t="str">
            <v>Islington</v>
          </cell>
          <cell r="C146" t="str">
            <v>E5015</v>
          </cell>
          <cell r="D146">
            <v>645239</v>
          </cell>
          <cell r="E146">
            <v>484888282</v>
          </cell>
          <cell r="F146">
            <v>225579087</v>
          </cell>
          <cell r="G146">
            <v>3105421</v>
          </cell>
          <cell r="H146">
            <v>4893889</v>
          </cell>
          <cell r="I146">
            <v>-1788468</v>
          </cell>
          <cell r="J146">
            <v>19594559</v>
          </cell>
          <cell r="K146">
            <v>0</v>
          </cell>
          <cell r="L146">
            <v>0</v>
          </cell>
          <cell r="M146">
            <v>0</v>
          </cell>
          <cell r="N146">
            <v>7999028</v>
          </cell>
          <cell r="O146">
            <v>695705</v>
          </cell>
          <cell r="P146">
            <v>292646</v>
          </cell>
          <cell r="Q146">
            <v>0</v>
          </cell>
          <cell r="R146">
            <v>0</v>
          </cell>
          <cell r="S146">
            <v>0</v>
          </cell>
          <cell r="T146">
            <v>0</v>
          </cell>
          <cell r="U146">
            <v>0</v>
          </cell>
          <cell r="V146">
            <v>0</v>
          </cell>
          <cell r="W146">
            <v>100000</v>
          </cell>
          <cell r="X146">
            <v>258810</v>
          </cell>
          <cell r="Y146">
            <v>700500</v>
          </cell>
          <cell r="Z146">
            <v>197528384</v>
          </cell>
          <cell r="AA146">
            <v>7300000</v>
          </cell>
          <cell r="AC146">
            <v>739</v>
          </cell>
          <cell r="AD146">
            <v>0</v>
          </cell>
          <cell r="AE146">
            <v>0</v>
          </cell>
          <cell r="AF146">
            <v>0</v>
          </cell>
          <cell r="AG146">
            <v>1023</v>
          </cell>
          <cell r="AH146">
            <v>173</v>
          </cell>
          <cell r="AI146">
            <v>54</v>
          </cell>
          <cell r="AJ146">
            <v>0</v>
          </cell>
          <cell r="AK146">
            <v>0</v>
          </cell>
          <cell r="AL146">
            <v>0</v>
          </cell>
          <cell r="AM146">
            <v>0</v>
          </cell>
          <cell r="AN146">
            <v>0</v>
          </cell>
          <cell r="AO146">
            <v>2815</v>
          </cell>
          <cell r="AP146">
            <v>1560</v>
          </cell>
          <cell r="AQ146">
            <v>515</v>
          </cell>
          <cell r="AR146">
            <v>1045</v>
          </cell>
          <cell r="AS146">
            <v>6560</v>
          </cell>
          <cell r="AT146">
            <v>10950</v>
          </cell>
        </row>
        <row r="147">
          <cell r="A147">
            <v>140</v>
          </cell>
          <cell r="B147" t="str">
            <v>Kensington and Chelsea</v>
          </cell>
          <cell r="C147" t="str">
            <v>E5016</v>
          </cell>
          <cell r="D147">
            <v>609336</v>
          </cell>
          <cell r="E147">
            <v>651973749</v>
          </cell>
          <cell r="F147">
            <v>295868494</v>
          </cell>
          <cell r="G147">
            <v>1430006</v>
          </cell>
          <cell r="H147">
            <v>6846477</v>
          </cell>
          <cell r="I147">
            <v>-5416471</v>
          </cell>
          <cell r="J147">
            <v>16390902</v>
          </cell>
          <cell r="K147">
            <v>0</v>
          </cell>
          <cell r="L147">
            <v>0</v>
          </cell>
          <cell r="M147">
            <v>100000</v>
          </cell>
          <cell r="N147">
            <v>5278562</v>
          </cell>
          <cell r="O147">
            <v>94998</v>
          </cell>
          <cell r="P147">
            <v>70063</v>
          </cell>
          <cell r="Q147">
            <v>0</v>
          </cell>
          <cell r="R147">
            <v>0</v>
          </cell>
          <cell r="S147">
            <v>0</v>
          </cell>
          <cell r="T147">
            <v>0</v>
          </cell>
          <cell r="U147">
            <v>0</v>
          </cell>
          <cell r="V147">
            <v>0</v>
          </cell>
          <cell r="W147">
            <v>60000</v>
          </cell>
          <cell r="X147">
            <v>400000</v>
          </cell>
          <cell r="Y147">
            <v>1755000</v>
          </cell>
          <cell r="Z147">
            <v>274249478</v>
          </cell>
          <cell r="AA147">
            <v>3564377</v>
          </cell>
          <cell r="AC147">
            <v>322</v>
          </cell>
          <cell r="AD147">
            <v>0</v>
          </cell>
          <cell r="AE147">
            <v>0</v>
          </cell>
          <cell r="AF147">
            <v>0</v>
          </cell>
          <cell r="AG147">
            <v>924</v>
          </cell>
          <cell r="AH147">
            <v>71</v>
          </cell>
          <cell r="AI147">
            <v>6</v>
          </cell>
          <cell r="AJ147">
            <v>0</v>
          </cell>
          <cell r="AK147">
            <v>0</v>
          </cell>
          <cell r="AL147">
            <v>0</v>
          </cell>
          <cell r="AM147">
            <v>0</v>
          </cell>
          <cell r="AN147">
            <v>0</v>
          </cell>
          <cell r="AO147">
            <v>4835</v>
          </cell>
          <cell r="AP147">
            <v>735</v>
          </cell>
          <cell r="AQ147">
            <v>306</v>
          </cell>
          <cell r="AR147">
            <v>429</v>
          </cell>
          <cell r="AS147">
            <v>2783</v>
          </cell>
          <cell r="AT147">
            <v>8452</v>
          </cell>
        </row>
        <row r="148">
          <cell r="A148">
            <v>141</v>
          </cell>
          <cell r="B148" t="str">
            <v>Kettering</v>
          </cell>
          <cell r="C148" t="str">
            <v>E2834</v>
          </cell>
          <cell r="D148">
            <v>112730</v>
          </cell>
          <cell r="E148">
            <v>77623076</v>
          </cell>
          <cell r="F148">
            <v>36161679</v>
          </cell>
          <cell r="G148">
            <v>1561301</v>
          </cell>
          <cell r="H148">
            <v>621756</v>
          </cell>
          <cell r="I148">
            <v>939545</v>
          </cell>
          <cell r="J148">
            <v>2994970</v>
          </cell>
          <cell r="K148">
            <v>70258</v>
          </cell>
          <cell r="L148">
            <v>11382</v>
          </cell>
          <cell r="M148">
            <v>1853</v>
          </cell>
          <cell r="N148">
            <v>331013</v>
          </cell>
          <cell r="O148">
            <v>18000</v>
          </cell>
          <cell r="P148">
            <v>34643</v>
          </cell>
          <cell r="Q148">
            <v>2608</v>
          </cell>
          <cell r="R148">
            <v>2787</v>
          </cell>
          <cell r="S148">
            <v>0</v>
          </cell>
          <cell r="T148">
            <v>0</v>
          </cell>
          <cell r="U148">
            <v>0</v>
          </cell>
          <cell r="V148">
            <v>0</v>
          </cell>
          <cell r="W148">
            <v>0</v>
          </cell>
          <cell r="X148">
            <v>90000</v>
          </cell>
          <cell r="Y148">
            <v>410000</v>
          </cell>
          <cell r="Z148">
            <v>31305677</v>
          </cell>
          <cell r="AA148">
            <v>350000</v>
          </cell>
          <cell r="AC148">
            <v>141</v>
          </cell>
          <cell r="AD148">
            <v>14</v>
          </cell>
          <cell r="AE148">
            <v>9</v>
          </cell>
          <cell r="AF148">
            <v>0</v>
          </cell>
          <cell r="AG148">
            <v>325</v>
          </cell>
          <cell r="AH148">
            <v>54</v>
          </cell>
          <cell r="AI148">
            <v>16</v>
          </cell>
          <cell r="AJ148">
            <v>11</v>
          </cell>
          <cell r="AK148">
            <v>3</v>
          </cell>
          <cell r="AL148">
            <v>0</v>
          </cell>
          <cell r="AM148">
            <v>0</v>
          </cell>
          <cell r="AN148">
            <v>0</v>
          </cell>
          <cell r="AO148">
            <v>969</v>
          </cell>
          <cell r="AP148">
            <v>832</v>
          </cell>
          <cell r="AQ148">
            <v>573</v>
          </cell>
          <cell r="AR148">
            <v>259</v>
          </cell>
          <cell r="AS148">
            <v>741</v>
          </cell>
          <cell r="AT148">
            <v>2543</v>
          </cell>
        </row>
        <row r="149">
          <cell r="A149">
            <v>142</v>
          </cell>
          <cell r="B149" t="str">
            <v>Kings Lynn and West Norfolk</v>
          </cell>
          <cell r="C149" t="str">
            <v>E2634</v>
          </cell>
          <cell r="D149">
            <v>220417</v>
          </cell>
          <cell r="E149">
            <v>110714275</v>
          </cell>
          <cell r="F149">
            <v>52537632</v>
          </cell>
          <cell r="G149">
            <v>3126201</v>
          </cell>
          <cell r="H149">
            <v>996947</v>
          </cell>
          <cell r="I149">
            <v>2129254</v>
          </cell>
          <cell r="J149">
            <v>1938404</v>
          </cell>
          <cell r="K149">
            <v>23763</v>
          </cell>
          <cell r="L149">
            <v>76532</v>
          </cell>
          <cell r="M149">
            <v>20000</v>
          </cell>
          <cell r="N149">
            <v>1125066</v>
          </cell>
          <cell r="O149">
            <v>96669</v>
          </cell>
          <cell r="P149">
            <v>56036</v>
          </cell>
          <cell r="Q149">
            <v>0</v>
          </cell>
          <cell r="R149">
            <v>32407</v>
          </cell>
          <cell r="S149">
            <v>27147</v>
          </cell>
          <cell r="T149">
            <v>0</v>
          </cell>
          <cell r="U149">
            <v>0</v>
          </cell>
          <cell r="V149">
            <v>0</v>
          </cell>
          <cell r="W149">
            <v>100000</v>
          </cell>
          <cell r="X149">
            <v>275000</v>
          </cell>
          <cell r="Y149">
            <v>1275000</v>
          </cell>
          <cell r="Z149">
            <v>44446880</v>
          </cell>
          <cell r="AA149">
            <v>3878908</v>
          </cell>
          <cell r="AC149">
            <v>290</v>
          </cell>
          <cell r="AD149">
            <v>5</v>
          </cell>
          <cell r="AE149">
            <v>74</v>
          </cell>
          <cell r="AF149">
            <v>0</v>
          </cell>
          <cell r="AG149">
            <v>609</v>
          </cell>
          <cell r="AH149">
            <v>174</v>
          </cell>
          <cell r="AI149">
            <v>39</v>
          </cell>
          <cell r="AJ149">
            <v>0</v>
          </cell>
          <cell r="AK149">
            <v>46</v>
          </cell>
          <cell r="AL149">
            <v>17</v>
          </cell>
          <cell r="AM149">
            <v>0</v>
          </cell>
          <cell r="AN149">
            <v>0</v>
          </cell>
          <cell r="AO149">
            <v>1659</v>
          </cell>
          <cell r="AP149">
            <v>2116</v>
          </cell>
          <cell r="AQ149">
            <v>1611</v>
          </cell>
          <cell r="AR149">
            <v>505</v>
          </cell>
          <cell r="AS149">
            <v>1547</v>
          </cell>
          <cell r="AT149">
            <v>5457</v>
          </cell>
        </row>
        <row r="150">
          <cell r="A150">
            <v>143</v>
          </cell>
          <cell r="B150" t="str">
            <v>Kingston upon Hull</v>
          </cell>
          <cell r="C150" t="str">
            <v>E2002</v>
          </cell>
          <cell r="D150">
            <v>371140</v>
          </cell>
          <cell r="E150">
            <v>229117828</v>
          </cell>
          <cell r="F150">
            <v>101514516</v>
          </cell>
          <cell r="G150">
            <v>5319977</v>
          </cell>
          <cell r="H150">
            <v>2156353</v>
          </cell>
          <cell r="I150">
            <v>3163624</v>
          </cell>
          <cell r="J150">
            <v>5643790</v>
          </cell>
          <cell r="K150">
            <v>24285</v>
          </cell>
          <cell r="L150">
            <v>0</v>
          </cell>
          <cell r="M150">
            <v>9283</v>
          </cell>
          <cell r="N150">
            <v>3069285</v>
          </cell>
          <cell r="O150">
            <v>5471</v>
          </cell>
          <cell r="P150">
            <v>7089</v>
          </cell>
          <cell r="Q150">
            <v>0</v>
          </cell>
          <cell r="R150">
            <v>0</v>
          </cell>
          <cell r="S150">
            <v>0</v>
          </cell>
          <cell r="T150">
            <v>0</v>
          </cell>
          <cell r="U150">
            <v>0</v>
          </cell>
          <cell r="V150">
            <v>0</v>
          </cell>
          <cell r="W150">
            <v>150000</v>
          </cell>
          <cell r="X150">
            <v>400000</v>
          </cell>
          <cell r="Y150">
            <v>1173000</v>
          </cell>
          <cell r="Z150">
            <v>87285450</v>
          </cell>
          <cell r="AA150">
            <v>430000</v>
          </cell>
          <cell r="AC150">
            <v>387</v>
          </cell>
          <cell r="AD150">
            <v>4</v>
          </cell>
          <cell r="AE150">
            <v>0</v>
          </cell>
          <cell r="AF150">
            <v>1</v>
          </cell>
          <cell r="AG150">
            <v>805</v>
          </cell>
          <cell r="AH150">
            <v>2</v>
          </cell>
          <cell r="AI150">
            <v>6</v>
          </cell>
          <cell r="AJ150">
            <v>0</v>
          </cell>
          <cell r="AK150">
            <v>0</v>
          </cell>
          <cell r="AL150">
            <v>0</v>
          </cell>
          <cell r="AM150">
            <v>0</v>
          </cell>
          <cell r="AN150">
            <v>0</v>
          </cell>
          <cell r="AO150">
            <v>3572</v>
          </cell>
          <cell r="AP150">
            <v>2799</v>
          </cell>
          <cell r="AQ150">
            <v>1868</v>
          </cell>
          <cell r="AR150">
            <v>931</v>
          </cell>
          <cell r="AS150">
            <v>2296</v>
          </cell>
          <cell r="AT150">
            <v>8773</v>
          </cell>
        </row>
        <row r="151">
          <cell r="A151">
            <v>144</v>
          </cell>
          <cell r="B151" t="str">
            <v>Kingston upon Thames</v>
          </cell>
          <cell r="C151" t="str">
            <v>E5043</v>
          </cell>
          <cell r="D151">
            <v>254033</v>
          </cell>
          <cell r="E151">
            <v>199727664</v>
          </cell>
          <cell r="F151">
            <v>94615719</v>
          </cell>
          <cell r="G151">
            <v>2284658</v>
          </cell>
          <cell r="H151">
            <v>1940598</v>
          </cell>
          <cell r="I151">
            <v>344060</v>
          </cell>
          <cell r="J151">
            <v>5695333</v>
          </cell>
          <cell r="K151">
            <v>67827</v>
          </cell>
          <cell r="L151">
            <v>0</v>
          </cell>
          <cell r="M151">
            <v>29000</v>
          </cell>
          <cell r="N151">
            <v>2841586</v>
          </cell>
          <cell r="O151">
            <v>40000</v>
          </cell>
          <cell r="P151">
            <v>393000</v>
          </cell>
          <cell r="Q151">
            <v>0</v>
          </cell>
          <cell r="R151">
            <v>0</v>
          </cell>
          <cell r="S151">
            <v>0</v>
          </cell>
          <cell r="T151">
            <v>0</v>
          </cell>
          <cell r="U151">
            <v>0</v>
          </cell>
          <cell r="V151">
            <v>0</v>
          </cell>
          <cell r="W151">
            <v>100000</v>
          </cell>
          <cell r="X151">
            <v>300000</v>
          </cell>
          <cell r="Y151">
            <v>900000</v>
          </cell>
          <cell r="Z151">
            <v>83802641</v>
          </cell>
          <cell r="AA151">
            <v>600000</v>
          </cell>
          <cell r="AC151">
            <v>218</v>
          </cell>
          <cell r="AD151">
            <v>8</v>
          </cell>
          <cell r="AE151">
            <v>0</v>
          </cell>
          <cell r="AF151">
            <v>1</v>
          </cell>
          <cell r="AG151">
            <v>558</v>
          </cell>
          <cell r="AH151">
            <v>18</v>
          </cell>
          <cell r="AI151">
            <v>33</v>
          </cell>
          <cell r="AJ151">
            <v>0</v>
          </cell>
          <cell r="AK151">
            <v>0</v>
          </cell>
          <cell r="AL151">
            <v>0</v>
          </cell>
          <cell r="AM151">
            <v>0</v>
          </cell>
          <cell r="AN151">
            <v>0</v>
          </cell>
          <cell r="AO151">
            <v>1939</v>
          </cell>
          <cell r="AP151">
            <v>1245</v>
          </cell>
          <cell r="AQ151">
            <v>692</v>
          </cell>
          <cell r="AR151">
            <v>553</v>
          </cell>
          <cell r="AS151">
            <v>1631</v>
          </cell>
          <cell r="AT151">
            <v>4833</v>
          </cell>
        </row>
        <row r="152">
          <cell r="A152">
            <v>145</v>
          </cell>
          <cell r="B152" t="str">
            <v>Kirklees</v>
          </cell>
          <cell r="C152" t="str">
            <v>E4703</v>
          </cell>
          <cell r="D152">
            <v>610587</v>
          </cell>
          <cell r="E152">
            <v>283231862</v>
          </cell>
          <cell r="F152">
            <v>132327635</v>
          </cell>
          <cell r="G152">
            <v>11536393</v>
          </cell>
          <cell r="H152">
            <v>2095288</v>
          </cell>
          <cell r="I152">
            <v>9441105</v>
          </cell>
          <cell r="J152">
            <v>6091514</v>
          </cell>
          <cell r="K152">
            <v>164621</v>
          </cell>
          <cell r="L152">
            <v>4082</v>
          </cell>
          <cell r="M152">
            <v>38641</v>
          </cell>
          <cell r="N152">
            <v>6547978</v>
          </cell>
          <cell r="O152">
            <v>234527</v>
          </cell>
          <cell r="P152">
            <v>111454</v>
          </cell>
          <cell r="Q152">
            <v>1375</v>
          </cell>
          <cell r="R152">
            <v>2827</v>
          </cell>
          <cell r="S152">
            <v>118940</v>
          </cell>
          <cell r="T152">
            <v>0</v>
          </cell>
          <cell r="U152">
            <v>0</v>
          </cell>
          <cell r="V152">
            <v>0</v>
          </cell>
          <cell r="W152">
            <v>45216</v>
          </cell>
          <cell r="X152">
            <v>211950</v>
          </cell>
          <cell r="Y152">
            <v>1000000</v>
          </cell>
          <cell r="Z152">
            <v>108055365</v>
          </cell>
          <cell r="AA152">
            <v>1500000</v>
          </cell>
          <cell r="AC152">
            <v>520</v>
          </cell>
          <cell r="AD152">
            <v>33</v>
          </cell>
          <cell r="AE152">
            <v>2</v>
          </cell>
          <cell r="AF152">
            <v>2</v>
          </cell>
          <cell r="AG152">
            <v>2182</v>
          </cell>
          <cell r="AH152">
            <v>75</v>
          </cell>
          <cell r="AI152">
            <v>31</v>
          </cell>
          <cell r="AJ152">
            <v>2</v>
          </cell>
          <cell r="AK152">
            <v>2</v>
          </cell>
          <cell r="AL152">
            <v>45</v>
          </cell>
          <cell r="AM152">
            <v>0</v>
          </cell>
          <cell r="AN152">
            <v>0</v>
          </cell>
          <cell r="AO152">
            <v>6211</v>
          </cell>
          <cell r="AP152">
            <v>6535</v>
          </cell>
          <cell r="AQ152">
            <v>4806</v>
          </cell>
          <cell r="AR152">
            <v>1729</v>
          </cell>
          <cell r="AS152">
            <v>2345</v>
          </cell>
          <cell r="AT152">
            <v>15246</v>
          </cell>
        </row>
        <row r="153">
          <cell r="A153">
            <v>146</v>
          </cell>
          <cell r="B153" t="str">
            <v>Knowsley</v>
          </cell>
          <cell r="C153" t="str">
            <v>E4301</v>
          </cell>
          <cell r="D153">
            <v>141291</v>
          </cell>
          <cell r="E153">
            <v>102291880</v>
          </cell>
          <cell r="F153">
            <v>48567865</v>
          </cell>
          <cell r="G153">
            <v>1682901</v>
          </cell>
          <cell r="H153">
            <v>1024002</v>
          </cell>
          <cell r="I153">
            <v>658899</v>
          </cell>
          <cell r="J153">
            <v>2254630</v>
          </cell>
          <cell r="K153">
            <v>15385</v>
          </cell>
          <cell r="L153">
            <v>0</v>
          </cell>
          <cell r="M153">
            <v>150000</v>
          </cell>
          <cell r="N153">
            <v>1435045</v>
          </cell>
          <cell r="O153">
            <v>174580</v>
          </cell>
          <cell r="P153">
            <v>1426</v>
          </cell>
          <cell r="Q153">
            <v>0</v>
          </cell>
          <cell r="R153">
            <v>0</v>
          </cell>
          <cell r="S153">
            <v>0</v>
          </cell>
          <cell r="T153">
            <v>0</v>
          </cell>
          <cell r="U153">
            <v>0</v>
          </cell>
          <cell r="V153">
            <v>0</v>
          </cell>
          <cell r="W153">
            <v>0</v>
          </cell>
          <cell r="X153">
            <v>0</v>
          </cell>
          <cell r="Y153">
            <v>500000</v>
          </cell>
          <cell r="Z153">
            <v>43043786</v>
          </cell>
          <cell r="AA153">
            <v>2785419</v>
          </cell>
          <cell r="AC153">
            <v>129</v>
          </cell>
          <cell r="AD153">
            <v>3</v>
          </cell>
          <cell r="AE153">
            <v>0</v>
          </cell>
          <cell r="AF153">
            <v>0</v>
          </cell>
          <cell r="AG153">
            <v>239</v>
          </cell>
          <cell r="AH153">
            <v>40</v>
          </cell>
          <cell r="AI153">
            <v>2</v>
          </cell>
          <cell r="AJ153">
            <v>0</v>
          </cell>
          <cell r="AK153">
            <v>0</v>
          </cell>
          <cell r="AL153">
            <v>0</v>
          </cell>
          <cell r="AM153">
            <v>0</v>
          </cell>
          <cell r="AN153">
            <v>0</v>
          </cell>
          <cell r="AO153">
            <v>1354</v>
          </cell>
          <cell r="AP153">
            <v>947</v>
          </cell>
          <cell r="AQ153">
            <v>688</v>
          </cell>
          <cell r="AR153">
            <v>259</v>
          </cell>
          <cell r="AS153">
            <v>784</v>
          </cell>
          <cell r="AT153">
            <v>3162</v>
          </cell>
        </row>
        <row r="154">
          <cell r="A154">
            <v>147</v>
          </cell>
          <cell r="B154" t="str">
            <v>Lambeth</v>
          </cell>
          <cell r="C154" t="str">
            <v>E5017</v>
          </cell>
          <cell r="D154">
            <v>480869</v>
          </cell>
          <cell r="E154">
            <v>318680191</v>
          </cell>
          <cell r="F154">
            <v>150853109</v>
          </cell>
          <cell r="G154">
            <v>5246767.28</v>
          </cell>
          <cell r="H154">
            <v>2964179.99</v>
          </cell>
          <cell r="I154">
            <v>2282587.29</v>
          </cell>
          <cell r="J154">
            <v>15300666.6</v>
          </cell>
          <cell r="K154">
            <v>7615.6</v>
          </cell>
          <cell r="L154">
            <v>0</v>
          </cell>
          <cell r="M154">
            <v>50000</v>
          </cell>
          <cell r="N154">
            <v>3231000</v>
          </cell>
          <cell r="O154">
            <v>211361.95</v>
          </cell>
          <cell r="P154">
            <v>348889.91</v>
          </cell>
          <cell r="Q154">
            <v>0</v>
          </cell>
          <cell r="R154">
            <v>0</v>
          </cell>
          <cell r="S154">
            <v>0</v>
          </cell>
          <cell r="T154">
            <v>0</v>
          </cell>
          <cell r="U154">
            <v>0</v>
          </cell>
          <cell r="V154">
            <v>0</v>
          </cell>
          <cell r="W154">
            <v>198291</v>
          </cell>
          <cell r="X154">
            <v>0</v>
          </cell>
          <cell r="Y154">
            <v>2941000</v>
          </cell>
          <cell r="Z154">
            <v>125905299</v>
          </cell>
          <cell r="AA154">
            <v>3159442</v>
          </cell>
          <cell r="AC154">
            <v>646</v>
          </cell>
          <cell r="AD154">
            <v>2</v>
          </cell>
          <cell r="AE154">
            <v>0</v>
          </cell>
          <cell r="AF154">
            <v>0</v>
          </cell>
          <cell r="AG154">
            <v>740</v>
          </cell>
          <cell r="AH154">
            <v>95</v>
          </cell>
          <cell r="AI154">
            <v>28</v>
          </cell>
          <cell r="AJ154">
            <v>0</v>
          </cell>
          <cell r="AK154">
            <v>0</v>
          </cell>
          <cell r="AL154">
            <v>0</v>
          </cell>
          <cell r="AM154">
            <v>0</v>
          </cell>
          <cell r="AN154">
            <v>0</v>
          </cell>
          <cell r="AO154">
            <v>2761</v>
          </cell>
          <cell r="AP154">
            <v>2625</v>
          </cell>
          <cell r="AQ154">
            <v>1432</v>
          </cell>
          <cell r="AR154">
            <v>1193</v>
          </cell>
          <cell r="AS154">
            <v>3066</v>
          </cell>
          <cell r="AT154">
            <v>8576</v>
          </cell>
        </row>
        <row r="155">
          <cell r="A155">
            <v>148</v>
          </cell>
          <cell r="B155" t="str">
            <v>Lancaster</v>
          </cell>
          <cell r="C155" t="str">
            <v>E2337</v>
          </cell>
          <cell r="D155">
            <v>227185</v>
          </cell>
          <cell r="E155">
            <v>164108691</v>
          </cell>
          <cell r="F155">
            <v>77019392</v>
          </cell>
          <cell r="G155">
            <v>3206450</v>
          </cell>
          <cell r="H155">
            <v>1608470</v>
          </cell>
          <cell r="I155">
            <v>1597980</v>
          </cell>
          <cell r="J155">
            <v>3275342</v>
          </cell>
          <cell r="K155">
            <v>43062</v>
          </cell>
          <cell r="L155">
            <v>29785</v>
          </cell>
          <cell r="M155">
            <v>0</v>
          </cell>
          <cell r="N155">
            <v>1378154</v>
          </cell>
          <cell r="O155">
            <v>101463</v>
          </cell>
          <cell r="P155">
            <v>25275</v>
          </cell>
          <cell r="Q155">
            <v>2473</v>
          </cell>
          <cell r="R155">
            <v>4193</v>
          </cell>
          <cell r="S155">
            <v>0</v>
          </cell>
          <cell r="T155">
            <v>0</v>
          </cell>
          <cell r="U155">
            <v>0</v>
          </cell>
          <cell r="V155">
            <v>0</v>
          </cell>
          <cell r="W155">
            <v>0</v>
          </cell>
          <cell r="X155">
            <v>35258</v>
          </cell>
          <cell r="Y155">
            <v>657238</v>
          </cell>
          <cell r="Z155">
            <v>52715124</v>
          </cell>
          <cell r="AA155">
            <v>5144942</v>
          </cell>
          <cell r="AC155">
            <v>259</v>
          </cell>
          <cell r="AD155">
            <v>27</v>
          </cell>
          <cell r="AE155">
            <v>27</v>
          </cell>
          <cell r="AF155">
            <v>0</v>
          </cell>
          <cell r="AG155">
            <v>661</v>
          </cell>
          <cell r="AH155">
            <v>122</v>
          </cell>
          <cell r="AI155">
            <v>3</v>
          </cell>
          <cell r="AJ155">
            <v>14</v>
          </cell>
          <cell r="AK155">
            <v>4</v>
          </cell>
          <cell r="AL155">
            <v>0</v>
          </cell>
          <cell r="AM155">
            <v>0</v>
          </cell>
          <cell r="AN155">
            <v>0</v>
          </cell>
          <cell r="AO155">
            <v>1792</v>
          </cell>
          <cell r="AP155">
            <v>2074</v>
          </cell>
          <cell r="AQ155">
            <v>1596</v>
          </cell>
          <cell r="AR155">
            <v>478</v>
          </cell>
          <cell r="AS155">
            <v>1229</v>
          </cell>
          <cell r="AT155">
            <v>5138</v>
          </cell>
        </row>
        <row r="156">
          <cell r="A156">
            <v>149</v>
          </cell>
          <cell r="B156" t="str">
            <v>Leeds</v>
          </cell>
          <cell r="C156" t="str">
            <v>E4704</v>
          </cell>
          <cell r="D156">
            <v>1242261</v>
          </cell>
          <cell r="E156">
            <v>930583527</v>
          </cell>
          <cell r="F156">
            <v>439922439</v>
          </cell>
          <cell r="G156">
            <v>15389574</v>
          </cell>
          <cell r="H156">
            <v>9189442</v>
          </cell>
          <cell r="I156">
            <v>6200132</v>
          </cell>
          <cell r="J156">
            <v>21219679</v>
          </cell>
          <cell r="K156">
            <v>296977</v>
          </cell>
          <cell r="L156">
            <v>11134</v>
          </cell>
          <cell r="M156">
            <v>500000</v>
          </cell>
          <cell r="N156">
            <v>22500000</v>
          </cell>
          <cell r="O156">
            <v>50503</v>
          </cell>
          <cell r="P156">
            <v>500000</v>
          </cell>
          <cell r="Q156">
            <v>20345</v>
          </cell>
          <cell r="R156">
            <v>6266</v>
          </cell>
          <cell r="S156">
            <v>7499</v>
          </cell>
          <cell r="T156">
            <v>665000</v>
          </cell>
          <cell r="U156">
            <v>274990</v>
          </cell>
          <cell r="V156">
            <v>0</v>
          </cell>
          <cell r="W156">
            <v>200000</v>
          </cell>
          <cell r="X156">
            <v>200000</v>
          </cell>
          <cell r="Y156">
            <v>3000000</v>
          </cell>
          <cell r="Z156">
            <v>383304959</v>
          </cell>
          <cell r="AA156">
            <v>5909609</v>
          </cell>
          <cell r="AC156">
            <v>1049</v>
          </cell>
          <cell r="AD156">
            <v>61</v>
          </cell>
          <cell r="AE156">
            <v>8</v>
          </cell>
          <cell r="AF156">
            <v>9</v>
          </cell>
          <cell r="AG156">
            <v>3021</v>
          </cell>
          <cell r="AH156">
            <v>39</v>
          </cell>
          <cell r="AI156">
            <v>146</v>
          </cell>
          <cell r="AJ156">
            <v>46</v>
          </cell>
          <cell r="AK156">
            <v>5</v>
          </cell>
          <cell r="AL156">
            <v>8</v>
          </cell>
          <cell r="AM156">
            <v>3</v>
          </cell>
          <cell r="AN156">
            <v>0</v>
          </cell>
          <cell r="AO156">
            <v>11848</v>
          </cell>
          <cell r="AP156">
            <v>8155</v>
          </cell>
          <cell r="AQ156">
            <v>5096</v>
          </cell>
          <cell r="AR156">
            <v>3059</v>
          </cell>
          <cell r="AS156">
            <v>7022</v>
          </cell>
          <cell r="AT156">
            <v>27570</v>
          </cell>
        </row>
        <row r="157">
          <cell r="A157">
            <v>150</v>
          </cell>
          <cell r="B157" t="str">
            <v>Leicester</v>
          </cell>
          <cell r="C157" t="str">
            <v>E2401</v>
          </cell>
          <cell r="D157">
            <v>492367</v>
          </cell>
          <cell r="E157">
            <v>263940497</v>
          </cell>
          <cell r="F157">
            <v>124143764</v>
          </cell>
          <cell r="G157">
            <v>7846568.1399999997</v>
          </cell>
          <cell r="H157">
            <v>2377544.91</v>
          </cell>
          <cell r="I157">
            <v>5469023.2300000004</v>
          </cell>
          <cell r="J157">
            <v>7603657.46</v>
          </cell>
          <cell r="K157">
            <v>42358.16</v>
          </cell>
          <cell r="L157">
            <v>0</v>
          </cell>
          <cell r="M157">
            <v>100000</v>
          </cell>
          <cell r="N157">
            <v>3992767</v>
          </cell>
          <cell r="O157">
            <v>337631.58</v>
          </cell>
          <cell r="P157">
            <v>145924.76</v>
          </cell>
          <cell r="Q157">
            <v>0</v>
          </cell>
          <cell r="R157">
            <v>0</v>
          </cell>
          <cell r="S157">
            <v>0</v>
          </cell>
          <cell r="T157">
            <v>0</v>
          </cell>
          <cell r="U157">
            <v>0</v>
          </cell>
          <cell r="V157">
            <v>0</v>
          </cell>
          <cell r="W157">
            <v>120000</v>
          </cell>
          <cell r="X157">
            <v>380480</v>
          </cell>
          <cell r="Y157">
            <v>1750000</v>
          </cell>
          <cell r="Z157">
            <v>103464630</v>
          </cell>
          <cell r="AA157">
            <v>575000</v>
          </cell>
          <cell r="AC157">
            <v>454</v>
          </cell>
          <cell r="AD157">
            <v>8</v>
          </cell>
          <cell r="AE157">
            <v>0</v>
          </cell>
          <cell r="AF157">
            <v>8</v>
          </cell>
          <cell r="AG157">
            <v>1162</v>
          </cell>
          <cell r="AH157">
            <v>233</v>
          </cell>
          <cell r="AI157">
            <v>41</v>
          </cell>
          <cell r="AJ157">
            <v>0</v>
          </cell>
          <cell r="AK157">
            <v>0</v>
          </cell>
          <cell r="AL157">
            <v>0</v>
          </cell>
          <cell r="AM157">
            <v>0</v>
          </cell>
          <cell r="AN157">
            <v>0</v>
          </cell>
          <cell r="AO157">
            <v>4273</v>
          </cell>
          <cell r="AP157">
            <v>4502</v>
          </cell>
          <cell r="AQ157">
            <v>3232</v>
          </cell>
          <cell r="AR157">
            <v>1270</v>
          </cell>
          <cell r="AS157">
            <v>2986</v>
          </cell>
          <cell r="AT157">
            <v>12028</v>
          </cell>
        </row>
        <row r="158">
          <cell r="A158">
            <v>151</v>
          </cell>
          <cell r="B158" t="str">
            <v>Lewes</v>
          </cell>
          <cell r="C158" t="str">
            <v>E1435</v>
          </cell>
          <cell r="D158">
            <v>130673</v>
          </cell>
          <cell r="E158">
            <v>64464045</v>
          </cell>
          <cell r="F158">
            <v>29405675</v>
          </cell>
          <cell r="G158">
            <v>2126096.9700000002</v>
          </cell>
          <cell r="H158">
            <v>440930.2</v>
          </cell>
          <cell r="I158">
            <v>1685166.77</v>
          </cell>
          <cell r="J158">
            <v>1980797.85</v>
          </cell>
          <cell r="K158">
            <v>74323.199999999997</v>
          </cell>
          <cell r="L158">
            <v>11550.19</v>
          </cell>
          <cell r="M158">
            <v>10000</v>
          </cell>
          <cell r="N158">
            <v>639360.4</v>
          </cell>
          <cell r="O158">
            <v>162485.81</v>
          </cell>
          <cell r="P158">
            <v>14247.75</v>
          </cell>
          <cell r="Q158">
            <v>0</v>
          </cell>
          <cell r="R158">
            <v>0</v>
          </cell>
          <cell r="S158">
            <v>0</v>
          </cell>
          <cell r="T158">
            <v>0</v>
          </cell>
          <cell r="U158">
            <v>0</v>
          </cell>
          <cell r="V158">
            <v>0</v>
          </cell>
          <cell r="W158">
            <v>0</v>
          </cell>
          <cell r="X158">
            <v>0</v>
          </cell>
          <cell r="Y158">
            <v>812000</v>
          </cell>
          <cell r="Z158">
            <v>23941285</v>
          </cell>
          <cell r="AA158">
            <v>350000</v>
          </cell>
          <cell r="AC158">
            <v>198</v>
          </cell>
          <cell r="AD158">
            <v>22</v>
          </cell>
          <cell r="AE158">
            <v>12</v>
          </cell>
          <cell r="AF158">
            <v>4</v>
          </cell>
          <cell r="AG158">
            <v>392</v>
          </cell>
          <cell r="AH158">
            <v>101</v>
          </cell>
          <cell r="AI158">
            <v>4</v>
          </cell>
          <cell r="AJ158">
            <v>1</v>
          </cell>
          <cell r="AK158">
            <v>0</v>
          </cell>
          <cell r="AL158">
            <v>0</v>
          </cell>
          <cell r="AM158">
            <v>0</v>
          </cell>
          <cell r="AN158">
            <v>0</v>
          </cell>
          <cell r="AO158">
            <v>1100</v>
          </cell>
          <cell r="AP158">
            <v>1180</v>
          </cell>
          <cell r="AQ158">
            <v>764</v>
          </cell>
          <cell r="AR158">
            <v>416</v>
          </cell>
          <cell r="AS158">
            <v>902</v>
          </cell>
          <cell r="AT158">
            <v>3212</v>
          </cell>
        </row>
        <row r="159">
          <cell r="A159">
            <v>152</v>
          </cell>
          <cell r="B159" t="str">
            <v>Lewisham</v>
          </cell>
          <cell r="C159" t="str">
            <v>E5018</v>
          </cell>
          <cell r="D159">
            <v>306899</v>
          </cell>
          <cell r="E159">
            <v>139821476</v>
          </cell>
          <cell r="F159">
            <v>65326580</v>
          </cell>
          <cell r="G159">
            <v>4571683.12</v>
          </cell>
          <cell r="H159">
            <v>1151940.1599999999</v>
          </cell>
          <cell r="I159">
            <v>3419742.96</v>
          </cell>
          <cell r="J159">
            <v>5965960.6900000004</v>
          </cell>
          <cell r="K159">
            <v>0</v>
          </cell>
          <cell r="L159">
            <v>0</v>
          </cell>
          <cell r="M159">
            <v>0</v>
          </cell>
          <cell r="N159">
            <v>1111039.3500000001</v>
          </cell>
          <cell r="O159">
            <v>259371.43</v>
          </cell>
          <cell r="P159">
            <v>34359.449999999997</v>
          </cell>
          <cell r="Q159">
            <v>0</v>
          </cell>
          <cell r="R159">
            <v>0</v>
          </cell>
          <cell r="S159">
            <v>0</v>
          </cell>
          <cell r="T159">
            <v>0</v>
          </cell>
          <cell r="U159">
            <v>0</v>
          </cell>
          <cell r="V159">
            <v>0</v>
          </cell>
          <cell r="W159">
            <v>0</v>
          </cell>
          <cell r="X159">
            <v>79463.429999999993</v>
          </cell>
          <cell r="Y159">
            <v>1580110.85</v>
          </cell>
          <cell r="Z159">
            <v>51398975.600000001</v>
          </cell>
          <cell r="AA159">
            <v>3201337</v>
          </cell>
          <cell r="AC159">
            <v>324</v>
          </cell>
          <cell r="AD159">
            <v>0</v>
          </cell>
          <cell r="AE159">
            <v>0</v>
          </cell>
          <cell r="AF159">
            <v>0</v>
          </cell>
          <cell r="AG159">
            <v>606</v>
          </cell>
          <cell r="AH159">
            <v>67</v>
          </cell>
          <cell r="AI159">
            <v>11</v>
          </cell>
          <cell r="AJ159">
            <v>0</v>
          </cell>
          <cell r="AK159">
            <v>0</v>
          </cell>
          <cell r="AL159">
            <v>0</v>
          </cell>
          <cell r="AM159">
            <v>0</v>
          </cell>
          <cell r="AN159">
            <v>0</v>
          </cell>
          <cell r="AO159">
            <v>1587</v>
          </cell>
          <cell r="AP159">
            <v>2151</v>
          </cell>
          <cell r="AQ159">
            <v>1111</v>
          </cell>
          <cell r="AR159">
            <v>1040</v>
          </cell>
          <cell r="AS159">
            <v>2259</v>
          </cell>
          <cell r="AT159">
            <v>6092</v>
          </cell>
        </row>
        <row r="160">
          <cell r="A160">
            <v>153</v>
          </cell>
          <cell r="B160" t="str">
            <v>Lichfield</v>
          </cell>
          <cell r="C160" t="str">
            <v>E3433</v>
          </cell>
          <cell r="D160">
            <v>124275</v>
          </cell>
          <cell r="E160">
            <v>82434725</v>
          </cell>
          <cell r="F160">
            <v>38465166</v>
          </cell>
          <cell r="G160">
            <v>1549094</v>
          </cell>
          <cell r="H160">
            <v>771300</v>
          </cell>
          <cell r="I160">
            <v>777794</v>
          </cell>
          <cell r="J160">
            <v>1013374</v>
          </cell>
          <cell r="K160">
            <v>56939</v>
          </cell>
          <cell r="L160">
            <v>6429</v>
          </cell>
          <cell r="M160">
            <v>200000</v>
          </cell>
          <cell r="N160">
            <v>1250538</v>
          </cell>
          <cell r="O160">
            <v>32681</v>
          </cell>
          <cell r="P160">
            <v>40164</v>
          </cell>
          <cell r="Q160">
            <v>0</v>
          </cell>
          <cell r="R160">
            <v>3856</v>
          </cell>
          <cell r="S160">
            <v>0</v>
          </cell>
          <cell r="T160">
            <v>0</v>
          </cell>
          <cell r="U160">
            <v>0</v>
          </cell>
          <cell r="V160">
            <v>0</v>
          </cell>
          <cell r="W160">
            <v>0</v>
          </cell>
          <cell r="X160">
            <v>796252</v>
          </cell>
          <cell r="Y160">
            <v>537000</v>
          </cell>
          <cell r="Z160">
            <v>32113505</v>
          </cell>
          <cell r="AA160">
            <v>445000</v>
          </cell>
          <cell r="AC160">
            <v>111</v>
          </cell>
          <cell r="AD160">
            <v>14</v>
          </cell>
          <cell r="AE160">
            <v>7</v>
          </cell>
          <cell r="AF160">
            <v>1</v>
          </cell>
          <cell r="AG160">
            <v>385</v>
          </cell>
          <cell r="AH160">
            <v>25</v>
          </cell>
          <cell r="AI160">
            <v>22</v>
          </cell>
          <cell r="AJ160">
            <v>0</v>
          </cell>
          <cell r="AK160">
            <v>4</v>
          </cell>
          <cell r="AL160">
            <v>0</v>
          </cell>
          <cell r="AM160">
            <v>0</v>
          </cell>
          <cell r="AN160">
            <v>0</v>
          </cell>
          <cell r="AO160">
            <v>1248</v>
          </cell>
          <cell r="AP160">
            <v>833</v>
          </cell>
          <cell r="AQ160">
            <v>469</v>
          </cell>
          <cell r="AR160">
            <v>364</v>
          </cell>
          <cell r="AS160">
            <v>777</v>
          </cell>
          <cell r="AT160">
            <v>2882</v>
          </cell>
        </row>
        <row r="161">
          <cell r="A161">
            <v>154</v>
          </cell>
          <cell r="B161" t="str">
            <v>Lincoln</v>
          </cell>
          <cell r="C161" t="str">
            <v>E2533</v>
          </cell>
          <cell r="D161">
            <v>148989</v>
          </cell>
          <cell r="E161">
            <v>104490670</v>
          </cell>
          <cell r="F161">
            <v>48684656</v>
          </cell>
          <cell r="G161">
            <v>1774738</v>
          </cell>
          <cell r="H161">
            <v>994302</v>
          </cell>
          <cell r="I161">
            <v>780436</v>
          </cell>
          <cell r="J161">
            <v>3560762</v>
          </cell>
          <cell r="K161">
            <v>76501</v>
          </cell>
          <cell r="L161">
            <v>0</v>
          </cell>
          <cell r="M161">
            <v>15000</v>
          </cell>
          <cell r="N161">
            <v>1104416</v>
          </cell>
          <cell r="O161">
            <v>33024</v>
          </cell>
          <cell r="P161">
            <v>1410</v>
          </cell>
          <cell r="Q161">
            <v>3718</v>
          </cell>
          <cell r="R161">
            <v>0</v>
          </cell>
          <cell r="S161">
            <v>0</v>
          </cell>
          <cell r="T161">
            <v>0</v>
          </cell>
          <cell r="U161">
            <v>0</v>
          </cell>
          <cell r="V161">
            <v>0</v>
          </cell>
          <cell r="W161">
            <v>90000</v>
          </cell>
          <cell r="X161">
            <v>156000</v>
          </cell>
          <cell r="Y161">
            <v>750000</v>
          </cell>
          <cell r="Z161">
            <v>42118472</v>
          </cell>
          <cell r="AA161">
            <v>791000</v>
          </cell>
          <cell r="AC161">
            <v>207</v>
          </cell>
          <cell r="AD161">
            <v>10</v>
          </cell>
          <cell r="AE161">
            <v>0</v>
          </cell>
          <cell r="AF161">
            <v>0</v>
          </cell>
          <cell r="AG161">
            <v>225</v>
          </cell>
          <cell r="AH161">
            <v>31</v>
          </cell>
          <cell r="AI161">
            <v>1</v>
          </cell>
          <cell r="AJ161">
            <v>4</v>
          </cell>
          <cell r="AK161">
            <v>0</v>
          </cell>
          <cell r="AL161">
            <v>0</v>
          </cell>
          <cell r="AM161">
            <v>0</v>
          </cell>
          <cell r="AN161">
            <v>0</v>
          </cell>
          <cell r="AO161">
            <v>1447</v>
          </cell>
          <cell r="AP161">
            <v>991</v>
          </cell>
          <cell r="AQ161">
            <v>663</v>
          </cell>
          <cell r="AR161">
            <v>328</v>
          </cell>
          <cell r="AS161">
            <v>981</v>
          </cell>
          <cell r="AT161">
            <v>3400</v>
          </cell>
        </row>
        <row r="162">
          <cell r="A162">
            <v>155</v>
          </cell>
          <cell r="B162" t="str">
            <v>Liverpool</v>
          </cell>
          <cell r="C162" t="str">
            <v>E4302</v>
          </cell>
          <cell r="D162">
            <v>778592</v>
          </cell>
          <cell r="E162">
            <v>513893614</v>
          </cell>
          <cell r="F162">
            <v>241484596</v>
          </cell>
          <cell r="G162">
            <v>7724076</v>
          </cell>
          <cell r="H162">
            <v>4234339</v>
          </cell>
          <cell r="I162">
            <v>3489737</v>
          </cell>
          <cell r="J162">
            <v>15915926</v>
          </cell>
          <cell r="K162">
            <v>4685</v>
          </cell>
          <cell r="L162">
            <v>0</v>
          </cell>
          <cell r="M162">
            <v>350000</v>
          </cell>
          <cell r="N162">
            <v>16396828</v>
          </cell>
          <cell r="O162">
            <v>28115</v>
          </cell>
          <cell r="P162">
            <v>70647</v>
          </cell>
          <cell r="Q162">
            <v>0</v>
          </cell>
          <cell r="R162">
            <v>0</v>
          </cell>
          <cell r="S162">
            <v>0</v>
          </cell>
          <cell r="T162">
            <v>0</v>
          </cell>
          <cell r="U162">
            <v>0</v>
          </cell>
          <cell r="V162">
            <v>0</v>
          </cell>
          <cell r="W162">
            <v>400000</v>
          </cell>
          <cell r="X162">
            <v>74331</v>
          </cell>
          <cell r="Y162">
            <v>2301698</v>
          </cell>
          <cell r="Z162">
            <v>199953774</v>
          </cell>
          <cell r="AA162">
            <v>4500000</v>
          </cell>
          <cell r="AC162">
            <v>780</v>
          </cell>
          <cell r="AD162">
            <v>2</v>
          </cell>
          <cell r="AE162">
            <v>0</v>
          </cell>
          <cell r="AF162">
            <v>0</v>
          </cell>
          <cell r="AG162">
            <v>3067</v>
          </cell>
          <cell r="AH162">
            <v>21</v>
          </cell>
          <cell r="AI162">
            <v>20</v>
          </cell>
          <cell r="AJ162">
            <v>0</v>
          </cell>
          <cell r="AK162">
            <v>0</v>
          </cell>
          <cell r="AL162">
            <v>0</v>
          </cell>
          <cell r="AM162">
            <v>0</v>
          </cell>
          <cell r="AN162">
            <v>0</v>
          </cell>
          <cell r="AO162">
            <v>8124</v>
          </cell>
          <cell r="AP162">
            <v>4400</v>
          </cell>
          <cell r="AQ162">
            <v>3133</v>
          </cell>
          <cell r="AR162">
            <v>1267</v>
          </cell>
          <cell r="AS162">
            <v>4760</v>
          </cell>
          <cell r="AT162">
            <v>17909</v>
          </cell>
        </row>
        <row r="163">
          <cell r="A163">
            <v>156</v>
          </cell>
          <cell r="B163" t="str">
            <v>Luton</v>
          </cell>
          <cell r="C163" t="str">
            <v>E0201</v>
          </cell>
          <cell r="D163">
            <v>259664</v>
          </cell>
          <cell r="E163">
            <v>169736317</v>
          </cell>
          <cell r="F163">
            <v>78830715</v>
          </cell>
          <cell r="G163">
            <v>2552166.87</v>
          </cell>
          <cell r="H163">
            <v>1646052.1</v>
          </cell>
          <cell r="I163">
            <v>906114.77</v>
          </cell>
          <cell r="J163">
            <v>4683988.8499999996</v>
          </cell>
          <cell r="K163">
            <v>17795.439999999999</v>
          </cell>
          <cell r="L163">
            <v>0</v>
          </cell>
          <cell r="M163">
            <v>92379</v>
          </cell>
          <cell r="N163">
            <v>2710795</v>
          </cell>
          <cell r="O163">
            <v>138613</v>
          </cell>
          <cell r="P163">
            <v>65994</v>
          </cell>
          <cell r="Q163">
            <v>155.44999999999999</v>
          </cell>
          <cell r="R163">
            <v>0</v>
          </cell>
          <cell r="S163">
            <v>0</v>
          </cell>
          <cell r="T163">
            <v>0</v>
          </cell>
          <cell r="U163">
            <v>0</v>
          </cell>
          <cell r="V163">
            <v>0</v>
          </cell>
          <cell r="W163">
            <v>0</v>
          </cell>
          <cell r="X163">
            <v>30166</v>
          </cell>
          <cell r="Y163">
            <v>1029466.82</v>
          </cell>
          <cell r="Z163">
            <v>69213227.400000006</v>
          </cell>
          <cell r="AA163">
            <v>3253778.45</v>
          </cell>
          <cell r="AC163">
            <v>227</v>
          </cell>
          <cell r="AD163">
            <v>5</v>
          </cell>
          <cell r="AE163">
            <v>0</v>
          </cell>
          <cell r="AF163">
            <v>0</v>
          </cell>
          <cell r="AG163">
            <v>1027</v>
          </cell>
          <cell r="AH163">
            <v>84</v>
          </cell>
          <cell r="AI163">
            <v>9</v>
          </cell>
          <cell r="AJ163">
            <v>1</v>
          </cell>
          <cell r="AK163">
            <v>0</v>
          </cell>
          <cell r="AL163">
            <v>0</v>
          </cell>
          <cell r="AM163">
            <v>0</v>
          </cell>
          <cell r="AN163">
            <v>0</v>
          </cell>
          <cell r="AO163">
            <v>2464</v>
          </cell>
          <cell r="AP163">
            <v>1312</v>
          </cell>
          <cell r="AQ163">
            <v>695</v>
          </cell>
          <cell r="AR163">
            <v>617</v>
          </cell>
          <cell r="AS163">
            <v>2124</v>
          </cell>
          <cell r="AT163">
            <v>5755</v>
          </cell>
        </row>
        <row r="164">
          <cell r="A164">
            <v>157</v>
          </cell>
          <cell r="B164" t="str">
            <v>Maidstone</v>
          </cell>
          <cell r="C164" t="str">
            <v>E2237</v>
          </cell>
          <cell r="D164">
            <v>206271</v>
          </cell>
          <cell r="E164">
            <v>141983116</v>
          </cell>
          <cell r="F164">
            <v>66530660</v>
          </cell>
          <cell r="G164">
            <v>3201424</v>
          </cell>
          <cell r="H164">
            <v>1351593</v>
          </cell>
          <cell r="I164">
            <v>1849831</v>
          </cell>
          <cell r="J164">
            <v>3652402</v>
          </cell>
          <cell r="K164">
            <v>103192</v>
          </cell>
          <cell r="L164">
            <v>5429</v>
          </cell>
          <cell r="M164">
            <v>0</v>
          </cell>
          <cell r="N164">
            <v>2672034</v>
          </cell>
          <cell r="O164">
            <v>115503</v>
          </cell>
          <cell r="P164">
            <v>8921</v>
          </cell>
          <cell r="Q164">
            <v>7881</v>
          </cell>
          <cell r="R164">
            <v>3362</v>
          </cell>
          <cell r="S164">
            <v>0</v>
          </cell>
          <cell r="T164">
            <v>0</v>
          </cell>
          <cell r="U164">
            <v>0</v>
          </cell>
          <cell r="V164">
            <v>0</v>
          </cell>
          <cell r="W164">
            <v>9000</v>
          </cell>
          <cell r="X164">
            <v>167559</v>
          </cell>
          <cell r="Y164">
            <v>538600</v>
          </cell>
          <cell r="Z164">
            <v>57025319</v>
          </cell>
          <cell r="AA164">
            <v>500000</v>
          </cell>
          <cell r="AC164">
            <v>239</v>
          </cell>
          <cell r="AD164">
            <v>29</v>
          </cell>
          <cell r="AE164">
            <v>6</v>
          </cell>
          <cell r="AF164">
            <v>0</v>
          </cell>
          <cell r="AG164">
            <v>633</v>
          </cell>
          <cell r="AH164">
            <v>90</v>
          </cell>
          <cell r="AI164">
            <v>4</v>
          </cell>
          <cell r="AJ164">
            <v>3</v>
          </cell>
          <cell r="AK164">
            <v>4</v>
          </cell>
          <cell r="AL164">
            <v>0</v>
          </cell>
          <cell r="AM164">
            <v>0</v>
          </cell>
          <cell r="AN164">
            <v>0</v>
          </cell>
          <cell r="AO164">
            <v>2115</v>
          </cell>
          <cell r="AP164">
            <v>1142</v>
          </cell>
          <cell r="AQ164">
            <v>656</v>
          </cell>
          <cell r="AR164">
            <v>486</v>
          </cell>
          <cell r="AS164">
            <v>1419</v>
          </cell>
          <cell r="AT164">
            <v>4692</v>
          </cell>
        </row>
        <row r="165">
          <cell r="A165">
            <v>158</v>
          </cell>
          <cell r="B165" t="str">
            <v>Maldon</v>
          </cell>
          <cell r="C165" t="str">
            <v>E1539</v>
          </cell>
          <cell r="D165">
            <v>93051</v>
          </cell>
          <cell r="E165">
            <v>35367704</v>
          </cell>
          <cell r="F165">
            <v>16943675</v>
          </cell>
          <cell r="G165">
            <v>1706837</v>
          </cell>
          <cell r="H165">
            <v>275944</v>
          </cell>
          <cell r="I165">
            <v>1430893</v>
          </cell>
          <cell r="J165">
            <v>894373.21</v>
          </cell>
          <cell r="K165">
            <v>24129</v>
          </cell>
          <cell r="L165">
            <v>11460</v>
          </cell>
          <cell r="M165">
            <v>6000</v>
          </cell>
          <cell r="N165">
            <v>431688.3</v>
          </cell>
          <cell r="O165">
            <v>33685</v>
          </cell>
          <cell r="P165">
            <v>12947</v>
          </cell>
          <cell r="Q165">
            <v>0</v>
          </cell>
          <cell r="R165">
            <v>819</v>
          </cell>
          <cell r="S165">
            <v>0</v>
          </cell>
          <cell r="T165">
            <v>0</v>
          </cell>
          <cell r="U165">
            <v>0</v>
          </cell>
          <cell r="V165">
            <v>0</v>
          </cell>
          <cell r="W165">
            <v>0</v>
          </cell>
          <cell r="X165">
            <v>5159.34</v>
          </cell>
          <cell r="Y165">
            <v>315030.61</v>
          </cell>
          <cell r="Z165">
            <v>13724303.5</v>
          </cell>
          <cell r="AA165">
            <v>0</v>
          </cell>
          <cell r="AC165">
            <v>125</v>
          </cell>
          <cell r="AD165">
            <v>6</v>
          </cell>
          <cell r="AE165">
            <v>9</v>
          </cell>
          <cell r="AF165">
            <v>0</v>
          </cell>
          <cell r="AG165">
            <v>165</v>
          </cell>
          <cell r="AH165">
            <v>75</v>
          </cell>
          <cell r="AI165">
            <v>9</v>
          </cell>
          <cell r="AJ165">
            <v>0</v>
          </cell>
          <cell r="AK165">
            <v>2</v>
          </cell>
          <cell r="AL165">
            <v>0</v>
          </cell>
          <cell r="AM165">
            <v>0</v>
          </cell>
          <cell r="AN165">
            <v>0</v>
          </cell>
          <cell r="AO165">
            <v>592</v>
          </cell>
          <cell r="AP165">
            <v>1012</v>
          </cell>
          <cell r="AQ165">
            <v>711</v>
          </cell>
          <cell r="AR165">
            <v>301</v>
          </cell>
          <cell r="AS165">
            <v>723</v>
          </cell>
          <cell r="AT165">
            <v>2379</v>
          </cell>
        </row>
        <row r="166">
          <cell r="A166">
            <v>159</v>
          </cell>
          <cell r="B166" t="str">
            <v>Malvern Hills</v>
          </cell>
          <cell r="C166" t="str">
            <v>E1851</v>
          </cell>
          <cell r="D166">
            <v>107713</v>
          </cell>
          <cell r="E166">
            <v>42052065</v>
          </cell>
          <cell r="F166">
            <v>19765439</v>
          </cell>
          <cell r="G166">
            <v>1903296</v>
          </cell>
          <cell r="H166">
            <v>344893</v>
          </cell>
          <cell r="I166">
            <v>1558403</v>
          </cell>
          <cell r="J166">
            <v>1627501</v>
          </cell>
          <cell r="K166">
            <v>42339</v>
          </cell>
          <cell r="L166">
            <v>57335</v>
          </cell>
          <cell r="M166">
            <v>19944</v>
          </cell>
          <cell r="N166">
            <v>216597</v>
          </cell>
          <cell r="O166">
            <v>87105</v>
          </cell>
          <cell r="P166">
            <v>56028</v>
          </cell>
          <cell r="Q166">
            <v>10496</v>
          </cell>
          <cell r="R166">
            <v>31925</v>
          </cell>
          <cell r="S166">
            <v>30593</v>
          </cell>
          <cell r="T166">
            <v>0</v>
          </cell>
          <cell r="U166">
            <v>0</v>
          </cell>
          <cell r="V166">
            <v>0</v>
          </cell>
          <cell r="W166">
            <v>0</v>
          </cell>
          <cell r="X166">
            <v>4271</v>
          </cell>
          <cell r="Y166">
            <v>331680</v>
          </cell>
          <cell r="Z166">
            <v>15498783</v>
          </cell>
          <cell r="AA166">
            <v>188927</v>
          </cell>
          <cell r="AC166">
            <v>198</v>
          </cell>
          <cell r="AD166">
            <v>10</v>
          </cell>
          <cell r="AE166">
            <v>39</v>
          </cell>
          <cell r="AF166">
            <v>0</v>
          </cell>
          <cell r="AG166">
            <v>257</v>
          </cell>
          <cell r="AH166">
            <v>120</v>
          </cell>
          <cell r="AI166">
            <v>27</v>
          </cell>
          <cell r="AJ166">
            <v>10</v>
          </cell>
          <cell r="AK166">
            <v>26</v>
          </cell>
          <cell r="AL166">
            <v>8</v>
          </cell>
          <cell r="AM166">
            <v>0</v>
          </cell>
          <cell r="AN166">
            <v>0</v>
          </cell>
          <cell r="AO166">
            <v>865</v>
          </cell>
          <cell r="AP166">
            <v>1145</v>
          </cell>
          <cell r="AQ166">
            <v>862</v>
          </cell>
          <cell r="AR166">
            <v>283</v>
          </cell>
          <cell r="AS166">
            <v>709</v>
          </cell>
          <cell r="AT166">
            <v>2784</v>
          </cell>
        </row>
        <row r="167">
          <cell r="A167">
            <v>160</v>
          </cell>
          <cell r="B167" t="str">
            <v>Manchester</v>
          </cell>
          <cell r="C167" t="str">
            <v>E4203</v>
          </cell>
          <cell r="D167">
            <v>1120777</v>
          </cell>
          <cell r="E167">
            <v>851849900</v>
          </cell>
          <cell r="F167">
            <v>402941635</v>
          </cell>
          <cell r="G167">
            <v>9112519</v>
          </cell>
          <cell r="H167">
            <v>6972584</v>
          </cell>
          <cell r="I167">
            <v>2139935</v>
          </cell>
          <cell r="J167">
            <v>24883156</v>
          </cell>
          <cell r="K167">
            <v>99496</v>
          </cell>
          <cell r="L167">
            <v>0</v>
          </cell>
          <cell r="M167">
            <v>0</v>
          </cell>
          <cell r="N167">
            <v>32708621</v>
          </cell>
          <cell r="O167">
            <v>650346</v>
          </cell>
          <cell r="P167">
            <v>1121648</v>
          </cell>
          <cell r="Q167">
            <v>0</v>
          </cell>
          <cell r="R167">
            <v>0</v>
          </cell>
          <cell r="S167">
            <v>0</v>
          </cell>
          <cell r="T167">
            <v>372117</v>
          </cell>
          <cell r="U167">
            <v>302645</v>
          </cell>
          <cell r="V167">
            <v>0</v>
          </cell>
          <cell r="W167">
            <v>0</v>
          </cell>
          <cell r="X167">
            <v>0</v>
          </cell>
          <cell r="Y167">
            <v>3289605</v>
          </cell>
          <cell r="Z167">
            <v>337209025</v>
          </cell>
          <cell r="AA167">
            <v>19637304</v>
          </cell>
          <cell r="AC167">
            <v>837</v>
          </cell>
          <cell r="AD167">
            <v>11</v>
          </cell>
          <cell r="AE167">
            <v>0</v>
          </cell>
          <cell r="AF167">
            <v>0</v>
          </cell>
          <cell r="AG167">
            <v>5330</v>
          </cell>
          <cell r="AH167">
            <v>0</v>
          </cell>
          <cell r="AI167">
            <v>0</v>
          </cell>
          <cell r="AJ167">
            <v>0</v>
          </cell>
          <cell r="AK167">
            <v>0</v>
          </cell>
          <cell r="AL167">
            <v>0</v>
          </cell>
          <cell r="AM167">
            <v>24</v>
          </cell>
          <cell r="AN167">
            <v>0</v>
          </cell>
          <cell r="AO167">
            <v>11309</v>
          </cell>
          <cell r="AP167">
            <v>4807</v>
          </cell>
          <cell r="AQ167">
            <v>2999</v>
          </cell>
          <cell r="AR167">
            <v>1808</v>
          </cell>
          <cell r="AS167">
            <v>7611</v>
          </cell>
          <cell r="AT167">
            <v>24384</v>
          </cell>
        </row>
        <row r="168">
          <cell r="A168">
            <v>161</v>
          </cell>
          <cell r="B168" t="str">
            <v>Mansfield</v>
          </cell>
          <cell r="C168" t="str">
            <v>E3035</v>
          </cell>
          <cell r="D168">
            <v>128720</v>
          </cell>
          <cell r="E168">
            <v>71558855</v>
          </cell>
          <cell r="F168">
            <v>33963442</v>
          </cell>
          <cell r="G168">
            <v>1607176</v>
          </cell>
          <cell r="H168">
            <v>679032</v>
          </cell>
          <cell r="I168">
            <v>928144</v>
          </cell>
          <cell r="J168">
            <v>1892208</v>
          </cell>
          <cell r="K168">
            <v>15424</v>
          </cell>
          <cell r="L168">
            <v>0</v>
          </cell>
          <cell r="M168">
            <v>0</v>
          </cell>
          <cell r="N168">
            <v>809749</v>
          </cell>
          <cell r="O168">
            <v>7890</v>
          </cell>
          <cell r="P168">
            <v>88495</v>
          </cell>
          <cell r="Q168">
            <v>0</v>
          </cell>
          <cell r="R168">
            <v>0</v>
          </cell>
          <cell r="S168">
            <v>0</v>
          </cell>
          <cell r="T168">
            <v>68143</v>
          </cell>
          <cell r="U168">
            <v>0</v>
          </cell>
          <cell r="V168">
            <v>0</v>
          </cell>
          <cell r="W168">
            <v>50000</v>
          </cell>
          <cell r="X168">
            <v>0</v>
          </cell>
          <cell r="Y168">
            <v>457000</v>
          </cell>
          <cell r="Z168">
            <v>29565112</v>
          </cell>
          <cell r="AA168">
            <v>115000</v>
          </cell>
          <cell r="AC168">
            <v>150</v>
          </cell>
          <cell r="AD168">
            <v>2</v>
          </cell>
          <cell r="AE168">
            <v>0</v>
          </cell>
          <cell r="AF168">
            <v>1</v>
          </cell>
          <cell r="AG168">
            <v>502</v>
          </cell>
          <cell r="AH168">
            <v>7</v>
          </cell>
          <cell r="AI168">
            <v>17</v>
          </cell>
          <cell r="AJ168">
            <v>0</v>
          </cell>
          <cell r="AK168">
            <v>0</v>
          </cell>
          <cell r="AL168">
            <v>0</v>
          </cell>
          <cell r="AM168">
            <v>0</v>
          </cell>
          <cell r="AN168">
            <v>0</v>
          </cell>
          <cell r="AO168">
            <v>1124</v>
          </cell>
          <cell r="AP168">
            <v>1044</v>
          </cell>
          <cell r="AQ168">
            <v>816</v>
          </cell>
          <cell r="AR168">
            <v>228</v>
          </cell>
          <cell r="AS168">
            <v>861</v>
          </cell>
          <cell r="AT168">
            <v>3074</v>
          </cell>
        </row>
        <row r="169">
          <cell r="A169">
            <v>162</v>
          </cell>
          <cell r="B169" t="str">
            <v>Medway</v>
          </cell>
          <cell r="C169" t="str">
            <v>E2201</v>
          </cell>
          <cell r="D169">
            <v>283782</v>
          </cell>
          <cell r="E169">
            <v>218365810</v>
          </cell>
          <cell r="F169">
            <v>104677430</v>
          </cell>
          <cell r="G169">
            <v>3626326.18</v>
          </cell>
          <cell r="H169">
            <v>2323086.33</v>
          </cell>
          <cell r="I169">
            <v>1303239.8500000001</v>
          </cell>
          <cell r="J169">
            <v>6966150.0599999996</v>
          </cell>
          <cell r="K169">
            <v>105627.07</v>
          </cell>
          <cell r="L169">
            <v>5036.8999999999996</v>
          </cell>
          <cell r="M169">
            <v>0</v>
          </cell>
          <cell r="N169">
            <v>3764078.47</v>
          </cell>
          <cell r="O169">
            <v>257554.48</v>
          </cell>
          <cell r="P169">
            <v>168821.28</v>
          </cell>
          <cell r="Q169">
            <v>24960.77</v>
          </cell>
          <cell r="R169">
            <v>0</v>
          </cell>
          <cell r="S169">
            <v>0</v>
          </cell>
          <cell r="T169">
            <v>0</v>
          </cell>
          <cell r="U169">
            <v>0</v>
          </cell>
          <cell r="V169">
            <v>0</v>
          </cell>
          <cell r="W169">
            <v>0</v>
          </cell>
          <cell r="X169">
            <v>637203</v>
          </cell>
          <cell r="Y169">
            <v>1032400</v>
          </cell>
          <cell r="Z169">
            <v>89399292.700000003</v>
          </cell>
          <cell r="AA169">
            <v>3158022</v>
          </cell>
          <cell r="AC169">
            <v>301</v>
          </cell>
          <cell r="AD169">
            <v>13</v>
          </cell>
          <cell r="AE169">
            <v>4</v>
          </cell>
          <cell r="AF169">
            <v>0</v>
          </cell>
          <cell r="AG169">
            <v>486</v>
          </cell>
          <cell r="AH169">
            <v>212</v>
          </cell>
          <cell r="AI169">
            <v>42</v>
          </cell>
          <cell r="AJ169">
            <v>12</v>
          </cell>
          <cell r="AK169">
            <v>0</v>
          </cell>
          <cell r="AL169">
            <v>0</v>
          </cell>
          <cell r="AM169">
            <v>0</v>
          </cell>
          <cell r="AN169">
            <v>0</v>
          </cell>
          <cell r="AO169">
            <v>4141</v>
          </cell>
          <cell r="AP169">
            <v>1873</v>
          </cell>
          <cell r="AQ169">
            <v>1105</v>
          </cell>
          <cell r="AR169">
            <v>768</v>
          </cell>
          <cell r="AS169">
            <v>203</v>
          </cell>
          <cell r="AT169">
            <v>6231</v>
          </cell>
        </row>
        <row r="170">
          <cell r="A170">
            <v>163</v>
          </cell>
          <cell r="B170" t="str">
            <v>Melton</v>
          </cell>
          <cell r="C170" t="str">
            <v>E2436</v>
          </cell>
          <cell r="D170">
            <v>62568</v>
          </cell>
          <cell r="E170">
            <v>33794303</v>
          </cell>
          <cell r="F170">
            <v>15329955</v>
          </cell>
          <cell r="G170">
            <v>1202795</v>
          </cell>
          <cell r="H170">
            <v>245983</v>
          </cell>
          <cell r="I170">
            <v>956812</v>
          </cell>
          <cell r="J170">
            <v>884400</v>
          </cell>
          <cell r="K170">
            <v>35830</v>
          </cell>
          <cell r="L170">
            <v>24324</v>
          </cell>
          <cell r="M170">
            <v>10000</v>
          </cell>
          <cell r="N170">
            <v>400000</v>
          </cell>
          <cell r="O170">
            <v>14000</v>
          </cell>
          <cell r="P170">
            <v>14500</v>
          </cell>
          <cell r="Q170">
            <v>100</v>
          </cell>
          <cell r="R170">
            <v>6500</v>
          </cell>
          <cell r="S170">
            <v>1200</v>
          </cell>
          <cell r="T170">
            <v>0</v>
          </cell>
          <cell r="U170">
            <v>0</v>
          </cell>
          <cell r="V170">
            <v>0</v>
          </cell>
          <cell r="W170">
            <v>1000</v>
          </cell>
          <cell r="X170">
            <v>5900</v>
          </cell>
          <cell r="Y170">
            <v>300000</v>
          </cell>
          <cell r="Z170">
            <v>12635125</v>
          </cell>
          <cell r="AA170">
            <v>130000</v>
          </cell>
          <cell r="AC170">
            <v>82</v>
          </cell>
          <cell r="AD170">
            <v>7</v>
          </cell>
          <cell r="AE170">
            <v>20</v>
          </cell>
          <cell r="AF170">
            <v>1</v>
          </cell>
          <cell r="AG170">
            <v>107</v>
          </cell>
          <cell r="AH170">
            <v>45</v>
          </cell>
          <cell r="AI170">
            <v>6</v>
          </cell>
          <cell r="AJ170">
            <v>1</v>
          </cell>
          <cell r="AK170">
            <v>7</v>
          </cell>
          <cell r="AL170">
            <v>2</v>
          </cell>
          <cell r="AM170">
            <v>0</v>
          </cell>
          <cell r="AN170">
            <v>0</v>
          </cell>
          <cell r="AO170">
            <v>509</v>
          </cell>
          <cell r="AP170">
            <v>580</v>
          </cell>
          <cell r="AQ170">
            <v>407</v>
          </cell>
          <cell r="AR170">
            <v>173</v>
          </cell>
          <cell r="AS170">
            <v>355</v>
          </cell>
          <cell r="AT170">
            <v>1526</v>
          </cell>
        </row>
        <row r="171">
          <cell r="A171">
            <v>164</v>
          </cell>
          <cell r="B171" t="str">
            <v>Mendip</v>
          </cell>
          <cell r="C171" t="str">
            <v>E3331</v>
          </cell>
          <cell r="D171">
            <v>164661</v>
          </cell>
          <cell r="E171">
            <v>84826181</v>
          </cell>
          <cell r="F171">
            <v>41149881</v>
          </cell>
          <cell r="G171">
            <v>2872872.97</v>
          </cell>
          <cell r="H171">
            <v>761727.09</v>
          </cell>
          <cell r="I171">
            <v>2111145.88</v>
          </cell>
          <cell r="J171">
            <v>2794230.39</v>
          </cell>
          <cell r="K171">
            <v>81612.240000000005</v>
          </cell>
          <cell r="L171">
            <v>42066.19</v>
          </cell>
          <cell r="M171">
            <v>0</v>
          </cell>
          <cell r="N171">
            <v>703034.38</v>
          </cell>
          <cell r="O171">
            <v>46920.79</v>
          </cell>
          <cell r="P171">
            <v>17141.02</v>
          </cell>
          <cell r="Q171">
            <v>2969.73</v>
          </cell>
          <cell r="R171">
            <v>23360.639999999999</v>
          </cell>
          <cell r="S171">
            <v>12134.14</v>
          </cell>
          <cell r="T171">
            <v>0</v>
          </cell>
          <cell r="U171">
            <v>0</v>
          </cell>
          <cell r="V171">
            <v>0</v>
          </cell>
          <cell r="W171">
            <v>0</v>
          </cell>
          <cell r="X171">
            <v>0</v>
          </cell>
          <cell r="Y171">
            <v>547067</v>
          </cell>
          <cell r="Z171">
            <v>34448358.799999997</v>
          </cell>
          <cell r="AA171">
            <v>1253113</v>
          </cell>
          <cell r="AC171">
            <v>279</v>
          </cell>
          <cell r="AD171">
            <v>13</v>
          </cell>
          <cell r="AE171">
            <v>27</v>
          </cell>
          <cell r="AF171">
            <v>0</v>
          </cell>
          <cell r="AG171">
            <v>359</v>
          </cell>
          <cell r="AH171">
            <v>117</v>
          </cell>
          <cell r="AI171">
            <v>9</v>
          </cell>
          <cell r="AJ171">
            <v>6</v>
          </cell>
          <cell r="AK171">
            <v>18</v>
          </cell>
          <cell r="AL171">
            <v>4</v>
          </cell>
          <cell r="AM171">
            <v>0</v>
          </cell>
          <cell r="AN171">
            <v>0</v>
          </cell>
          <cell r="AO171">
            <v>1463</v>
          </cell>
          <cell r="AP171">
            <v>1599</v>
          </cell>
          <cell r="AQ171">
            <v>1087</v>
          </cell>
          <cell r="AR171">
            <v>512</v>
          </cell>
          <cell r="AS171">
            <v>929</v>
          </cell>
          <cell r="AT171">
            <v>4056</v>
          </cell>
        </row>
        <row r="172">
          <cell r="A172">
            <v>165</v>
          </cell>
          <cell r="B172" t="str">
            <v>Merton</v>
          </cell>
          <cell r="C172" t="str">
            <v>E5044</v>
          </cell>
          <cell r="D172">
            <v>277151</v>
          </cell>
          <cell r="E172">
            <v>202679646</v>
          </cell>
          <cell r="F172">
            <v>96200717</v>
          </cell>
          <cell r="G172">
            <v>2693306</v>
          </cell>
          <cell r="H172">
            <v>1929252</v>
          </cell>
          <cell r="I172">
            <v>764054</v>
          </cell>
          <cell r="J172">
            <v>4957100</v>
          </cell>
          <cell r="K172">
            <v>98077</v>
          </cell>
          <cell r="L172">
            <v>0</v>
          </cell>
          <cell r="M172">
            <v>4439</v>
          </cell>
          <cell r="N172">
            <v>1176686</v>
          </cell>
          <cell r="O172">
            <v>457377</v>
          </cell>
          <cell r="P172">
            <v>96485</v>
          </cell>
          <cell r="Q172">
            <v>188</v>
          </cell>
          <cell r="R172">
            <v>0</v>
          </cell>
          <cell r="S172">
            <v>0</v>
          </cell>
          <cell r="T172">
            <v>200000</v>
          </cell>
          <cell r="U172">
            <v>0</v>
          </cell>
          <cell r="V172">
            <v>0</v>
          </cell>
          <cell r="W172">
            <v>0</v>
          </cell>
          <cell r="X172">
            <v>103446</v>
          </cell>
          <cell r="Y172">
            <v>1314000</v>
          </cell>
          <cell r="Z172">
            <v>86882690</v>
          </cell>
          <cell r="AA172">
            <v>1092044</v>
          </cell>
          <cell r="AC172">
            <v>241</v>
          </cell>
          <cell r="AD172">
            <v>6</v>
          </cell>
          <cell r="AE172">
            <v>0</v>
          </cell>
          <cell r="AF172">
            <v>0</v>
          </cell>
          <cell r="AG172">
            <v>217</v>
          </cell>
          <cell r="AH172">
            <v>134</v>
          </cell>
          <cell r="AI172">
            <v>19</v>
          </cell>
          <cell r="AJ172">
            <v>1</v>
          </cell>
          <cell r="AK172">
            <v>0</v>
          </cell>
          <cell r="AL172">
            <v>0</v>
          </cell>
          <cell r="AM172">
            <v>0</v>
          </cell>
          <cell r="AN172">
            <v>0</v>
          </cell>
          <cell r="AO172">
            <v>2069</v>
          </cell>
          <cell r="AP172">
            <v>1293</v>
          </cell>
          <cell r="AQ172">
            <v>525</v>
          </cell>
          <cell r="AR172">
            <v>768</v>
          </cell>
          <cell r="AS172">
            <v>2110</v>
          </cell>
          <cell r="AT172">
            <v>5421</v>
          </cell>
        </row>
        <row r="173">
          <cell r="A173">
            <v>166</v>
          </cell>
          <cell r="B173" t="str">
            <v>Mid Devon</v>
          </cell>
          <cell r="C173" t="str">
            <v>E1133</v>
          </cell>
          <cell r="D173">
            <v>107596</v>
          </cell>
          <cell r="E173">
            <v>40051406</v>
          </cell>
          <cell r="F173">
            <v>18672300</v>
          </cell>
          <cell r="G173">
            <v>1950488</v>
          </cell>
          <cell r="H173">
            <v>375030</v>
          </cell>
          <cell r="I173">
            <v>1575458</v>
          </cell>
          <cell r="J173">
            <v>1174252.58</v>
          </cell>
          <cell r="K173">
            <v>25348.68</v>
          </cell>
          <cell r="L173">
            <v>24460.22</v>
          </cell>
          <cell r="M173">
            <v>18501</v>
          </cell>
          <cell r="N173">
            <v>447628</v>
          </cell>
          <cell r="O173">
            <v>48836</v>
          </cell>
          <cell r="P173">
            <v>11151.69</v>
          </cell>
          <cell r="Q173">
            <v>0</v>
          </cell>
          <cell r="R173">
            <v>12.01</v>
          </cell>
          <cell r="S173">
            <v>7300.34</v>
          </cell>
          <cell r="T173">
            <v>6845.36</v>
          </cell>
          <cell r="U173">
            <v>0</v>
          </cell>
          <cell r="V173">
            <v>0</v>
          </cell>
          <cell r="W173">
            <v>10000</v>
          </cell>
          <cell r="X173">
            <v>15000</v>
          </cell>
          <cell r="Y173">
            <v>300000</v>
          </cell>
          <cell r="Z173">
            <v>14923136.1</v>
          </cell>
          <cell r="AA173">
            <v>215030</v>
          </cell>
          <cell r="AC173">
            <v>207</v>
          </cell>
          <cell r="AD173">
            <v>8</v>
          </cell>
          <cell r="AE173">
            <v>2</v>
          </cell>
          <cell r="AF173">
            <v>25</v>
          </cell>
          <cell r="AG173">
            <v>427</v>
          </cell>
          <cell r="AH173">
            <v>120</v>
          </cell>
          <cell r="AI173">
            <v>13</v>
          </cell>
          <cell r="AJ173">
            <v>0</v>
          </cell>
          <cell r="AK173">
            <v>7</v>
          </cell>
          <cell r="AL173">
            <v>2</v>
          </cell>
          <cell r="AM173">
            <v>0</v>
          </cell>
          <cell r="AN173">
            <v>0</v>
          </cell>
          <cell r="AO173">
            <v>1152</v>
          </cell>
          <cell r="AP173">
            <v>1146</v>
          </cell>
          <cell r="AQ173">
            <v>804</v>
          </cell>
          <cell r="AR173">
            <v>342</v>
          </cell>
          <cell r="AS173">
            <v>403</v>
          </cell>
          <cell r="AT173">
            <v>2800</v>
          </cell>
        </row>
        <row r="174">
          <cell r="A174">
            <v>167</v>
          </cell>
          <cell r="B174" t="str">
            <v>Mid Suffolk</v>
          </cell>
          <cell r="C174" t="str">
            <v>E3534</v>
          </cell>
          <cell r="D174">
            <v>128399</v>
          </cell>
          <cell r="E174">
            <v>53849397</v>
          </cell>
          <cell r="F174">
            <v>25342053</v>
          </cell>
          <cell r="G174">
            <v>1800095.96</v>
          </cell>
          <cell r="H174">
            <v>466185</v>
          </cell>
          <cell r="I174">
            <v>1333910.96</v>
          </cell>
          <cell r="J174">
            <v>878313.09</v>
          </cell>
          <cell r="K174">
            <v>37177.620000000003</v>
          </cell>
          <cell r="L174">
            <v>96987.77</v>
          </cell>
          <cell r="M174">
            <v>0</v>
          </cell>
          <cell r="N174">
            <v>461618.6</v>
          </cell>
          <cell r="O174">
            <v>156215.01999999999</v>
          </cell>
          <cell r="P174">
            <v>54716.959999999999</v>
          </cell>
          <cell r="Q174">
            <v>6633.77</v>
          </cell>
          <cell r="R174">
            <v>92131.55</v>
          </cell>
          <cell r="S174">
            <v>78725</v>
          </cell>
          <cell r="T174">
            <v>0</v>
          </cell>
          <cell r="U174">
            <v>0</v>
          </cell>
          <cell r="V174">
            <v>0</v>
          </cell>
          <cell r="W174">
            <v>0</v>
          </cell>
          <cell r="X174">
            <v>12199</v>
          </cell>
          <cell r="Y174">
            <v>100000</v>
          </cell>
          <cell r="Z174">
            <v>21832291.600000001</v>
          </cell>
          <cell r="AA174">
            <v>91558.31</v>
          </cell>
          <cell r="AC174">
            <v>227</v>
          </cell>
          <cell r="AD174">
            <v>9</v>
          </cell>
          <cell r="AE174">
            <v>78</v>
          </cell>
          <cell r="AF174">
            <v>0</v>
          </cell>
          <cell r="AG174">
            <v>285</v>
          </cell>
          <cell r="AH174">
            <v>198</v>
          </cell>
          <cell r="AI174">
            <v>36</v>
          </cell>
          <cell r="AJ174">
            <v>7</v>
          </cell>
          <cell r="AK174">
            <v>75</v>
          </cell>
          <cell r="AL174">
            <v>18</v>
          </cell>
          <cell r="AM174">
            <v>0</v>
          </cell>
          <cell r="AN174">
            <v>0</v>
          </cell>
          <cell r="AO174">
            <v>1358</v>
          </cell>
          <cell r="AP174">
            <v>1149</v>
          </cell>
          <cell r="AQ174">
            <v>882</v>
          </cell>
          <cell r="AR174">
            <v>267</v>
          </cell>
          <cell r="AS174">
            <v>736</v>
          </cell>
          <cell r="AT174">
            <v>3262</v>
          </cell>
        </row>
        <row r="175">
          <cell r="A175">
            <v>168</v>
          </cell>
          <cell r="B175" t="str">
            <v>Mid Sussex</v>
          </cell>
          <cell r="C175" t="str">
            <v>E3836</v>
          </cell>
          <cell r="D175">
            <v>172866</v>
          </cell>
          <cell r="E175">
            <v>107662839</v>
          </cell>
          <cell r="F175">
            <v>50086464.899999999</v>
          </cell>
          <cell r="G175">
            <v>2143819.08</v>
          </cell>
          <cell r="H175">
            <v>978605.69</v>
          </cell>
          <cell r="I175">
            <v>1165213.3899999999</v>
          </cell>
          <cell r="J175">
            <v>3987946.51</v>
          </cell>
          <cell r="K175">
            <v>58688.32</v>
          </cell>
          <cell r="L175">
            <v>5488.78</v>
          </cell>
          <cell r="M175">
            <v>40000</v>
          </cell>
          <cell r="N175">
            <v>1189256.02</v>
          </cell>
          <cell r="O175">
            <v>80551.839999999997</v>
          </cell>
          <cell r="P175">
            <v>167230.54999999999</v>
          </cell>
          <cell r="Q175">
            <v>4487.42</v>
          </cell>
          <cell r="R175">
            <v>5036.8999999999996</v>
          </cell>
          <cell r="S175">
            <v>0</v>
          </cell>
          <cell r="T175">
            <v>0</v>
          </cell>
          <cell r="U175">
            <v>0</v>
          </cell>
          <cell r="V175">
            <v>0</v>
          </cell>
          <cell r="W175">
            <v>11892.56</v>
          </cell>
          <cell r="X175">
            <v>12178.56</v>
          </cell>
          <cell r="Y175">
            <v>816479.3</v>
          </cell>
          <cell r="Z175">
            <v>42472605.200000003</v>
          </cell>
          <cell r="AA175">
            <v>200000</v>
          </cell>
          <cell r="AC175">
            <v>232</v>
          </cell>
          <cell r="AD175">
            <v>10</v>
          </cell>
          <cell r="AE175">
            <v>5</v>
          </cell>
          <cell r="AF175">
            <v>4</v>
          </cell>
          <cell r="AG175">
            <v>444</v>
          </cell>
          <cell r="AH175">
            <v>82</v>
          </cell>
          <cell r="AI175">
            <v>8</v>
          </cell>
          <cell r="AJ175">
            <v>6</v>
          </cell>
          <cell r="AK175">
            <v>5</v>
          </cell>
          <cell r="AL175">
            <v>0</v>
          </cell>
          <cell r="AM175">
            <v>0</v>
          </cell>
          <cell r="AN175">
            <v>0</v>
          </cell>
          <cell r="AO175">
            <v>1578</v>
          </cell>
          <cell r="AP175">
            <v>1121</v>
          </cell>
          <cell r="AQ175">
            <v>680</v>
          </cell>
          <cell r="AR175">
            <v>441</v>
          </cell>
          <cell r="AS175">
            <v>1344</v>
          </cell>
          <cell r="AT175">
            <v>4077</v>
          </cell>
        </row>
        <row r="176">
          <cell r="A176">
            <v>169</v>
          </cell>
          <cell r="B176" t="str">
            <v>Middlesbrough</v>
          </cell>
          <cell r="C176" t="str">
            <v>E0702</v>
          </cell>
          <cell r="D176">
            <v>178921</v>
          </cell>
          <cell r="E176">
            <v>110283643</v>
          </cell>
          <cell r="F176">
            <v>52070545</v>
          </cell>
          <cell r="G176">
            <v>2400000</v>
          </cell>
          <cell r="H176">
            <v>860239.03</v>
          </cell>
          <cell r="I176">
            <v>1539760.97</v>
          </cell>
          <cell r="J176">
            <v>4433540</v>
          </cell>
          <cell r="K176">
            <v>32071</v>
          </cell>
          <cell r="L176">
            <v>0</v>
          </cell>
          <cell r="M176">
            <v>15000</v>
          </cell>
          <cell r="N176">
            <v>2692000</v>
          </cell>
          <cell r="O176">
            <v>2882.36</v>
          </cell>
          <cell r="P176">
            <v>23636.25</v>
          </cell>
          <cell r="Q176">
            <v>0</v>
          </cell>
          <cell r="R176">
            <v>0</v>
          </cell>
          <cell r="S176">
            <v>0</v>
          </cell>
          <cell r="T176">
            <v>903277.69</v>
          </cell>
          <cell r="U176">
            <v>0</v>
          </cell>
          <cell r="V176">
            <v>0</v>
          </cell>
          <cell r="W176">
            <v>15</v>
          </cell>
          <cell r="X176">
            <v>92744.41</v>
          </cell>
          <cell r="Y176">
            <v>400000</v>
          </cell>
          <cell r="Z176">
            <v>41932524.600000001</v>
          </cell>
          <cell r="AA176">
            <v>2287979.42</v>
          </cell>
          <cell r="AC176">
            <v>195</v>
          </cell>
          <cell r="AD176">
            <v>5</v>
          </cell>
          <cell r="AE176">
            <v>0</v>
          </cell>
          <cell r="AF176">
            <v>0</v>
          </cell>
          <cell r="AG176">
            <v>565</v>
          </cell>
          <cell r="AH176">
            <v>4</v>
          </cell>
          <cell r="AI176">
            <v>4</v>
          </cell>
          <cell r="AJ176">
            <v>4</v>
          </cell>
          <cell r="AK176">
            <v>0</v>
          </cell>
          <cell r="AL176">
            <v>0</v>
          </cell>
          <cell r="AM176">
            <v>0</v>
          </cell>
          <cell r="AN176">
            <v>1</v>
          </cell>
          <cell r="AO176">
            <v>1570</v>
          </cell>
          <cell r="AP176">
            <v>1337</v>
          </cell>
          <cell r="AQ176">
            <v>892</v>
          </cell>
          <cell r="AR176">
            <v>445</v>
          </cell>
          <cell r="AS176">
            <v>1255</v>
          </cell>
          <cell r="AT176">
            <v>4231</v>
          </cell>
        </row>
        <row r="177">
          <cell r="A177">
            <v>170</v>
          </cell>
          <cell r="B177" t="str">
            <v>Milton Keynes</v>
          </cell>
          <cell r="C177" t="str">
            <v>E0401</v>
          </cell>
          <cell r="D177">
            <v>376320</v>
          </cell>
          <cell r="E177">
            <v>361370857</v>
          </cell>
          <cell r="F177">
            <v>171006820</v>
          </cell>
          <cell r="G177">
            <v>3210000</v>
          </cell>
          <cell r="H177">
            <v>3084500</v>
          </cell>
          <cell r="I177">
            <v>125500</v>
          </cell>
          <cell r="J177">
            <v>8352000</v>
          </cell>
          <cell r="K177">
            <v>61200</v>
          </cell>
          <cell r="L177">
            <v>12750</v>
          </cell>
          <cell r="M177">
            <v>250000</v>
          </cell>
          <cell r="N177">
            <v>5500000</v>
          </cell>
          <cell r="O177">
            <v>536000</v>
          </cell>
          <cell r="P177">
            <v>10000</v>
          </cell>
          <cell r="Q177">
            <v>13000</v>
          </cell>
          <cell r="R177">
            <v>12500</v>
          </cell>
          <cell r="S177">
            <v>0</v>
          </cell>
          <cell r="T177">
            <v>100000</v>
          </cell>
          <cell r="U177">
            <v>0</v>
          </cell>
          <cell r="V177">
            <v>0</v>
          </cell>
          <cell r="W177">
            <v>100000</v>
          </cell>
          <cell r="X177">
            <v>500000</v>
          </cell>
          <cell r="Y177">
            <v>1685000</v>
          </cell>
          <cell r="Z177">
            <v>153089870</v>
          </cell>
          <cell r="AA177">
            <v>9000000</v>
          </cell>
          <cell r="AC177">
            <v>382</v>
          </cell>
          <cell r="AD177">
            <v>19</v>
          </cell>
          <cell r="AE177">
            <v>5</v>
          </cell>
          <cell r="AF177">
            <v>4</v>
          </cell>
          <cell r="AG177">
            <v>822</v>
          </cell>
          <cell r="AH177">
            <v>191</v>
          </cell>
          <cell r="AI177">
            <v>1</v>
          </cell>
          <cell r="AJ177">
            <v>17</v>
          </cell>
          <cell r="AK177">
            <v>0</v>
          </cell>
          <cell r="AL177">
            <v>0</v>
          </cell>
          <cell r="AM177">
            <v>0</v>
          </cell>
          <cell r="AN177">
            <v>3</v>
          </cell>
          <cell r="AO177">
            <v>3452</v>
          </cell>
          <cell r="AP177">
            <v>1575</v>
          </cell>
          <cell r="AQ177">
            <v>851</v>
          </cell>
          <cell r="AR177">
            <v>724</v>
          </cell>
          <cell r="AS177">
            <v>1769</v>
          </cell>
          <cell r="AT177">
            <v>6934</v>
          </cell>
        </row>
        <row r="178">
          <cell r="A178">
            <v>171</v>
          </cell>
          <cell r="B178" t="str">
            <v>Mole Valley</v>
          </cell>
          <cell r="C178" t="str">
            <v>E3634</v>
          </cell>
          <cell r="D178">
            <v>151601</v>
          </cell>
          <cell r="E178">
            <v>89018427</v>
          </cell>
          <cell r="F178">
            <v>41409579</v>
          </cell>
          <cell r="G178">
            <v>1687278</v>
          </cell>
          <cell r="H178">
            <v>841661</v>
          </cell>
          <cell r="I178">
            <v>845617</v>
          </cell>
          <cell r="J178">
            <v>1831070</v>
          </cell>
          <cell r="K178">
            <v>33100</v>
          </cell>
          <cell r="L178">
            <v>11423</v>
          </cell>
          <cell r="M178">
            <v>40000</v>
          </cell>
          <cell r="N178">
            <v>1179464</v>
          </cell>
          <cell r="O178">
            <v>21457</v>
          </cell>
          <cell r="P178">
            <v>12786</v>
          </cell>
          <cell r="Q178">
            <v>1085</v>
          </cell>
          <cell r="R178">
            <v>10098</v>
          </cell>
          <cell r="S178">
            <v>27638</v>
          </cell>
          <cell r="T178">
            <v>0</v>
          </cell>
          <cell r="U178">
            <v>0</v>
          </cell>
          <cell r="V178">
            <v>0</v>
          </cell>
          <cell r="W178">
            <v>300000</v>
          </cell>
          <cell r="X178">
            <v>40000</v>
          </cell>
          <cell r="Y178">
            <v>493000</v>
          </cell>
          <cell r="Z178">
            <v>36342328</v>
          </cell>
          <cell r="AA178">
            <v>440000</v>
          </cell>
          <cell r="AC178">
            <v>209</v>
          </cell>
          <cell r="AD178">
            <v>15</v>
          </cell>
          <cell r="AE178">
            <v>8</v>
          </cell>
          <cell r="AF178">
            <v>0</v>
          </cell>
          <cell r="AG178">
            <v>367</v>
          </cell>
          <cell r="AH178">
            <v>101</v>
          </cell>
          <cell r="AI178">
            <v>17</v>
          </cell>
          <cell r="AJ178">
            <v>11</v>
          </cell>
          <cell r="AK178">
            <v>12</v>
          </cell>
          <cell r="AL178">
            <v>1</v>
          </cell>
          <cell r="AM178">
            <v>0</v>
          </cell>
          <cell r="AN178">
            <v>0</v>
          </cell>
          <cell r="AO178">
            <v>1287</v>
          </cell>
          <cell r="AP178">
            <v>906</v>
          </cell>
          <cell r="AQ178">
            <v>507</v>
          </cell>
          <cell r="AR178">
            <v>399</v>
          </cell>
          <cell r="AS178">
            <v>956</v>
          </cell>
          <cell r="AT178">
            <v>3205</v>
          </cell>
        </row>
        <row r="179">
          <cell r="A179">
            <v>172</v>
          </cell>
          <cell r="B179" t="str">
            <v>New Forest</v>
          </cell>
          <cell r="C179" t="str">
            <v>E1738</v>
          </cell>
          <cell r="D179">
            <v>280124</v>
          </cell>
          <cell r="E179">
            <v>157722874</v>
          </cell>
          <cell r="F179">
            <v>72986723</v>
          </cell>
          <cell r="G179">
            <v>4067270</v>
          </cell>
          <cell r="H179">
            <v>1419932.59</v>
          </cell>
          <cell r="I179">
            <v>2647337.41</v>
          </cell>
          <cell r="J179">
            <v>3160603.2</v>
          </cell>
          <cell r="K179">
            <v>129600.16</v>
          </cell>
          <cell r="L179">
            <v>18296.7</v>
          </cell>
          <cell r="M179">
            <v>202337</v>
          </cell>
          <cell r="N179">
            <v>1595798</v>
          </cell>
          <cell r="O179">
            <v>98661.4</v>
          </cell>
          <cell r="P179">
            <v>83810.080000000002</v>
          </cell>
          <cell r="Q179">
            <v>0</v>
          </cell>
          <cell r="R179">
            <v>14970.25</v>
          </cell>
          <cell r="S179">
            <v>0</v>
          </cell>
          <cell r="T179">
            <v>0</v>
          </cell>
          <cell r="U179">
            <v>0</v>
          </cell>
          <cell r="V179">
            <v>0</v>
          </cell>
          <cell r="W179">
            <v>100000</v>
          </cell>
          <cell r="X179">
            <v>98008</v>
          </cell>
          <cell r="Y179">
            <v>1162826</v>
          </cell>
          <cell r="Z179">
            <v>63411438.299999997</v>
          </cell>
          <cell r="AA179">
            <v>1691527</v>
          </cell>
          <cell r="AC179">
            <v>321</v>
          </cell>
          <cell r="AD179">
            <v>22</v>
          </cell>
          <cell r="AE179">
            <v>11</v>
          </cell>
          <cell r="AF179">
            <v>4</v>
          </cell>
          <cell r="AG179">
            <v>383</v>
          </cell>
          <cell r="AH179">
            <v>139</v>
          </cell>
          <cell r="AI179">
            <v>42</v>
          </cell>
          <cell r="AJ179">
            <v>0</v>
          </cell>
          <cell r="AK179">
            <v>8</v>
          </cell>
          <cell r="AL179">
            <v>0</v>
          </cell>
          <cell r="AM179">
            <v>0</v>
          </cell>
          <cell r="AN179">
            <v>0</v>
          </cell>
          <cell r="AO179">
            <v>2125</v>
          </cell>
          <cell r="AP179">
            <v>2861</v>
          </cell>
          <cell r="AQ179">
            <v>2014</v>
          </cell>
          <cell r="AR179">
            <v>847</v>
          </cell>
          <cell r="AS179">
            <v>1550</v>
          </cell>
          <cell r="AT179">
            <v>6481</v>
          </cell>
        </row>
        <row r="180">
          <cell r="A180">
            <v>173</v>
          </cell>
          <cell r="B180" t="str">
            <v>Newark and Sherwood</v>
          </cell>
          <cell r="C180" t="str">
            <v>E3036</v>
          </cell>
          <cell r="D180">
            <v>164151</v>
          </cell>
          <cell r="E180">
            <v>93015935</v>
          </cell>
          <cell r="F180">
            <v>43765865</v>
          </cell>
          <cell r="G180">
            <v>2282828</v>
          </cell>
          <cell r="H180">
            <v>864599</v>
          </cell>
          <cell r="I180">
            <v>1418229</v>
          </cell>
          <cell r="J180">
            <v>1509586</v>
          </cell>
          <cell r="K180">
            <v>87867</v>
          </cell>
          <cell r="L180">
            <v>25152</v>
          </cell>
          <cell r="M180">
            <v>11271</v>
          </cell>
          <cell r="N180">
            <v>778944</v>
          </cell>
          <cell r="O180">
            <v>46382</v>
          </cell>
          <cell r="P180">
            <v>27032</v>
          </cell>
          <cell r="Q180">
            <v>0</v>
          </cell>
          <cell r="R180">
            <v>4692</v>
          </cell>
          <cell r="S180">
            <v>0</v>
          </cell>
          <cell r="T180">
            <v>0</v>
          </cell>
          <cell r="U180">
            <v>0</v>
          </cell>
          <cell r="V180">
            <v>0</v>
          </cell>
          <cell r="W180">
            <v>0</v>
          </cell>
          <cell r="X180">
            <v>60000</v>
          </cell>
          <cell r="Y180">
            <v>500000</v>
          </cell>
          <cell r="Z180">
            <v>39267391</v>
          </cell>
          <cell r="AA180">
            <v>354195</v>
          </cell>
          <cell r="AC180">
            <v>227</v>
          </cell>
          <cell r="AD180">
            <v>23</v>
          </cell>
          <cell r="AE180">
            <v>25</v>
          </cell>
          <cell r="AF180">
            <v>1</v>
          </cell>
          <cell r="AG180">
            <v>387</v>
          </cell>
          <cell r="AH180">
            <v>99</v>
          </cell>
          <cell r="AI180">
            <v>22</v>
          </cell>
          <cell r="AJ180">
            <v>0</v>
          </cell>
          <cell r="AK180">
            <v>7</v>
          </cell>
          <cell r="AL180">
            <v>0</v>
          </cell>
          <cell r="AM180">
            <v>0</v>
          </cell>
          <cell r="AN180">
            <v>0</v>
          </cell>
          <cell r="AO180">
            <v>1378</v>
          </cell>
          <cell r="AP180">
            <v>1372</v>
          </cell>
          <cell r="AQ180">
            <v>1023</v>
          </cell>
          <cell r="AR180">
            <v>349</v>
          </cell>
          <cell r="AS180">
            <v>1169</v>
          </cell>
          <cell r="AT180">
            <v>3903</v>
          </cell>
        </row>
        <row r="181">
          <cell r="A181">
            <v>174</v>
          </cell>
          <cell r="B181" t="str">
            <v>Newcastle-upon-Tyne</v>
          </cell>
          <cell r="C181" t="str">
            <v>E4502</v>
          </cell>
          <cell r="D181">
            <v>471251</v>
          </cell>
          <cell r="E181">
            <v>383953667</v>
          </cell>
          <cell r="F181">
            <v>180501245</v>
          </cell>
          <cell r="G181">
            <v>4525496</v>
          </cell>
          <cell r="H181">
            <v>3844053</v>
          </cell>
          <cell r="I181">
            <v>681443</v>
          </cell>
          <cell r="J181">
            <v>12309593</v>
          </cell>
          <cell r="K181">
            <v>125376</v>
          </cell>
          <cell r="L181">
            <v>2157</v>
          </cell>
          <cell r="M181">
            <v>350000</v>
          </cell>
          <cell r="N181">
            <v>8457360</v>
          </cell>
          <cell r="O181">
            <v>211313</v>
          </cell>
          <cell r="P181">
            <v>420679</v>
          </cell>
          <cell r="Q181">
            <v>16564</v>
          </cell>
          <cell r="R181">
            <v>0</v>
          </cell>
          <cell r="S181">
            <v>0</v>
          </cell>
          <cell r="T181">
            <v>0</v>
          </cell>
          <cell r="U181">
            <v>0</v>
          </cell>
          <cell r="V181">
            <v>0</v>
          </cell>
          <cell r="W181">
            <v>682897</v>
          </cell>
          <cell r="X181">
            <v>662934</v>
          </cell>
          <cell r="Y181">
            <v>1211987</v>
          </cell>
          <cell r="Z181">
            <v>155259586</v>
          </cell>
          <cell r="AA181">
            <v>2350000</v>
          </cell>
          <cell r="AC181">
            <v>537</v>
          </cell>
          <cell r="AD181">
            <v>19</v>
          </cell>
          <cell r="AE181">
            <v>2</v>
          </cell>
          <cell r="AF181">
            <v>2</v>
          </cell>
          <cell r="AG181">
            <v>1599</v>
          </cell>
          <cell r="AH181">
            <v>51</v>
          </cell>
          <cell r="AI181">
            <v>3</v>
          </cell>
          <cell r="AJ181">
            <v>19</v>
          </cell>
          <cell r="AK181">
            <v>3</v>
          </cell>
          <cell r="AL181">
            <v>0</v>
          </cell>
          <cell r="AM181">
            <v>0</v>
          </cell>
          <cell r="AN181">
            <v>0</v>
          </cell>
          <cell r="AO181">
            <v>4578</v>
          </cell>
          <cell r="AP181">
            <v>2638</v>
          </cell>
          <cell r="AQ181">
            <v>1788</v>
          </cell>
          <cell r="AR181">
            <v>850</v>
          </cell>
          <cell r="AS181">
            <v>2450</v>
          </cell>
          <cell r="AT181">
            <v>10234</v>
          </cell>
        </row>
        <row r="182">
          <cell r="A182">
            <v>175</v>
          </cell>
          <cell r="B182" t="str">
            <v>Newcastle-under-Lyme</v>
          </cell>
          <cell r="C182" t="str">
            <v>E3434</v>
          </cell>
          <cell r="D182">
            <v>140565</v>
          </cell>
          <cell r="E182">
            <v>84791375</v>
          </cell>
          <cell r="F182">
            <v>39172969</v>
          </cell>
          <cell r="G182">
            <v>2074361.71</v>
          </cell>
          <cell r="H182">
            <v>783593.26</v>
          </cell>
          <cell r="I182">
            <v>1290768.45</v>
          </cell>
          <cell r="J182">
            <v>2331441.46</v>
          </cell>
          <cell r="K182">
            <v>14440.72</v>
          </cell>
          <cell r="L182">
            <v>12988.59</v>
          </cell>
          <cell r="M182">
            <v>400144.35</v>
          </cell>
          <cell r="N182">
            <v>640624.42000000004</v>
          </cell>
          <cell r="O182">
            <v>25882.080000000002</v>
          </cell>
          <cell r="P182">
            <v>73667.240000000005</v>
          </cell>
          <cell r="Q182">
            <v>0</v>
          </cell>
          <cell r="R182">
            <v>0</v>
          </cell>
          <cell r="S182">
            <v>0</v>
          </cell>
          <cell r="T182">
            <v>0</v>
          </cell>
          <cell r="U182">
            <v>0</v>
          </cell>
          <cell r="V182">
            <v>0</v>
          </cell>
          <cell r="W182">
            <v>0</v>
          </cell>
          <cell r="X182">
            <v>16000</v>
          </cell>
          <cell r="Y182">
            <v>450000</v>
          </cell>
          <cell r="Z182">
            <v>33684954.899999999</v>
          </cell>
          <cell r="AA182">
            <v>626600</v>
          </cell>
          <cell r="AC182">
            <v>118</v>
          </cell>
          <cell r="AD182">
            <v>2</v>
          </cell>
          <cell r="AE182">
            <v>11</v>
          </cell>
          <cell r="AF182">
            <v>1</v>
          </cell>
          <cell r="AG182">
            <v>303</v>
          </cell>
          <cell r="AH182">
            <v>47</v>
          </cell>
          <cell r="AI182">
            <v>32</v>
          </cell>
          <cell r="AJ182">
            <v>0</v>
          </cell>
          <cell r="AK182">
            <v>0</v>
          </cell>
          <cell r="AL182">
            <v>0</v>
          </cell>
          <cell r="AM182">
            <v>0</v>
          </cell>
          <cell r="AN182">
            <v>0</v>
          </cell>
          <cell r="AO182">
            <v>1196</v>
          </cell>
          <cell r="AP182">
            <v>1148</v>
          </cell>
          <cell r="AQ182">
            <v>787</v>
          </cell>
          <cell r="AR182">
            <v>361</v>
          </cell>
          <cell r="AS182">
            <v>964</v>
          </cell>
          <cell r="AT182">
            <v>3342</v>
          </cell>
        </row>
        <row r="183">
          <cell r="A183">
            <v>176</v>
          </cell>
          <cell r="B183" t="str">
            <v>Newham</v>
          </cell>
          <cell r="C183" t="str">
            <v>E5045</v>
          </cell>
          <cell r="D183">
            <v>371854</v>
          </cell>
          <cell r="E183">
            <v>313734741</v>
          </cell>
          <cell r="F183">
            <v>151141491</v>
          </cell>
          <cell r="G183">
            <v>4187188.61</v>
          </cell>
          <cell r="H183">
            <v>3027934.71</v>
          </cell>
          <cell r="I183">
            <v>1159253.8999999999</v>
          </cell>
          <cell r="J183">
            <v>7108711.8300000001</v>
          </cell>
          <cell r="K183">
            <v>0</v>
          </cell>
          <cell r="L183">
            <v>0</v>
          </cell>
          <cell r="M183">
            <v>0</v>
          </cell>
          <cell r="N183">
            <v>3907832.56</v>
          </cell>
          <cell r="O183">
            <v>0</v>
          </cell>
          <cell r="P183">
            <v>0</v>
          </cell>
          <cell r="Q183">
            <v>0</v>
          </cell>
          <cell r="R183">
            <v>0</v>
          </cell>
          <cell r="S183">
            <v>0</v>
          </cell>
          <cell r="T183">
            <v>0</v>
          </cell>
          <cell r="U183">
            <v>101389</v>
          </cell>
          <cell r="V183">
            <v>0</v>
          </cell>
          <cell r="W183">
            <v>0</v>
          </cell>
          <cell r="X183">
            <v>0</v>
          </cell>
          <cell r="Y183">
            <v>2758000</v>
          </cell>
          <cell r="Z183">
            <v>135683584</v>
          </cell>
          <cell r="AA183">
            <v>5000000</v>
          </cell>
          <cell r="AC183">
            <v>319</v>
          </cell>
          <cell r="AD183">
            <v>0</v>
          </cell>
          <cell r="AE183">
            <v>0</v>
          </cell>
          <cell r="AF183">
            <v>0</v>
          </cell>
          <cell r="AG183">
            <v>366</v>
          </cell>
          <cell r="AH183">
            <v>0</v>
          </cell>
          <cell r="AI183">
            <v>0</v>
          </cell>
          <cell r="AJ183">
            <v>0</v>
          </cell>
          <cell r="AK183">
            <v>0</v>
          </cell>
          <cell r="AL183">
            <v>0</v>
          </cell>
          <cell r="AM183">
            <v>8</v>
          </cell>
          <cell r="AN183">
            <v>0</v>
          </cell>
          <cell r="AO183">
            <v>2585</v>
          </cell>
          <cell r="AP183">
            <v>2091</v>
          </cell>
          <cell r="AQ183">
            <v>854</v>
          </cell>
          <cell r="AR183">
            <v>1237</v>
          </cell>
          <cell r="AS183">
            <v>2441</v>
          </cell>
          <cell r="AT183">
            <v>7192</v>
          </cell>
        </row>
        <row r="184">
          <cell r="A184">
            <v>177</v>
          </cell>
          <cell r="B184" t="str">
            <v>North Devon</v>
          </cell>
          <cell r="C184" t="str">
            <v>E1134</v>
          </cell>
          <cell r="D184">
            <v>201252</v>
          </cell>
          <cell r="E184">
            <v>85113253</v>
          </cell>
          <cell r="F184">
            <v>39665119</v>
          </cell>
          <cell r="G184">
            <v>3788586</v>
          </cell>
          <cell r="H184">
            <v>698508</v>
          </cell>
          <cell r="I184">
            <v>3090078</v>
          </cell>
          <cell r="J184">
            <v>1996659</v>
          </cell>
          <cell r="K184">
            <v>122701</v>
          </cell>
          <cell r="L184">
            <v>36379</v>
          </cell>
          <cell r="M184">
            <v>22800</v>
          </cell>
          <cell r="N184">
            <v>654030</v>
          </cell>
          <cell r="O184">
            <v>112181</v>
          </cell>
          <cell r="P184">
            <v>152302</v>
          </cell>
          <cell r="Q184">
            <v>9724</v>
          </cell>
          <cell r="R184">
            <v>14707</v>
          </cell>
          <cell r="S184">
            <v>9917</v>
          </cell>
          <cell r="T184">
            <v>0</v>
          </cell>
          <cell r="U184">
            <v>0</v>
          </cell>
          <cell r="V184">
            <v>0</v>
          </cell>
          <cell r="W184">
            <v>0</v>
          </cell>
          <cell r="X184">
            <v>0</v>
          </cell>
          <cell r="Y184">
            <v>742084</v>
          </cell>
          <cell r="Z184">
            <v>32197570</v>
          </cell>
          <cell r="AA184">
            <v>225383</v>
          </cell>
          <cell r="AC184">
            <v>274</v>
          </cell>
          <cell r="AD184">
            <v>41</v>
          </cell>
          <cell r="AE184">
            <v>30</v>
          </cell>
          <cell r="AF184">
            <v>0</v>
          </cell>
          <cell r="AG184">
            <v>205</v>
          </cell>
          <cell r="AH184">
            <v>156</v>
          </cell>
          <cell r="AI184">
            <v>12</v>
          </cell>
          <cell r="AJ184">
            <v>41</v>
          </cell>
          <cell r="AK184">
            <v>17</v>
          </cell>
          <cell r="AL184">
            <v>7</v>
          </cell>
          <cell r="AM184">
            <v>0</v>
          </cell>
          <cell r="AN184">
            <v>0</v>
          </cell>
          <cell r="AO184">
            <v>1400</v>
          </cell>
          <cell r="AP184">
            <v>2111</v>
          </cell>
          <cell r="AQ184">
            <v>1583</v>
          </cell>
          <cell r="AR184">
            <v>528</v>
          </cell>
          <cell r="AS184">
            <v>1546</v>
          </cell>
          <cell r="AT184">
            <v>5138</v>
          </cell>
        </row>
        <row r="185">
          <cell r="A185">
            <v>178</v>
          </cell>
          <cell r="B185" t="str">
            <v>North Dorset</v>
          </cell>
          <cell r="C185" t="str">
            <v>E1234</v>
          </cell>
          <cell r="D185">
            <v>92435</v>
          </cell>
          <cell r="E185">
            <v>38772575</v>
          </cell>
          <cell r="F185">
            <v>18148025</v>
          </cell>
          <cell r="G185">
            <v>1665951</v>
          </cell>
          <cell r="H185">
            <v>314849</v>
          </cell>
          <cell r="I185">
            <v>1351102</v>
          </cell>
          <cell r="J185">
            <v>2423068</v>
          </cell>
          <cell r="K185">
            <v>0</v>
          </cell>
          <cell r="L185">
            <v>45057</v>
          </cell>
          <cell r="M185">
            <v>0</v>
          </cell>
          <cell r="N185">
            <v>348478</v>
          </cell>
          <cell r="O185">
            <v>31320</v>
          </cell>
          <cell r="P185">
            <v>6036</v>
          </cell>
          <cell r="Q185">
            <v>0</v>
          </cell>
          <cell r="R185">
            <v>4063</v>
          </cell>
          <cell r="S185">
            <v>0</v>
          </cell>
          <cell r="T185">
            <v>0</v>
          </cell>
          <cell r="U185">
            <v>0</v>
          </cell>
          <cell r="V185">
            <v>0</v>
          </cell>
          <cell r="W185">
            <v>0</v>
          </cell>
          <cell r="X185">
            <v>17009</v>
          </cell>
          <cell r="Y185">
            <v>402484</v>
          </cell>
          <cell r="Z185">
            <v>13470623</v>
          </cell>
          <cell r="AA185">
            <v>122390.54</v>
          </cell>
          <cell r="AC185">
            <v>203</v>
          </cell>
          <cell r="AD185">
            <v>0</v>
          </cell>
          <cell r="AE185">
            <v>30</v>
          </cell>
          <cell r="AF185">
            <v>0</v>
          </cell>
          <cell r="AG185">
            <v>142</v>
          </cell>
          <cell r="AH185">
            <v>52</v>
          </cell>
          <cell r="AI185">
            <v>0</v>
          </cell>
          <cell r="AJ185">
            <v>0</v>
          </cell>
          <cell r="AK185">
            <v>6</v>
          </cell>
          <cell r="AL185">
            <v>0</v>
          </cell>
          <cell r="AM185">
            <v>0</v>
          </cell>
          <cell r="AN185">
            <v>0</v>
          </cell>
          <cell r="AO185">
            <v>717</v>
          </cell>
          <cell r="AP185">
            <v>955</v>
          </cell>
          <cell r="AQ185">
            <v>661</v>
          </cell>
          <cell r="AR185">
            <v>294</v>
          </cell>
          <cell r="AS185">
            <v>655</v>
          </cell>
          <cell r="AT185">
            <v>2363</v>
          </cell>
        </row>
        <row r="186">
          <cell r="A186">
            <v>179</v>
          </cell>
          <cell r="B186" t="str">
            <v>North East Derbyshire</v>
          </cell>
          <cell r="C186" t="str">
            <v>E1038</v>
          </cell>
          <cell r="D186">
            <v>97835</v>
          </cell>
          <cell r="E186">
            <v>39809152</v>
          </cell>
          <cell r="F186">
            <v>18556389</v>
          </cell>
          <cell r="G186">
            <v>1594369</v>
          </cell>
          <cell r="H186">
            <v>329958</v>
          </cell>
          <cell r="I186">
            <v>1264411</v>
          </cell>
          <cell r="J186">
            <v>463860</v>
          </cell>
          <cell r="K186">
            <v>9988</v>
          </cell>
          <cell r="L186">
            <v>4910</v>
          </cell>
          <cell r="M186">
            <v>121285</v>
          </cell>
          <cell r="N186">
            <v>308591</v>
          </cell>
          <cell r="O186">
            <v>24989</v>
          </cell>
          <cell r="P186">
            <v>17415</v>
          </cell>
          <cell r="Q186">
            <v>222</v>
          </cell>
          <cell r="R186">
            <v>1235</v>
          </cell>
          <cell r="S186">
            <v>0</v>
          </cell>
          <cell r="T186">
            <v>0</v>
          </cell>
          <cell r="U186">
            <v>0</v>
          </cell>
          <cell r="V186">
            <v>0</v>
          </cell>
          <cell r="W186">
            <v>0</v>
          </cell>
          <cell r="X186">
            <v>0</v>
          </cell>
          <cell r="Y186">
            <v>270899</v>
          </cell>
          <cell r="Z186">
            <v>16032533</v>
          </cell>
          <cell r="AA186">
            <v>435347</v>
          </cell>
          <cell r="AC186">
            <v>94</v>
          </cell>
          <cell r="AD186">
            <v>4</v>
          </cell>
          <cell r="AE186">
            <v>2</v>
          </cell>
          <cell r="AF186">
            <v>2</v>
          </cell>
          <cell r="AG186">
            <v>134</v>
          </cell>
          <cell r="AH186">
            <v>24</v>
          </cell>
          <cell r="AI186">
            <v>14</v>
          </cell>
          <cell r="AJ186">
            <v>1</v>
          </cell>
          <cell r="AK186">
            <v>0</v>
          </cell>
          <cell r="AL186">
            <v>0</v>
          </cell>
          <cell r="AM186">
            <v>0</v>
          </cell>
          <cell r="AN186">
            <v>0</v>
          </cell>
          <cell r="AO186">
            <v>771</v>
          </cell>
          <cell r="AP186">
            <v>1018</v>
          </cell>
          <cell r="AQ186">
            <v>794</v>
          </cell>
          <cell r="AR186">
            <v>224</v>
          </cell>
          <cell r="AS186">
            <v>716</v>
          </cell>
          <cell r="AT186">
            <v>2513</v>
          </cell>
        </row>
        <row r="187">
          <cell r="A187">
            <v>180</v>
          </cell>
          <cell r="B187" t="str">
            <v>North East Lincolnshire</v>
          </cell>
          <cell r="C187" t="str">
            <v>E2003</v>
          </cell>
          <cell r="D187">
            <v>235478</v>
          </cell>
          <cell r="E187">
            <v>161009231</v>
          </cell>
          <cell r="F187">
            <v>76477844</v>
          </cell>
          <cell r="G187">
            <v>3118000</v>
          </cell>
          <cell r="H187">
            <v>1298391</v>
          </cell>
          <cell r="I187">
            <v>1819609</v>
          </cell>
          <cell r="J187">
            <v>2779114</v>
          </cell>
          <cell r="K187">
            <v>84498</v>
          </cell>
          <cell r="L187">
            <v>578</v>
          </cell>
          <cell r="M187">
            <v>150000</v>
          </cell>
          <cell r="N187">
            <v>1790396</v>
          </cell>
          <cell r="O187">
            <v>34512</v>
          </cell>
          <cell r="P187">
            <v>415692</v>
          </cell>
          <cell r="Q187">
            <v>2778</v>
          </cell>
          <cell r="R187">
            <v>578</v>
          </cell>
          <cell r="S187">
            <v>0</v>
          </cell>
          <cell r="T187">
            <v>0</v>
          </cell>
          <cell r="U187">
            <v>0</v>
          </cell>
          <cell r="V187">
            <v>0</v>
          </cell>
          <cell r="W187">
            <v>0</v>
          </cell>
          <cell r="X187">
            <v>69000</v>
          </cell>
          <cell r="Y187">
            <v>726000</v>
          </cell>
          <cell r="Z187">
            <v>68539916</v>
          </cell>
          <cell r="AA187">
            <v>2040017</v>
          </cell>
          <cell r="AC187">
            <v>208</v>
          </cell>
          <cell r="AD187">
            <v>12</v>
          </cell>
          <cell r="AE187">
            <v>2</v>
          </cell>
          <cell r="AF187">
            <v>1</v>
          </cell>
          <cell r="AG187">
            <v>782</v>
          </cell>
          <cell r="AH187">
            <v>63</v>
          </cell>
          <cell r="AI187">
            <v>19</v>
          </cell>
          <cell r="AJ187">
            <v>2</v>
          </cell>
          <cell r="AK187">
            <v>2</v>
          </cell>
          <cell r="AL187">
            <v>0</v>
          </cell>
          <cell r="AM187">
            <v>0</v>
          </cell>
          <cell r="AN187">
            <v>0</v>
          </cell>
          <cell r="AO187">
            <v>2076</v>
          </cell>
          <cell r="AP187">
            <v>1842</v>
          </cell>
          <cell r="AQ187">
            <v>1421</v>
          </cell>
          <cell r="AR187">
            <v>421</v>
          </cell>
          <cell r="AS187">
            <v>1511</v>
          </cell>
          <cell r="AT187">
            <v>5414</v>
          </cell>
        </row>
        <row r="188">
          <cell r="A188">
            <v>181</v>
          </cell>
          <cell r="B188" t="str">
            <v>North Hertfordshire</v>
          </cell>
          <cell r="C188" t="str">
            <v>E1935</v>
          </cell>
          <cell r="D188">
            <v>181145</v>
          </cell>
          <cell r="E188">
            <v>96398547</v>
          </cell>
          <cell r="F188">
            <v>45226026</v>
          </cell>
          <cell r="G188">
            <v>2367881</v>
          </cell>
          <cell r="H188">
            <v>707777</v>
          </cell>
          <cell r="I188">
            <v>1660104</v>
          </cell>
          <cell r="J188">
            <v>2432448</v>
          </cell>
          <cell r="K188">
            <v>126847</v>
          </cell>
          <cell r="L188">
            <v>11967</v>
          </cell>
          <cell r="M188">
            <v>1500</v>
          </cell>
          <cell r="N188">
            <v>1544857</v>
          </cell>
          <cell r="O188">
            <v>103449</v>
          </cell>
          <cell r="P188">
            <v>172193</v>
          </cell>
          <cell r="Q188">
            <v>14882</v>
          </cell>
          <cell r="R188">
            <v>12843</v>
          </cell>
          <cell r="S188">
            <v>9472</v>
          </cell>
          <cell r="T188">
            <v>0</v>
          </cell>
          <cell r="U188">
            <v>0</v>
          </cell>
          <cell r="V188">
            <v>0</v>
          </cell>
          <cell r="W188">
            <v>0</v>
          </cell>
          <cell r="X188">
            <v>50000</v>
          </cell>
          <cell r="Y188">
            <v>600000</v>
          </cell>
          <cell r="Z188">
            <v>38337464</v>
          </cell>
          <cell r="AA188">
            <v>200000</v>
          </cell>
          <cell r="AC188">
            <v>241</v>
          </cell>
          <cell r="AD188">
            <v>12</v>
          </cell>
          <cell r="AE188">
            <v>13</v>
          </cell>
          <cell r="AF188">
            <v>1</v>
          </cell>
          <cell r="AG188">
            <v>668</v>
          </cell>
          <cell r="AH188">
            <v>80</v>
          </cell>
          <cell r="AI188">
            <v>39</v>
          </cell>
          <cell r="AJ188">
            <v>7</v>
          </cell>
          <cell r="AK188">
            <v>11</v>
          </cell>
          <cell r="AL188">
            <v>0</v>
          </cell>
          <cell r="AM188">
            <v>0</v>
          </cell>
          <cell r="AN188">
            <v>0</v>
          </cell>
          <cell r="AO188">
            <v>1957</v>
          </cell>
          <cell r="AP188">
            <v>1361</v>
          </cell>
          <cell r="AQ188">
            <v>656</v>
          </cell>
          <cell r="AR188">
            <v>705</v>
          </cell>
          <cell r="AS188">
            <v>824</v>
          </cell>
          <cell r="AT188">
            <v>4229</v>
          </cell>
        </row>
        <row r="189">
          <cell r="A189">
            <v>182</v>
          </cell>
          <cell r="B189" t="str">
            <v>North Kesteven</v>
          </cell>
          <cell r="C189" t="str">
            <v>E2534</v>
          </cell>
          <cell r="D189">
            <v>122921</v>
          </cell>
          <cell r="E189">
            <v>59607461</v>
          </cell>
          <cell r="F189">
            <v>28099480</v>
          </cell>
          <cell r="G189">
            <v>2144458</v>
          </cell>
          <cell r="H189">
            <v>509670</v>
          </cell>
          <cell r="I189">
            <v>1634788</v>
          </cell>
          <cell r="J189">
            <v>1590176</v>
          </cell>
          <cell r="K189">
            <v>44209</v>
          </cell>
          <cell r="L189">
            <v>47484</v>
          </cell>
          <cell r="M189">
            <v>25000</v>
          </cell>
          <cell r="N189">
            <v>507426</v>
          </cell>
          <cell r="O189">
            <v>64458</v>
          </cell>
          <cell r="P189">
            <v>15268</v>
          </cell>
          <cell r="Q189">
            <v>0</v>
          </cell>
          <cell r="R189">
            <v>9471</v>
          </cell>
          <cell r="S189">
            <v>128</v>
          </cell>
          <cell r="T189">
            <v>0</v>
          </cell>
          <cell r="U189">
            <v>0</v>
          </cell>
          <cell r="V189">
            <v>0</v>
          </cell>
          <cell r="W189">
            <v>50000</v>
          </cell>
          <cell r="X189">
            <v>36000</v>
          </cell>
          <cell r="Y189">
            <v>400000</v>
          </cell>
          <cell r="Z189">
            <v>23655681</v>
          </cell>
          <cell r="AA189">
            <v>416000</v>
          </cell>
          <cell r="AC189">
            <v>181</v>
          </cell>
          <cell r="AD189">
            <v>5</v>
          </cell>
          <cell r="AE189">
            <v>34</v>
          </cell>
          <cell r="AF189">
            <v>0</v>
          </cell>
          <cell r="AG189">
            <v>202</v>
          </cell>
          <cell r="AH189">
            <v>113</v>
          </cell>
          <cell r="AI189">
            <v>37</v>
          </cell>
          <cell r="AJ189">
            <v>0</v>
          </cell>
          <cell r="AK189">
            <v>12</v>
          </cell>
          <cell r="AL189">
            <v>1</v>
          </cell>
          <cell r="AM189">
            <v>0</v>
          </cell>
          <cell r="AN189">
            <v>0</v>
          </cell>
          <cell r="AO189">
            <v>1032</v>
          </cell>
          <cell r="AP189">
            <v>1276</v>
          </cell>
          <cell r="AQ189">
            <v>891</v>
          </cell>
          <cell r="AR189">
            <v>385</v>
          </cell>
          <cell r="AS189">
            <v>770</v>
          </cell>
          <cell r="AT189">
            <v>3064</v>
          </cell>
        </row>
        <row r="190">
          <cell r="A190">
            <v>183</v>
          </cell>
          <cell r="B190" t="str">
            <v>North Lincolnshire</v>
          </cell>
          <cell r="C190" t="str">
            <v>E2004</v>
          </cell>
          <cell r="D190">
            <v>251144</v>
          </cell>
          <cell r="E190">
            <v>210581238</v>
          </cell>
          <cell r="F190">
            <v>97627449.5</v>
          </cell>
          <cell r="G190">
            <v>3273756</v>
          </cell>
          <cell r="H190">
            <v>2138729</v>
          </cell>
          <cell r="I190">
            <v>1135027</v>
          </cell>
          <cell r="J190">
            <v>1894537</v>
          </cell>
          <cell r="K190">
            <v>34964</v>
          </cell>
          <cell r="L190">
            <v>24983</v>
          </cell>
          <cell r="M190">
            <v>400000</v>
          </cell>
          <cell r="N190">
            <v>3520648</v>
          </cell>
          <cell r="O190">
            <v>70733</v>
          </cell>
          <cell r="P190">
            <v>75236</v>
          </cell>
          <cell r="Q190">
            <v>4017</v>
          </cell>
          <cell r="R190">
            <v>22714</v>
          </cell>
          <cell r="S190">
            <v>2710</v>
          </cell>
          <cell r="T190">
            <v>0</v>
          </cell>
          <cell r="U190">
            <v>0</v>
          </cell>
          <cell r="V190">
            <v>0</v>
          </cell>
          <cell r="W190">
            <v>0</v>
          </cell>
          <cell r="X190">
            <v>93000</v>
          </cell>
          <cell r="Y190">
            <v>663000</v>
          </cell>
          <cell r="Z190">
            <v>90085153.5</v>
          </cell>
          <cell r="AA190">
            <v>5750000</v>
          </cell>
          <cell r="AC190">
            <v>228</v>
          </cell>
          <cell r="AD190">
            <v>10</v>
          </cell>
          <cell r="AE190">
            <v>17</v>
          </cell>
          <cell r="AF190">
            <v>0</v>
          </cell>
          <cell r="AG190">
            <v>813</v>
          </cell>
          <cell r="AH190">
            <v>124</v>
          </cell>
          <cell r="AI190">
            <v>22</v>
          </cell>
          <cell r="AJ190">
            <v>9</v>
          </cell>
          <cell r="AK190">
            <v>16</v>
          </cell>
          <cell r="AL190">
            <v>3</v>
          </cell>
          <cell r="AM190">
            <v>0</v>
          </cell>
          <cell r="AN190">
            <v>0</v>
          </cell>
          <cell r="AO190">
            <v>1870</v>
          </cell>
          <cell r="AP190">
            <v>2015</v>
          </cell>
          <cell r="AQ190">
            <v>1543</v>
          </cell>
          <cell r="AR190">
            <v>472</v>
          </cell>
          <cell r="AS190">
            <v>1419</v>
          </cell>
          <cell r="AT190">
            <v>5396</v>
          </cell>
        </row>
        <row r="191">
          <cell r="A191">
            <v>184</v>
          </cell>
          <cell r="B191" t="str">
            <v>North Norfolk</v>
          </cell>
          <cell r="C191" t="str">
            <v>E2635</v>
          </cell>
          <cell r="D191">
            <v>236095</v>
          </cell>
          <cell r="E191">
            <v>65277089</v>
          </cell>
          <cell r="F191">
            <v>30913858</v>
          </cell>
          <cell r="G191">
            <v>3471327</v>
          </cell>
          <cell r="H191">
            <v>489030</v>
          </cell>
          <cell r="I191">
            <v>2982297</v>
          </cell>
          <cell r="J191">
            <v>1410587</v>
          </cell>
          <cell r="K191">
            <v>58515</v>
          </cell>
          <cell r="L191">
            <v>97673</v>
          </cell>
          <cell r="M191">
            <v>260</v>
          </cell>
          <cell r="N191">
            <v>325850</v>
          </cell>
          <cell r="O191">
            <v>16946</v>
          </cell>
          <cell r="P191">
            <v>170821</v>
          </cell>
          <cell r="Q191">
            <v>0</v>
          </cell>
          <cell r="R191">
            <v>13549</v>
          </cell>
          <cell r="S191">
            <v>0</v>
          </cell>
          <cell r="T191">
            <v>0</v>
          </cell>
          <cell r="U191">
            <v>0</v>
          </cell>
          <cell r="V191">
            <v>0</v>
          </cell>
          <cell r="W191">
            <v>5000</v>
          </cell>
          <cell r="X191">
            <v>75000</v>
          </cell>
          <cell r="Y191">
            <v>897000</v>
          </cell>
          <cell r="Z191">
            <v>24626221</v>
          </cell>
          <cell r="AA191">
            <v>130741</v>
          </cell>
          <cell r="AC191">
            <v>344</v>
          </cell>
          <cell r="AD191">
            <v>34</v>
          </cell>
          <cell r="AE191">
            <v>58</v>
          </cell>
          <cell r="AF191">
            <v>1</v>
          </cell>
          <cell r="AG191">
            <v>220</v>
          </cell>
          <cell r="AH191">
            <v>35</v>
          </cell>
          <cell r="AI191">
            <v>3</v>
          </cell>
          <cell r="AJ191">
            <v>0</v>
          </cell>
          <cell r="AK191">
            <v>17</v>
          </cell>
          <cell r="AL191">
            <v>0</v>
          </cell>
          <cell r="AM191">
            <v>0</v>
          </cell>
          <cell r="AN191">
            <v>0</v>
          </cell>
          <cell r="AO191">
            <v>1295</v>
          </cell>
          <cell r="AP191">
            <v>3103</v>
          </cell>
          <cell r="AQ191">
            <v>2598</v>
          </cell>
          <cell r="AR191">
            <v>505</v>
          </cell>
          <cell r="AS191">
            <v>1925</v>
          </cell>
          <cell r="AT191">
            <v>6364</v>
          </cell>
        </row>
        <row r="192">
          <cell r="A192">
            <v>185</v>
          </cell>
          <cell r="B192" t="str">
            <v>North Somerset</v>
          </cell>
          <cell r="C192" t="str">
            <v>E0104</v>
          </cell>
          <cell r="D192">
            <v>261826</v>
          </cell>
          <cell r="E192">
            <v>148207513</v>
          </cell>
          <cell r="F192">
            <v>69372167</v>
          </cell>
          <cell r="G192">
            <v>3684084</v>
          </cell>
          <cell r="H192">
            <v>1320621</v>
          </cell>
          <cell r="I192">
            <v>2363463</v>
          </cell>
          <cell r="J192">
            <v>3820269</v>
          </cell>
          <cell r="K192">
            <v>105771</v>
          </cell>
          <cell r="L192">
            <v>16579</v>
          </cell>
          <cell r="M192">
            <v>55888</v>
          </cell>
          <cell r="N192">
            <v>2613353</v>
          </cell>
          <cell r="O192">
            <v>64051</v>
          </cell>
          <cell r="P192">
            <v>672776</v>
          </cell>
          <cell r="Q192">
            <v>0</v>
          </cell>
          <cell r="R192">
            <v>4910</v>
          </cell>
          <cell r="S192">
            <v>509</v>
          </cell>
          <cell r="T192">
            <v>0</v>
          </cell>
          <cell r="U192">
            <v>0</v>
          </cell>
          <cell r="V192">
            <v>0</v>
          </cell>
          <cell r="W192">
            <v>182479</v>
          </cell>
          <cell r="X192">
            <v>25203</v>
          </cell>
          <cell r="Y192">
            <v>942364</v>
          </cell>
          <cell r="Z192">
            <v>58319364</v>
          </cell>
          <cell r="AA192">
            <v>1633680</v>
          </cell>
          <cell r="AC192">
            <v>320</v>
          </cell>
          <cell r="AD192">
            <v>16</v>
          </cell>
          <cell r="AE192">
            <v>13</v>
          </cell>
          <cell r="AF192">
            <v>0</v>
          </cell>
          <cell r="AG192">
            <v>330</v>
          </cell>
          <cell r="AH192">
            <v>96</v>
          </cell>
          <cell r="AI192">
            <v>108</v>
          </cell>
          <cell r="AJ192">
            <v>0</v>
          </cell>
          <cell r="AK192">
            <v>7</v>
          </cell>
          <cell r="AL192">
            <v>1</v>
          </cell>
          <cell r="AM192">
            <v>0</v>
          </cell>
          <cell r="AN192">
            <v>0</v>
          </cell>
          <cell r="AO192">
            <v>2128</v>
          </cell>
          <cell r="AP192">
            <v>2044</v>
          </cell>
          <cell r="AQ192">
            <v>1273</v>
          </cell>
          <cell r="AR192">
            <v>771</v>
          </cell>
          <cell r="AS192">
            <v>1779</v>
          </cell>
          <cell r="AT192">
            <v>6037</v>
          </cell>
        </row>
        <row r="193">
          <cell r="A193">
            <v>186</v>
          </cell>
          <cell r="B193" t="str">
            <v>North Tyneside</v>
          </cell>
          <cell r="C193" t="str">
            <v>E4503</v>
          </cell>
          <cell r="D193">
            <v>229326</v>
          </cell>
          <cell r="E193">
            <v>149564765</v>
          </cell>
          <cell r="F193">
            <v>69835998</v>
          </cell>
          <cell r="G193">
            <v>3187340</v>
          </cell>
          <cell r="H193">
            <v>1419669</v>
          </cell>
          <cell r="I193">
            <v>1767671</v>
          </cell>
          <cell r="J193">
            <v>3724702</v>
          </cell>
          <cell r="K193">
            <v>58820</v>
          </cell>
          <cell r="L193">
            <v>0</v>
          </cell>
          <cell r="M193">
            <v>500000</v>
          </cell>
          <cell r="N193">
            <v>2837293</v>
          </cell>
          <cell r="O193">
            <v>262700</v>
          </cell>
          <cell r="P193">
            <v>22000</v>
          </cell>
          <cell r="Q193">
            <v>14705</v>
          </cell>
          <cell r="R193">
            <v>0</v>
          </cell>
          <cell r="S193">
            <v>0</v>
          </cell>
          <cell r="T193">
            <v>0</v>
          </cell>
          <cell r="U193">
            <v>0</v>
          </cell>
          <cell r="V193">
            <v>0</v>
          </cell>
          <cell r="W193">
            <v>0</v>
          </cell>
          <cell r="X193">
            <v>80000</v>
          </cell>
          <cell r="Y193">
            <v>778000</v>
          </cell>
          <cell r="Z193">
            <v>59739555</v>
          </cell>
          <cell r="AA193">
            <v>1900000</v>
          </cell>
          <cell r="AC193">
            <v>252</v>
          </cell>
          <cell r="AD193">
            <v>12</v>
          </cell>
          <cell r="AE193">
            <v>0</v>
          </cell>
          <cell r="AF193">
            <v>6</v>
          </cell>
          <cell r="AG193">
            <v>717</v>
          </cell>
          <cell r="AH193">
            <v>146</v>
          </cell>
          <cell r="AI193">
            <v>12</v>
          </cell>
          <cell r="AJ193">
            <v>12</v>
          </cell>
          <cell r="AK193">
            <v>0</v>
          </cell>
          <cell r="AL193">
            <v>0</v>
          </cell>
          <cell r="AM193">
            <v>0</v>
          </cell>
          <cell r="AN193">
            <v>0</v>
          </cell>
          <cell r="AO193">
            <v>1960</v>
          </cell>
          <cell r="AP193">
            <v>1797</v>
          </cell>
          <cell r="AQ193">
            <v>1265</v>
          </cell>
          <cell r="AR193">
            <v>532</v>
          </cell>
          <cell r="AS193">
            <v>1541</v>
          </cell>
          <cell r="AT193">
            <v>5343</v>
          </cell>
        </row>
        <row r="194">
          <cell r="A194">
            <v>187</v>
          </cell>
          <cell r="B194" t="str">
            <v>North Warwickshire</v>
          </cell>
          <cell r="C194" t="str">
            <v>E3731</v>
          </cell>
          <cell r="D194">
            <v>110738</v>
          </cell>
          <cell r="E194">
            <v>98792173</v>
          </cell>
          <cell r="F194">
            <v>45864094</v>
          </cell>
          <cell r="G194">
            <v>1199303</v>
          </cell>
          <cell r="H194">
            <v>809694</v>
          </cell>
          <cell r="I194">
            <v>389609</v>
          </cell>
          <cell r="J194">
            <v>761284</v>
          </cell>
          <cell r="K194">
            <v>27975</v>
          </cell>
          <cell r="L194">
            <v>17274</v>
          </cell>
          <cell r="M194">
            <v>300000</v>
          </cell>
          <cell r="N194">
            <v>1276041</v>
          </cell>
          <cell r="O194">
            <v>29402</v>
          </cell>
          <cell r="P194">
            <v>2248</v>
          </cell>
          <cell r="Q194">
            <v>1328</v>
          </cell>
          <cell r="R194">
            <v>9090</v>
          </cell>
          <cell r="S194">
            <v>0</v>
          </cell>
          <cell r="T194">
            <v>0</v>
          </cell>
          <cell r="U194">
            <v>0</v>
          </cell>
          <cell r="V194">
            <v>0</v>
          </cell>
          <cell r="W194">
            <v>0</v>
          </cell>
          <cell r="X194">
            <v>40000</v>
          </cell>
          <cell r="Y194">
            <v>403000</v>
          </cell>
          <cell r="Z194">
            <v>42608719</v>
          </cell>
          <cell r="AA194">
            <v>650000</v>
          </cell>
          <cell r="AC194">
            <v>102</v>
          </cell>
          <cell r="AD194">
            <v>11</v>
          </cell>
          <cell r="AE194">
            <v>17</v>
          </cell>
          <cell r="AF194">
            <v>0</v>
          </cell>
          <cell r="AG194">
            <v>341</v>
          </cell>
          <cell r="AH194">
            <v>45</v>
          </cell>
          <cell r="AI194">
            <v>2</v>
          </cell>
          <cell r="AJ194">
            <v>6</v>
          </cell>
          <cell r="AK194">
            <v>10</v>
          </cell>
          <cell r="AL194">
            <v>0</v>
          </cell>
          <cell r="AM194">
            <v>0</v>
          </cell>
          <cell r="AN194">
            <v>0</v>
          </cell>
          <cell r="AO194">
            <v>956</v>
          </cell>
          <cell r="AP194">
            <v>696</v>
          </cell>
          <cell r="AQ194">
            <v>484</v>
          </cell>
          <cell r="AR194">
            <v>212</v>
          </cell>
          <cell r="AS194">
            <v>551</v>
          </cell>
          <cell r="AT194">
            <v>2253</v>
          </cell>
        </row>
        <row r="195">
          <cell r="A195">
            <v>188</v>
          </cell>
          <cell r="B195" t="str">
            <v>North West Leicestershire</v>
          </cell>
          <cell r="C195" t="str">
            <v>E2437</v>
          </cell>
          <cell r="D195">
            <v>146594</v>
          </cell>
          <cell r="E195">
            <v>116924038</v>
          </cell>
          <cell r="F195">
            <v>55066230</v>
          </cell>
          <cell r="G195">
            <v>1720875</v>
          </cell>
          <cell r="H195">
            <v>1164713.8</v>
          </cell>
          <cell r="I195">
            <v>556161.19999999995</v>
          </cell>
          <cell r="J195">
            <v>1234959</v>
          </cell>
          <cell r="K195">
            <v>16928</v>
          </cell>
          <cell r="L195">
            <v>10247.34</v>
          </cell>
          <cell r="M195">
            <v>100000</v>
          </cell>
          <cell r="N195">
            <v>1568276</v>
          </cell>
          <cell r="O195">
            <v>44084</v>
          </cell>
          <cell r="P195">
            <v>73012</v>
          </cell>
          <cell r="Q195">
            <v>1575</v>
          </cell>
          <cell r="R195">
            <v>10247</v>
          </cell>
          <cell r="S195">
            <v>233</v>
          </cell>
          <cell r="T195">
            <v>0</v>
          </cell>
          <cell r="U195">
            <v>0</v>
          </cell>
          <cell r="V195">
            <v>0</v>
          </cell>
          <cell r="W195">
            <v>0</v>
          </cell>
          <cell r="X195">
            <v>30198</v>
          </cell>
          <cell r="Y195">
            <v>394988</v>
          </cell>
          <cell r="Z195">
            <v>50996804.5</v>
          </cell>
          <cell r="AA195">
            <v>475107</v>
          </cell>
          <cell r="AC195">
            <v>142</v>
          </cell>
          <cell r="AD195">
            <v>8</v>
          </cell>
          <cell r="AE195">
            <v>12</v>
          </cell>
          <cell r="AF195">
            <v>1</v>
          </cell>
          <cell r="AG195">
            <v>425</v>
          </cell>
          <cell r="AH195">
            <v>104</v>
          </cell>
          <cell r="AI195">
            <v>20</v>
          </cell>
          <cell r="AJ195">
            <v>4</v>
          </cell>
          <cell r="AK195">
            <v>12</v>
          </cell>
          <cell r="AL195">
            <v>0</v>
          </cell>
          <cell r="AM195">
            <v>0</v>
          </cell>
          <cell r="AN195">
            <v>0</v>
          </cell>
          <cell r="AO195">
            <v>1328</v>
          </cell>
          <cell r="AP195">
            <v>1058</v>
          </cell>
          <cell r="AQ195">
            <v>823</v>
          </cell>
          <cell r="AR195">
            <v>235</v>
          </cell>
          <cell r="AS195">
            <v>793</v>
          </cell>
          <cell r="AT195">
            <v>3208</v>
          </cell>
        </row>
        <row r="196">
          <cell r="A196">
            <v>189</v>
          </cell>
          <cell r="B196" t="str">
            <v>Northampton</v>
          </cell>
          <cell r="C196" t="str">
            <v>E2835</v>
          </cell>
          <cell r="D196">
            <v>297757</v>
          </cell>
          <cell r="E196">
            <v>244990265</v>
          </cell>
          <cell r="F196">
            <v>119147052</v>
          </cell>
          <cell r="G196">
            <v>3397473</v>
          </cell>
          <cell r="H196">
            <v>2038376</v>
          </cell>
          <cell r="I196">
            <v>1359097</v>
          </cell>
          <cell r="J196">
            <v>6370487</v>
          </cell>
          <cell r="K196">
            <v>14959</v>
          </cell>
          <cell r="L196">
            <v>0</v>
          </cell>
          <cell r="M196">
            <v>711115</v>
          </cell>
          <cell r="N196">
            <v>4742176</v>
          </cell>
          <cell r="O196">
            <v>224927</v>
          </cell>
          <cell r="P196">
            <v>131756</v>
          </cell>
          <cell r="Q196">
            <v>1788</v>
          </cell>
          <cell r="R196">
            <v>0</v>
          </cell>
          <cell r="S196">
            <v>0</v>
          </cell>
          <cell r="T196">
            <v>0</v>
          </cell>
          <cell r="U196">
            <v>2105648.5099999998</v>
          </cell>
          <cell r="V196">
            <v>0</v>
          </cell>
          <cell r="W196">
            <v>0</v>
          </cell>
          <cell r="X196">
            <v>0</v>
          </cell>
          <cell r="Y196">
            <v>835972</v>
          </cell>
          <cell r="Z196">
            <v>105330492</v>
          </cell>
          <cell r="AA196">
            <v>241469</v>
          </cell>
          <cell r="AC196">
            <v>285</v>
          </cell>
          <cell r="AD196">
            <v>3</v>
          </cell>
          <cell r="AE196">
            <v>0</v>
          </cell>
          <cell r="AF196">
            <v>19</v>
          </cell>
          <cell r="AG196">
            <v>937</v>
          </cell>
          <cell r="AH196">
            <v>133</v>
          </cell>
          <cell r="AI196">
            <v>26</v>
          </cell>
          <cell r="AJ196">
            <v>3</v>
          </cell>
          <cell r="AK196">
            <v>0</v>
          </cell>
          <cell r="AL196">
            <v>0</v>
          </cell>
          <cell r="AM196">
            <v>114</v>
          </cell>
          <cell r="AN196">
            <v>0</v>
          </cell>
          <cell r="AO196">
            <v>2928</v>
          </cell>
          <cell r="AP196">
            <v>1758</v>
          </cell>
          <cell r="AQ196">
            <v>989</v>
          </cell>
          <cell r="AR196">
            <v>769</v>
          </cell>
          <cell r="AS196">
            <v>1579</v>
          </cell>
          <cell r="AT196">
            <v>6328</v>
          </cell>
        </row>
        <row r="197">
          <cell r="A197">
            <v>190</v>
          </cell>
          <cell r="B197" t="str">
            <v>Northumberland UA</v>
          </cell>
          <cell r="C197" t="str">
            <v>E2901</v>
          </cell>
          <cell r="D197">
            <v>474651</v>
          </cell>
          <cell r="E197">
            <v>203194856</v>
          </cell>
          <cell r="F197">
            <v>95394623</v>
          </cell>
          <cell r="G197">
            <v>7116869.6799999997</v>
          </cell>
          <cell r="H197">
            <v>1768476.75</v>
          </cell>
          <cell r="I197">
            <v>5348392.93</v>
          </cell>
          <cell r="J197">
            <v>5978044.6500000004</v>
          </cell>
          <cell r="K197">
            <v>181248.39</v>
          </cell>
          <cell r="L197">
            <v>96718.91</v>
          </cell>
          <cell r="M197">
            <v>102947.52</v>
          </cell>
          <cell r="N197">
            <v>2420297.67</v>
          </cell>
          <cell r="O197">
            <v>553485.49</v>
          </cell>
          <cell r="P197">
            <v>360896.44</v>
          </cell>
          <cell r="Q197">
            <v>19425.96</v>
          </cell>
          <cell r="R197">
            <v>5464.07</v>
          </cell>
          <cell r="S197">
            <v>5769.73</v>
          </cell>
          <cell r="T197">
            <v>150000</v>
          </cell>
          <cell r="U197">
            <v>11912.67</v>
          </cell>
          <cell r="V197">
            <v>0</v>
          </cell>
          <cell r="W197">
            <v>150000</v>
          </cell>
          <cell r="X197">
            <v>28989.65</v>
          </cell>
          <cell r="Y197">
            <v>1055823.82</v>
          </cell>
          <cell r="Z197">
            <v>78726726.799999997</v>
          </cell>
          <cell r="AA197">
            <v>1020073.95</v>
          </cell>
          <cell r="AC197">
            <v>734</v>
          </cell>
          <cell r="AD197">
            <v>57</v>
          </cell>
          <cell r="AE197">
            <v>93</v>
          </cell>
          <cell r="AF197">
            <v>0</v>
          </cell>
          <cell r="AG197">
            <v>1222</v>
          </cell>
          <cell r="AH197">
            <v>404</v>
          </cell>
          <cell r="AI197">
            <v>93</v>
          </cell>
          <cell r="AJ197">
            <v>27</v>
          </cell>
          <cell r="AK197">
            <v>8</v>
          </cell>
          <cell r="AL197">
            <v>3</v>
          </cell>
          <cell r="AM197">
            <v>1</v>
          </cell>
          <cell r="AN197">
            <v>0</v>
          </cell>
          <cell r="AO197">
            <v>3788</v>
          </cell>
          <cell r="AP197">
            <v>4552</v>
          </cell>
          <cell r="AQ197">
            <v>3447</v>
          </cell>
          <cell r="AR197">
            <v>1105</v>
          </cell>
          <cell r="AS197">
            <v>3564</v>
          </cell>
          <cell r="AT197">
            <v>12094</v>
          </cell>
        </row>
        <row r="198">
          <cell r="A198">
            <v>191</v>
          </cell>
          <cell r="B198" t="str">
            <v>Norwich</v>
          </cell>
          <cell r="C198" t="str">
            <v>E2636</v>
          </cell>
          <cell r="D198">
            <v>270558</v>
          </cell>
          <cell r="E198">
            <v>193478829</v>
          </cell>
          <cell r="F198">
            <v>91682268</v>
          </cell>
          <cell r="G198">
            <v>3026763</v>
          </cell>
          <cell r="H198">
            <v>1904144</v>
          </cell>
          <cell r="I198">
            <v>1122619</v>
          </cell>
          <cell r="J198">
            <v>5410081</v>
          </cell>
          <cell r="K198">
            <v>24081</v>
          </cell>
          <cell r="L198">
            <v>0</v>
          </cell>
          <cell r="M198">
            <v>23832</v>
          </cell>
          <cell r="N198">
            <v>4491844</v>
          </cell>
          <cell r="O198">
            <v>104675</v>
          </cell>
          <cell r="P198">
            <v>50614</v>
          </cell>
          <cell r="Q198">
            <v>0</v>
          </cell>
          <cell r="R198">
            <v>0</v>
          </cell>
          <cell r="S198">
            <v>0</v>
          </cell>
          <cell r="T198">
            <v>0</v>
          </cell>
          <cell r="U198">
            <v>0</v>
          </cell>
          <cell r="V198">
            <v>0</v>
          </cell>
          <cell r="W198">
            <v>0</v>
          </cell>
          <cell r="X198">
            <v>52013</v>
          </cell>
          <cell r="Y198">
            <v>1079000</v>
          </cell>
          <cell r="Z198">
            <v>79305927</v>
          </cell>
          <cell r="AA198">
            <v>1382145</v>
          </cell>
          <cell r="AC198">
            <v>297</v>
          </cell>
          <cell r="AD198">
            <v>3</v>
          </cell>
          <cell r="AE198">
            <v>0</v>
          </cell>
          <cell r="AF198">
            <v>2</v>
          </cell>
          <cell r="AG198">
            <v>751</v>
          </cell>
          <cell r="AH198">
            <v>76</v>
          </cell>
          <cell r="AI198">
            <v>9</v>
          </cell>
          <cell r="AJ198">
            <v>0</v>
          </cell>
          <cell r="AK198">
            <v>0</v>
          </cell>
          <cell r="AL198">
            <v>0</v>
          </cell>
          <cell r="AM198">
            <v>0</v>
          </cell>
          <cell r="AN198">
            <v>0</v>
          </cell>
          <cell r="AO198">
            <v>2796</v>
          </cell>
          <cell r="AP198">
            <v>1624</v>
          </cell>
          <cell r="AQ198">
            <v>944</v>
          </cell>
          <cell r="AR198">
            <v>680</v>
          </cell>
          <cell r="AS198">
            <v>1607</v>
          </cell>
          <cell r="AT198">
            <v>6138</v>
          </cell>
        </row>
        <row r="199">
          <cell r="A199">
            <v>192</v>
          </cell>
          <cell r="B199" t="str">
            <v>Nottingham</v>
          </cell>
          <cell r="C199" t="str">
            <v>E3001</v>
          </cell>
          <cell r="D199">
            <v>493483</v>
          </cell>
          <cell r="E199">
            <v>322220561</v>
          </cell>
          <cell r="F199">
            <v>153237984</v>
          </cell>
          <cell r="G199">
            <v>5002650</v>
          </cell>
          <cell r="H199">
            <v>2706479</v>
          </cell>
          <cell r="I199">
            <v>2296171</v>
          </cell>
          <cell r="J199">
            <v>13020000</v>
          </cell>
          <cell r="K199">
            <v>44868</v>
          </cell>
          <cell r="L199">
            <v>0</v>
          </cell>
          <cell r="M199">
            <v>300000</v>
          </cell>
          <cell r="N199">
            <v>6700000</v>
          </cell>
          <cell r="O199">
            <v>160000</v>
          </cell>
          <cell r="P199">
            <v>500000</v>
          </cell>
          <cell r="Q199">
            <v>801</v>
          </cell>
          <cell r="R199">
            <v>0</v>
          </cell>
          <cell r="S199">
            <v>0</v>
          </cell>
          <cell r="T199">
            <v>0</v>
          </cell>
          <cell r="U199">
            <v>0</v>
          </cell>
          <cell r="V199">
            <v>0</v>
          </cell>
          <cell r="W199">
            <v>170000</v>
          </cell>
          <cell r="X199">
            <v>110000</v>
          </cell>
          <cell r="Y199">
            <v>1000000</v>
          </cell>
          <cell r="Z199">
            <v>129125919</v>
          </cell>
          <cell r="AA199">
            <v>5505000</v>
          </cell>
          <cell r="AC199">
            <v>615</v>
          </cell>
          <cell r="AD199">
            <v>8</v>
          </cell>
          <cell r="AE199">
            <v>0</v>
          </cell>
          <cell r="AF199">
            <v>2</v>
          </cell>
          <cell r="AG199">
            <v>1560</v>
          </cell>
          <cell r="AH199">
            <v>156</v>
          </cell>
          <cell r="AI199">
            <v>75</v>
          </cell>
          <cell r="AJ199">
            <v>1</v>
          </cell>
          <cell r="AK199">
            <v>0</v>
          </cell>
          <cell r="AL199">
            <v>0</v>
          </cell>
          <cell r="AM199">
            <v>0</v>
          </cell>
          <cell r="AN199">
            <v>0</v>
          </cell>
          <cell r="AO199">
            <v>5272</v>
          </cell>
          <cell r="AP199">
            <v>2948</v>
          </cell>
          <cell r="AQ199">
            <v>2228</v>
          </cell>
          <cell r="AR199">
            <v>720</v>
          </cell>
          <cell r="AS199">
            <v>2880</v>
          </cell>
          <cell r="AT199">
            <v>11319</v>
          </cell>
        </row>
        <row r="200">
          <cell r="A200">
            <v>193</v>
          </cell>
          <cell r="B200" t="str">
            <v>Nuneaton and Bedworth</v>
          </cell>
          <cell r="C200" t="str">
            <v>E3732</v>
          </cell>
          <cell r="D200">
            <v>134325</v>
          </cell>
          <cell r="E200">
            <v>84375416</v>
          </cell>
          <cell r="F200">
            <v>39673180</v>
          </cell>
          <cell r="G200">
            <v>1721360</v>
          </cell>
          <cell r="H200">
            <v>785583</v>
          </cell>
          <cell r="I200">
            <v>935777</v>
          </cell>
          <cell r="J200">
            <v>1734948</v>
          </cell>
          <cell r="K200">
            <v>7712</v>
          </cell>
          <cell r="L200">
            <v>0</v>
          </cell>
          <cell r="M200">
            <v>50000</v>
          </cell>
          <cell r="N200">
            <v>1100000</v>
          </cell>
          <cell r="O200">
            <v>54413</v>
          </cell>
          <cell r="P200">
            <v>44051</v>
          </cell>
          <cell r="Q200">
            <v>0</v>
          </cell>
          <cell r="R200">
            <v>0</v>
          </cell>
          <cell r="S200">
            <v>0</v>
          </cell>
          <cell r="T200">
            <v>50000</v>
          </cell>
          <cell r="U200">
            <v>0</v>
          </cell>
          <cell r="V200">
            <v>0</v>
          </cell>
          <cell r="W200">
            <v>0</v>
          </cell>
          <cell r="X200">
            <v>0</v>
          </cell>
          <cell r="Y200">
            <v>571000</v>
          </cell>
          <cell r="Z200">
            <v>34905717</v>
          </cell>
          <cell r="AA200">
            <v>248368</v>
          </cell>
          <cell r="AC200">
            <v>146</v>
          </cell>
          <cell r="AD200">
            <v>2</v>
          </cell>
          <cell r="AE200">
            <v>0</v>
          </cell>
          <cell r="AF200">
            <v>0</v>
          </cell>
          <cell r="AG200">
            <v>181</v>
          </cell>
          <cell r="AH200">
            <v>55</v>
          </cell>
          <cell r="AI200">
            <v>20</v>
          </cell>
          <cell r="AJ200">
            <v>0</v>
          </cell>
          <cell r="AK200">
            <v>0</v>
          </cell>
          <cell r="AL200">
            <v>0</v>
          </cell>
          <cell r="AM200">
            <v>0</v>
          </cell>
          <cell r="AN200">
            <v>0</v>
          </cell>
          <cell r="AO200">
            <v>1203</v>
          </cell>
          <cell r="AP200">
            <v>965</v>
          </cell>
          <cell r="AQ200">
            <v>654</v>
          </cell>
          <cell r="AR200">
            <v>311</v>
          </cell>
          <cell r="AS200">
            <v>897</v>
          </cell>
          <cell r="AT200">
            <v>3078</v>
          </cell>
        </row>
        <row r="201">
          <cell r="A201">
            <v>194</v>
          </cell>
          <cell r="B201" t="str">
            <v>Oadby and Wigston</v>
          </cell>
          <cell r="C201" t="str">
            <v>E2438</v>
          </cell>
          <cell r="D201">
            <v>56350</v>
          </cell>
          <cell r="E201">
            <v>31292644</v>
          </cell>
          <cell r="F201">
            <v>14791257</v>
          </cell>
          <cell r="G201">
            <v>940525</v>
          </cell>
          <cell r="H201">
            <v>277342</v>
          </cell>
          <cell r="I201">
            <v>663183</v>
          </cell>
          <cell r="J201">
            <v>1430699</v>
          </cell>
          <cell r="K201">
            <v>0</v>
          </cell>
          <cell r="L201">
            <v>0</v>
          </cell>
          <cell r="M201">
            <v>10000</v>
          </cell>
          <cell r="N201">
            <v>469200</v>
          </cell>
          <cell r="O201">
            <v>55425</v>
          </cell>
          <cell r="P201">
            <v>13155</v>
          </cell>
          <cell r="Q201">
            <v>0</v>
          </cell>
          <cell r="R201">
            <v>0</v>
          </cell>
          <cell r="S201">
            <v>0</v>
          </cell>
          <cell r="T201">
            <v>0</v>
          </cell>
          <cell r="U201">
            <v>0</v>
          </cell>
          <cell r="V201">
            <v>0</v>
          </cell>
          <cell r="W201">
            <v>0</v>
          </cell>
          <cell r="X201">
            <v>10000</v>
          </cell>
          <cell r="Y201">
            <v>210994</v>
          </cell>
          <cell r="Z201">
            <v>11929601</v>
          </cell>
          <cell r="AA201">
            <v>110271</v>
          </cell>
          <cell r="AC201">
            <v>65</v>
          </cell>
          <cell r="AD201">
            <v>0</v>
          </cell>
          <cell r="AE201">
            <v>0</v>
          </cell>
          <cell r="AF201">
            <v>0</v>
          </cell>
          <cell r="AG201">
            <v>114</v>
          </cell>
          <cell r="AH201">
            <v>31</v>
          </cell>
          <cell r="AI201">
            <v>4</v>
          </cell>
          <cell r="AJ201">
            <v>0</v>
          </cell>
          <cell r="AK201">
            <v>0</v>
          </cell>
          <cell r="AL201">
            <v>0</v>
          </cell>
          <cell r="AM201">
            <v>0</v>
          </cell>
          <cell r="AN201">
            <v>0</v>
          </cell>
          <cell r="AO201">
            <v>446</v>
          </cell>
          <cell r="AP201">
            <v>533</v>
          </cell>
          <cell r="AQ201">
            <v>360</v>
          </cell>
          <cell r="AR201">
            <v>173</v>
          </cell>
          <cell r="AS201">
            <v>362</v>
          </cell>
          <cell r="AT201">
            <v>1366</v>
          </cell>
        </row>
        <row r="202">
          <cell r="A202">
            <v>195</v>
          </cell>
          <cell r="B202" t="str">
            <v>Oldham</v>
          </cell>
          <cell r="C202" t="str">
            <v>E4204</v>
          </cell>
          <cell r="D202">
            <v>311145</v>
          </cell>
          <cell r="E202">
            <v>157510321</v>
          </cell>
          <cell r="F202">
            <v>74119819</v>
          </cell>
          <cell r="G202">
            <v>5361524</v>
          </cell>
          <cell r="H202">
            <v>1427748</v>
          </cell>
          <cell r="I202">
            <v>3933776</v>
          </cell>
          <cell r="J202">
            <v>5132385</v>
          </cell>
          <cell r="K202">
            <v>87271</v>
          </cell>
          <cell r="L202">
            <v>12098</v>
          </cell>
          <cell r="M202">
            <v>20000</v>
          </cell>
          <cell r="N202">
            <v>3822258</v>
          </cell>
          <cell r="O202">
            <v>200370</v>
          </cell>
          <cell r="P202">
            <v>72512</v>
          </cell>
          <cell r="Q202">
            <v>345</v>
          </cell>
          <cell r="R202">
            <v>1663</v>
          </cell>
          <cell r="S202">
            <v>0</v>
          </cell>
          <cell r="T202">
            <v>0</v>
          </cell>
          <cell r="U202">
            <v>0</v>
          </cell>
          <cell r="V202">
            <v>0</v>
          </cell>
          <cell r="W202">
            <v>4945</v>
          </cell>
          <cell r="X202">
            <v>40976</v>
          </cell>
          <cell r="Y202">
            <v>1027269</v>
          </cell>
          <cell r="Z202">
            <v>59754575</v>
          </cell>
          <cell r="AA202">
            <v>721882</v>
          </cell>
          <cell r="AC202">
            <v>291</v>
          </cell>
          <cell r="AD202">
            <v>18</v>
          </cell>
          <cell r="AE202">
            <v>10</v>
          </cell>
          <cell r="AF202">
            <v>0</v>
          </cell>
          <cell r="AG202">
            <v>1253</v>
          </cell>
          <cell r="AH202">
            <v>92</v>
          </cell>
          <cell r="AI202">
            <v>11</v>
          </cell>
          <cell r="AJ202">
            <v>2</v>
          </cell>
          <cell r="AK202">
            <v>8</v>
          </cell>
          <cell r="AL202">
            <v>0</v>
          </cell>
          <cell r="AM202">
            <v>0</v>
          </cell>
          <cell r="AN202">
            <v>0</v>
          </cell>
          <cell r="AO202">
            <v>2730</v>
          </cell>
          <cell r="AP202">
            <v>2927</v>
          </cell>
          <cell r="AQ202">
            <v>2094</v>
          </cell>
          <cell r="AR202">
            <v>833</v>
          </cell>
          <cell r="AS202">
            <v>1767</v>
          </cell>
          <cell r="AT202">
            <v>7538</v>
          </cell>
        </row>
        <row r="203">
          <cell r="A203">
            <v>196</v>
          </cell>
          <cell r="B203" t="str">
            <v>Oxford</v>
          </cell>
          <cell r="C203" t="str">
            <v>E3132</v>
          </cell>
          <cell r="D203">
            <v>219682</v>
          </cell>
          <cell r="E203">
            <v>230937871</v>
          </cell>
          <cell r="F203">
            <v>108164375</v>
          </cell>
          <cell r="G203">
            <v>1103406</v>
          </cell>
          <cell r="H203">
            <v>2368990</v>
          </cell>
          <cell r="I203">
            <v>-1265584</v>
          </cell>
          <cell r="J203">
            <v>20076659</v>
          </cell>
          <cell r="K203">
            <v>33952</v>
          </cell>
          <cell r="L203">
            <v>0</v>
          </cell>
          <cell r="M203">
            <v>70000</v>
          </cell>
          <cell r="N203">
            <v>1867315</v>
          </cell>
          <cell r="O203">
            <v>0</v>
          </cell>
          <cell r="P203">
            <v>51852</v>
          </cell>
          <cell r="Q203">
            <v>0</v>
          </cell>
          <cell r="R203">
            <v>0</v>
          </cell>
          <cell r="S203">
            <v>0</v>
          </cell>
          <cell r="T203">
            <v>0</v>
          </cell>
          <cell r="U203">
            <v>0</v>
          </cell>
          <cell r="V203">
            <v>0</v>
          </cell>
          <cell r="W203">
            <v>15000</v>
          </cell>
          <cell r="X203">
            <v>15000</v>
          </cell>
          <cell r="Y203">
            <v>1154000</v>
          </cell>
          <cell r="Z203">
            <v>86162233</v>
          </cell>
          <cell r="AA203">
            <v>1020749</v>
          </cell>
          <cell r="AC203">
            <v>526</v>
          </cell>
          <cell r="AD203">
            <v>6</v>
          </cell>
          <cell r="AE203">
            <v>0</v>
          </cell>
          <cell r="AF203">
            <v>1</v>
          </cell>
          <cell r="AG203">
            <v>294</v>
          </cell>
          <cell r="AH203">
            <v>0</v>
          </cell>
          <cell r="AI203">
            <v>9</v>
          </cell>
          <cell r="AJ203">
            <v>0</v>
          </cell>
          <cell r="AK203">
            <v>0</v>
          </cell>
          <cell r="AL203">
            <v>0</v>
          </cell>
          <cell r="AM203">
            <v>0</v>
          </cell>
          <cell r="AN203">
            <v>0</v>
          </cell>
          <cell r="AO203">
            <v>2330</v>
          </cell>
          <cell r="AP203">
            <v>562</v>
          </cell>
          <cell r="AQ203">
            <v>313</v>
          </cell>
          <cell r="AR203">
            <v>249</v>
          </cell>
          <cell r="AS203">
            <v>979</v>
          </cell>
          <cell r="AT203">
            <v>3935</v>
          </cell>
        </row>
        <row r="204">
          <cell r="A204">
            <v>197</v>
          </cell>
          <cell r="B204" t="str">
            <v>Pendle</v>
          </cell>
          <cell r="C204" t="str">
            <v>E2338</v>
          </cell>
          <cell r="D204">
            <v>136755</v>
          </cell>
          <cell r="E204">
            <v>52530598</v>
          </cell>
          <cell r="F204">
            <v>23912990</v>
          </cell>
          <cell r="G204">
            <v>2507027</v>
          </cell>
          <cell r="H204">
            <v>434853</v>
          </cell>
          <cell r="I204">
            <v>2072174</v>
          </cell>
          <cell r="J204">
            <v>1013119</v>
          </cell>
          <cell r="K204">
            <v>0</v>
          </cell>
          <cell r="L204">
            <v>766</v>
          </cell>
          <cell r="M204">
            <v>0</v>
          </cell>
          <cell r="N204">
            <v>670617</v>
          </cell>
          <cell r="O204">
            <v>117370</v>
          </cell>
          <cell r="P204">
            <v>109555</v>
          </cell>
          <cell r="Q204">
            <v>0</v>
          </cell>
          <cell r="R204">
            <v>766</v>
          </cell>
          <cell r="S204">
            <v>0</v>
          </cell>
          <cell r="T204">
            <v>0</v>
          </cell>
          <cell r="U204">
            <v>0</v>
          </cell>
          <cell r="V204">
            <v>0</v>
          </cell>
          <cell r="W204">
            <v>0</v>
          </cell>
          <cell r="X204">
            <v>0</v>
          </cell>
          <cell r="Y204">
            <v>435205</v>
          </cell>
          <cell r="Z204">
            <v>19479343</v>
          </cell>
          <cell r="AA204">
            <v>400000</v>
          </cell>
          <cell r="AC204">
            <v>121</v>
          </cell>
          <cell r="AD204">
            <v>0</v>
          </cell>
          <cell r="AE204">
            <v>2</v>
          </cell>
          <cell r="AF204">
            <v>0</v>
          </cell>
          <cell r="AG204">
            <v>332</v>
          </cell>
          <cell r="AH204">
            <v>68</v>
          </cell>
          <cell r="AI204">
            <v>27</v>
          </cell>
          <cell r="AJ204">
            <v>0</v>
          </cell>
          <cell r="AK204">
            <v>2</v>
          </cell>
          <cell r="AL204">
            <v>0</v>
          </cell>
          <cell r="AM204">
            <v>0</v>
          </cell>
          <cell r="AN204">
            <v>0</v>
          </cell>
          <cell r="AO204">
            <v>960</v>
          </cell>
          <cell r="AP204">
            <v>1563</v>
          </cell>
          <cell r="AQ204">
            <v>1251</v>
          </cell>
          <cell r="AR204">
            <v>312</v>
          </cell>
          <cell r="AS204">
            <v>975</v>
          </cell>
          <cell r="AT204">
            <v>3543</v>
          </cell>
        </row>
        <row r="205">
          <cell r="A205">
            <v>198</v>
          </cell>
          <cell r="B205" t="str">
            <v>Peterborough</v>
          </cell>
          <cell r="C205" t="str">
            <v>E0501</v>
          </cell>
          <cell r="D205">
            <v>274992</v>
          </cell>
          <cell r="E205">
            <v>229970090</v>
          </cell>
          <cell r="F205">
            <v>106871819</v>
          </cell>
          <cell r="G205">
            <v>2852145</v>
          </cell>
          <cell r="H205">
            <v>2298430</v>
          </cell>
          <cell r="I205">
            <v>553715</v>
          </cell>
          <cell r="J205">
            <v>5033408</v>
          </cell>
          <cell r="K205">
            <v>55141</v>
          </cell>
          <cell r="L205">
            <v>16456</v>
          </cell>
          <cell r="M205">
            <v>158001</v>
          </cell>
          <cell r="N205">
            <v>1377317</v>
          </cell>
          <cell r="O205">
            <v>278303</v>
          </cell>
          <cell r="P205">
            <v>56497</v>
          </cell>
          <cell r="Q205">
            <v>2591</v>
          </cell>
          <cell r="R205">
            <v>6435</v>
          </cell>
          <cell r="S205">
            <v>940</v>
          </cell>
          <cell r="T205">
            <v>0</v>
          </cell>
          <cell r="U205">
            <v>0</v>
          </cell>
          <cell r="V205">
            <v>0</v>
          </cell>
          <cell r="W205">
            <v>0</v>
          </cell>
          <cell r="X205">
            <v>0</v>
          </cell>
          <cell r="Y205">
            <v>675419</v>
          </cell>
          <cell r="Z205">
            <v>94870327</v>
          </cell>
          <cell r="AA205">
            <v>2750300</v>
          </cell>
          <cell r="AC205">
            <v>318</v>
          </cell>
          <cell r="AD205">
            <v>4</v>
          </cell>
          <cell r="AE205">
            <v>10</v>
          </cell>
          <cell r="AF205">
            <v>0</v>
          </cell>
          <cell r="AG205">
            <v>639</v>
          </cell>
          <cell r="AH205">
            <v>120</v>
          </cell>
          <cell r="AI205">
            <v>10</v>
          </cell>
          <cell r="AJ205">
            <v>2</v>
          </cell>
          <cell r="AK205">
            <v>4</v>
          </cell>
          <cell r="AL205">
            <v>2</v>
          </cell>
          <cell r="AM205">
            <v>0</v>
          </cell>
          <cell r="AN205">
            <v>0</v>
          </cell>
          <cell r="AO205">
            <v>2575</v>
          </cell>
          <cell r="AP205">
            <v>1514</v>
          </cell>
          <cell r="AQ205">
            <v>911</v>
          </cell>
          <cell r="AR205">
            <v>603</v>
          </cell>
          <cell r="AS205">
            <v>1498</v>
          </cell>
          <cell r="AT205">
            <v>5647</v>
          </cell>
        </row>
        <row r="206">
          <cell r="A206">
            <v>199</v>
          </cell>
          <cell r="B206" t="str">
            <v>Plymouth</v>
          </cell>
          <cell r="C206" t="str">
            <v>E1101</v>
          </cell>
          <cell r="D206">
            <v>312349</v>
          </cell>
          <cell r="E206">
            <v>223577906</v>
          </cell>
          <cell r="F206">
            <v>105713196</v>
          </cell>
          <cell r="G206">
            <v>4126637</v>
          </cell>
          <cell r="H206">
            <v>2173134</v>
          </cell>
          <cell r="I206">
            <v>1953503</v>
          </cell>
          <cell r="J206">
            <v>9095373</v>
          </cell>
          <cell r="K206">
            <v>14880</v>
          </cell>
          <cell r="L206">
            <v>0</v>
          </cell>
          <cell r="M206">
            <v>230000</v>
          </cell>
          <cell r="N206">
            <v>1723689</v>
          </cell>
          <cell r="O206">
            <v>80634</v>
          </cell>
          <cell r="P206">
            <v>159914</v>
          </cell>
          <cell r="Q206">
            <v>0</v>
          </cell>
          <cell r="R206">
            <v>0</v>
          </cell>
          <cell r="S206">
            <v>0</v>
          </cell>
          <cell r="T206">
            <v>300000</v>
          </cell>
          <cell r="U206">
            <v>0</v>
          </cell>
          <cell r="V206">
            <v>0</v>
          </cell>
          <cell r="W206">
            <v>0</v>
          </cell>
          <cell r="X206">
            <v>826130</v>
          </cell>
          <cell r="Y206">
            <v>1097819</v>
          </cell>
          <cell r="Z206">
            <v>89915176</v>
          </cell>
          <cell r="AA206">
            <v>297801.25</v>
          </cell>
          <cell r="AC206">
            <v>503</v>
          </cell>
          <cell r="AD206">
            <v>7</v>
          </cell>
          <cell r="AE206">
            <v>0</v>
          </cell>
          <cell r="AF206">
            <v>2</v>
          </cell>
          <cell r="AG206">
            <v>642</v>
          </cell>
          <cell r="AH206">
            <v>33</v>
          </cell>
          <cell r="AI206">
            <v>6</v>
          </cell>
          <cell r="AJ206">
            <v>0</v>
          </cell>
          <cell r="AK206">
            <v>0</v>
          </cell>
          <cell r="AL206">
            <v>0</v>
          </cell>
          <cell r="AM206">
            <v>0</v>
          </cell>
          <cell r="AN206">
            <v>1</v>
          </cell>
          <cell r="AO206">
            <v>2690</v>
          </cell>
          <cell r="AP206">
            <v>2176</v>
          </cell>
          <cell r="AQ206">
            <v>1373</v>
          </cell>
          <cell r="AR206">
            <v>803</v>
          </cell>
          <cell r="AS206">
            <v>1981</v>
          </cell>
          <cell r="AT206">
            <v>7084</v>
          </cell>
        </row>
        <row r="207">
          <cell r="A207">
            <v>200</v>
          </cell>
          <cell r="B207" t="str">
            <v>Poole</v>
          </cell>
          <cell r="C207" t="str">
            <v>E1201</v>
          </cell>
          <cell r="D207">
            <v>236916</v>
          </cell>
          <cell r="E207">
            <v>152342443</v>
          </cell>
          <cell r="F207">
            <v>68870245.799999997</v>
          </cell>
          <cell r="G207">
            <v>2900676</v>
          </cell>
          <cell r="H207">
            <v>1480362</v>
          </cell>
          <cell r="I207">
            <v>1420314</v>
          </cell>
          <cell r="J207">
            <v>4457916</v>
          </cell>
          <cell r="K207">
            <v>36331</v>
          </cell>
          <cell r="L207">
            <v>0</v>
          </cell>
          <cell r="M207">
            <v>0</v>
          </cell>
          <cell r="N207">
            <v>1919891</v>
          </cell>
          <cell r="O207">
            <v>261538</v>
          </cell>
          <cell r="P207">
            <v>33820</v>
          </cell>
          <cell r="Q207">
            <v>2737</v>
          </cell>
          <cell r="R207">
            <v>0</v>
          </cell>
          <cell r="S207">
            <v>0</v>
          </cell>
          <cell r="T207">
            <v>0</v>
          </cell>
          <cell r="U207">
            <v>0</v>
          </cell>
          <cell r="V207">
            <v>0</v>
          </cell>
          <cell r="W207">
            <v>0</v>
          </cell>
          <cell r="X207">
            <v>0</v>
          </cell>
          <cell r="Y207">
            <v>815887</v>
          </cell>
          <cell r="Z207">
            <v>59903826.799999997</v>
          </cell>
          <cell r="AA207">
            <v>800000</v>
          </cell>
          <cell r="AC207">
            <v>164</v>
          </cell>
          <cell r="AD207">
            <v>7</v>
          </cell>
          <cell r="AE207">
            <v>0</v>
          </cell>
          <cell r="AF207">
            <v>0</v>
          </cell>
          <cell r="AG207">
            <v>391</v>
          </cell>
          <cell r="AH207">
            <v>64</v>
          </cell>
          <cell r="AI207">
            <v>10</v>
          </cell>
          <cell r="AJ207">
            <v>5</v>
          </cell>
          <cell r="AK207">
            <v>0</v>
          </cell>
          <cell r="AL207">
            <v>0</v>
          </cell>
          <cell r="AM207">
            <v>0</v>
          </cell>
          <cell r="AN207">
            <v>0</v>
          </cell>
          <cell r="AO207">
            <v>1846</v>
          </cell>
          <cell r="AP207">
            <v>2325</v>
          </cell>
          <cell r="AQ207">
            <v>1709</v>
          </cell>
          <cell r="AR207">
            <v>616</v>
          </cell>
          <cell r="AS207">
            <v>1339</v>
          </cell>
          <cell r="AT207">
            <v>5541</v>
          </cell>
        </row>
        <row r="208">
          <cell r="A208">
            <v>201</v>
          </cell>
          <cell r="B208" t="str">
            <v>Portsmouth</v>
          </cell>
          <cell r="C208" t="str">
            <v>E1701</v>
          </cell>
          <cell r="D208">
            <v>277975</v>
          </cell>
          <cell r="E208">
            <v>201444798</v>
          </cell>
          <cell r="F208">
            <v>96217299</v>
          </cell>
          <cell r="G208">
            <v>3331244</v>
          </cell>
          <cell r="H208">
            <v>1864207</v>
          </cell>
          <cell r="I208">
            <v>1467037</v>
          </cell>
          <cell r="J208">
            <v>5997009</v>
          </cell>
          <cell r="K208">
            <v>32699</v>
          </cell>
          <cell r="L208">
            <v>0</v>
          </cell>
          <cell r="M208">
            <v>30000</v>
          </cell>
          <cell r="N208">
            <v>891313</v>
          </cell>
          <cell r="O208">
            <v>239700</v>
          </cell>
          <cell r="P208">
            <v>9200</v>
          </cell>
          <cell r="Q208">
            <v>2600</v>
          </cell>
          <cell r="R208">
            <v>0</v>
          </cell>
          <cell r="S208">
            <v>0</v>
          </cell>
          <cell r="T208">
            <v>0</v>
          </cell>
          <cell r="U208">
            <v>0</v>
          </cell>
          <cell r="V208">
            <v>0</v>
          </cell>
          <cell r="W208">
            <v>5000</v>
          </cell>
          <cell r="X208">
            <v>40000</v>
          </cell>
          <cell r="Y208">
            <v>1120700</v>
          </cell>
          <cell r="Z208">
            <v>85901415</v>
          </cell>
          <cell r="AA208">
            <v>3586738</v>
          </cell>
          <cell r="AC208">
            <v>313</v>
          </cell>
          <cell r="AD208">
            <v>10</v>
          </cell>
          <cell r="AE208">
            <v>0</v>
          </cell>
          <cell r="AF208">
            <v>0</v>
          </cell>
          <cell r="AG208">
            <v>205</v>
          </cell>
          <cell r="AH208">
            <v>42</v>
          </cell>
          <cell r="AI208">
            <v>3</v>
          </cell>
          <cell r="AJ208">
            <v>2</v>
          </cell>
          <cell r="AK208">
            <v>0</v>
          </cell>
          <cell r="AL208">
            <v>0</v>
          </cell>
          <cell r="AM208">
            <v>0</v>
          </cell>
          <cell r="AN208">
            <v>0</v>
          </cell>
          <cell r="AO208">
            <v>1710</v>
          </cell>
          <cell r="AP208">
            <v>1765</v>
          </cell>
          <cell r="AQ208">
            <v>1038</v>
          </cell>
          <cell r="AR208">
            <v>727</v>
          </cell>
          <cell r="AS208">
            <v>2489</v>
          </cell>
          <cell r="AT208">
            <v>5994</v>
          </cell>
        </row>
        <row r="209">
          <cell r="A209">
            <v>202</v>
          </cell>
          <cell r="B209" t="str">
            <v>Preston</v>
          </cell>
          <cell r="C209" t="str">
            <v>E2339</v>
          </cell>
          <cell r="D209">
            <v>237714</v>
          </cell>
          <cell r="E209">
            <v>168541482</v>
          </cell>
          <cell r="F209">
            <v>79460274</v>
          </cell>
          <cell r="G209">
            <v>3195539.76</v>
          </cell>
          <cell r="H209">
            <v>1648305.73</v>
          </cell>
          <cell r="I209">
            <v>1547234.03</v>
          </cell>
          <cell r="J209">
            <v>4578181.9800000004</v>
          </cell>
          <cell r="K209">
            <v>72928.53</v>
          </cell>
          <cell r="L209">
            <v>3212</v>
          </cell>
          <cell r="M209">
            <v>0</v>
          </cell>
          <cell r="N209">
            <v>3646151.15</v>
          </cell>
          <cell r="O209">
            <v>59541.120000000003</v>
          </cell>
          <cell r="P209">
            <v>0</v>
          </cell>
          <cell r="Q209">
            <v>298.83999999999997</v>
          </cell>
          <cell r="R209">
            <v>3212.12</v>
          </cell>
          <cell r="S209">
            <v>0</v>
          </cell>
          <cell r="T209">
            <v>0</v>
          </cell>
          <cell r="U209">
            <v>0</v>
          </cell>
          <cell r="V209">
            <v>0</v>
          </cell>
          <cell r="W209">
            <v>0</v>
          </cell>
          <cell r="X209">
            <v>138190.67000000001</v>
          </cell>
          <cell r="Y209">
            <v>791007.93</v>
          </cell>
          <cell r="Z209">
            <v>68339395.599999994</v>
          </cell>
          <cell r="AA209">
            <v>1780339</v>
          </cell>
          <cell r="AC209">
            <v>275</v>
          </cell>
          <cell r="AD209">
            <v>11</v>
          </cell>
          <cell r="AE209">
            <v>3</v>
          </cell>
          <cell r="AF209">
            <v>0</v>
          </cell>
          <cell r="AG209">
            <v>961</v>
          </cell>
          <cell r="AH209">
            <v>56</v>
          </cell>
          <cell r="AI209">
            <v>0</v>
          </cell>
          <cell r="AJ209">
            <v>1</v>
          </cell>
          <cell r="AK209">
            <v>3</v>
          </cell>
          <cell r="AL209">
            <v>0</v>
          </cell>
          <cell r="AM209">
            <v>0</v>
          </cell>
          <cell r="AN209">
            <v>0</v>
          </cell>
          <cell r="AO209">
            <v>2426</v>
          </cell>
          <cell r="AP209">
            <v>1690</v>
          </cell>
          <cell r="AQ209">
            <v>1101</v>
          </cell>
          <cell r="AR209">
            <v>589</v>
          </cell>
          <cell r="AS209">
            <v>1247</v>
          </cell>
          <cell r="AT209">
            <v>5407</v>
          </cell>
        </row>
        <row r="210">
          <cell r="A210">
            <v>203</v>
          </cell>
          <cell r="B210" t="str">
            <v>Purbeck</v>
          </cell>
          <cell r="C210" t="str">
            <v>E1236</v>
          </cell>
          <cell r="D210">
            <v>96644</v>
          </cell>
          <cell r="E210">
            <v>42447121</v>
          </cell>
          <cell r="F210">
            <v>19769784</v>
          </cell>
          <cell r="G210">
            <v>1579810</v>
          </cell>
          <cell r="H210">
            <v>370481</v>
          </cell>
          <cell r="I210">
            <v>1209329</v>
          </cell>
          <cell r="J210">
            <v>711929</v>
          </cell>
          <cell r="K210">
            <v>44267</v>
          </cell>
          <cell r="L210">
            <v>10676</v>
          </cell>
          <cell r="M210">
            <v>0</v>
          </cell>
          <cell r="N210">
            <v>248803</v>
          </cell>
          <cell r="O210">
            <v>16048</v>
          </cell>
          <cell r="P210">
            <v>6210</v>
          </cell>
          <cell r="Q210">
            <v>1614</v>
          </cell>
          <cell r="R210">
            <v>4037</v>
          </cell>
          <cell r="S210">
            <v>0</v>
          </cell>
          <cell r="T210">
            <v>0</v>
          </cell>
          <cell r="U210">
            <v>0</v>
          </cell>
          <cell r="V210">
            <v>0</v>
          </cell>
          <cell r="W210">
            <v>12000</v>
          </cell>
          <cell r="X210">
            <v>0</v>
          </cell>
          <cell r="Y210">
            <v>267000</v>
          </cell>
          <cell r="Z210">
            <v>17173614</v>
          </cell>
          <cell r="AA210">
            <v>690084</v>
          </cell>
          <cell r="AC210">
            <v>128</v>
          </cell>
          <cell r="AD210">
            <v>7</v>
          </cell>
          <cell r="AE210">
            <v>6</v>
          </cell>
          <cell r="AF210">
            <v>0</v>
          </cell>
          <cell r="AG210">
            <v>124</v>
          </cell>
          <cell r="AH210">
            <v>62</v>
          </cell>
          <cell r="AI210">
            <v>6</v>
          </cell>
          <cell r="AJ210">
            <v>4</v>
          </cell>
          <cell r="AK210">
            <v>6</v>
          </cell>
          <cell r="AL210">
            <v>0</v>
          </cell>
          <cell r="AM210">
            <v>0</v>
          </cell>
          <cell r="AN210">
            <v>0</v>
          </cell>
          <cell r="AO210">
            <v>547</v>
          </cell>
          <cell r="AP210">
            <v>1192</v>
          </cell>
          <cell r="AQ210">
            <v>894</v>
          </cell>
          <cell r="AR210">
            <v>298</v>
          </cell>
          <cell r="AS210">
            <v>613</v>
          </cell>
          <cell r="AT210">
            <v>2452</v>
          </cell>
        </row>
        <row r="211">
          <cell r="A211">
            <v>204</v>
          </cell>
          <cell r="B211" t="str">
            <v>Reading</v>
          </cell>
          <cell r="C211" t="str">
            <v>E0303</v>
          </cell>
          <cell r="D211">
            <v>270170</v>
          </cell>
          <cell r="E211">
            <v>246609446</v>
          </cell>
          <cell r="F211">
            <v>116493125</v>
          </cell>
          <cell r="G211">
            <v>1623507.41</v>
          </cell>
          <cell r="H211">
            <v>2555635.81</v>
          </cell>
          <cell r="I211">
            <v>-932128.4</v>
          </cell>
          <cell r="J211">
            <v>4155921.05</v>
          </cell>
          <cell r="K211">
            <v>6632.32</v>
          </cell>
          <cell r="L211">
            <v>0</v>
          </cell>
          <cell r="M211">
            <v>0</v>
          </cell>
          <cell r="N211">
            <v>2240795.5299999998</v>
          </cell>
          <cell r="O211">
            <v>52117.120000000003</v>
          </cell>
          <cell r="P211">
            <v>0</v>
          </cell>
          <cell r="Q211">
            <v>0</v>
          </cell>
          <cell r="R211">
            <v>0</v>
          </cell>
          <cell r="S211">
            <v>0</v>
          </cell>
          <cell r="T211">
            <v>0</v>
          </cell>
          <cell r="U211">
            <v>0</v>
          </cell>
          <cell r="V211">
            <v>0</v>
          </cell>
          <cell r="W211">
            <v>0</v>
          </cell>
          <cell r="X211">
            <v>0</v>
          </cell>
          <cell r="Y211">
            <v>0</v>
          </cell>
          <cell r="Z211">
            <v>109015642</v>
          </cell>
          <cell r="AA211">
            <v>5578578.5899999999</v>
          </cell>
          <cell r="AC211">
            <v>275</v>
          </cell>
          <cell r="AD211">
            <v>6</v>
          </cell>
          <cell r="AE211">
            <v>0</v>
          </cell>
          <cell r="AF211">
            <v>0</v>
          </cell>
          <cell r="AG211">
            <v>663</v>
          </cell>
          <cell r="AH211">
            <v>37</v>
          </cell>
          <cell r="AI211">
            <v>0</v>
          </cell>
          <cell r="AJ211">
            <v>0</v>
          </cell>
          <cell r="AK211">
            <v>0</v>
          </cell>
          <cell r="AL211">
            <v>0</v>
          </cell>
          <cell r="AM211">
            <v>0</v>
          </cell>
          <cell r="AN211">
            <v>0</v>
          </cell>
          <cell r="AO211">
            <v>2548</v>
          </cell>
          <cell r="AP211">
            <v>805</v>
          </cell>
          <cell r="AQ211">
            <v>333</v>
          </cell>
          <cell r="AR211">
            <v>472</v>
          </cell>
          <cell r="AS211">
            <v>1537</v>
          </cell>
          <cell r="AT211">
            <v>5012</v>
          </cell>
        </row>
        <row r="212">
          <cell r="A212">
            <v>205</v>
          </cell>
          <cell r="B212" t="str">
            <v>Redbridge</v>
          </cell>
          <cell r="C212" t="str">
            <v>E5046</v>
          </cell>
          <cell r="D212">
            <v>281315</v>
          </cell>
          <cell r="E212">
            <v>136947608</v>
          </cell>
          <cell r="F212">
            <v>63947085</v>
          </cell>
          <cell r="G212">
            <v>3436344</v>
          </cell>
          <cell r="H212">
            <v>1103141</v>
          </cell>
          <cell r="I212">
            <v>2333203</v>
          </cell>
          <cell r="J212">
            <v>3751768</v>
          </cell>
          <cell r="K212">
            <v>111390</v>
          </cell>
          <cell r="L212">
            <v>0</v>
          </cell>
          <cell r="M212">
            <v>0</v>
          </cell>
          <cell r="N212">
            <v>1153733</v>
          </cell>
          <cell r="O212">
            <v>0</v>
          </cell>
          <cell r="P212">
            <v>13832</v>
          </cell>
          <cell r="Q212">
            <v>0</v>
          </cell>
          <cell r="R212">
            <v>0</v>
          </cell>
          <cell r="S212">
            <v>0</v>
          </cell>
          <cell r="T212">
            <v>0</v>
          </cell>
          <cell r="U212">
            <v>0</v>
          </cell>
          <cell r="V212">
            <v>0</v>
          </cell>
          <cell r="W212">
            <v>0</v>
          </cell>
          <cell r="X212">
            <v>360000</v>
          </cell>
          <cell r="Y212">
            <v>2700000</v>
          </cell>
          <cell r="Z212">
            <v>53392229</v>
          </cell>
          <cell r="AA212">
            <v>4100000</v>
          </cell>
          <cell r="AC212">
            <v>280</v>
          </cell>
          <cell r="AD212">
            <v>20</v>
          </cell>
          <cell r="AE212">
            <v>0</v>
          </cell>
          <cell r="AF212">
            <v>0</v>
          </cell>
          <cell r="AG212">
            <v>878</v>
          </cell>
          <cell r="AH212">
            <v>0</v>
          </cell>
          <cell r="AI212">
            <v>0</v>
          </cell>
          <cell r="AJ212">
            <v>0</v>
          </cell>
          <cell r="AK212">
            <v>0</v>
          </cell>
          <cell r="AL212">
            <v>0</v>
          </cell>
          <cell r="AM212">
            <v>0</v>
          </cell>
          <cell r="AN212">
            <v>0</v>
          </cell>
          <cell r="AO212">
            <v>1818</v>
          </cell>
          <cell r="AP212">
            <v>1786</v>
          </cell>
          <cell r="AQ212">
            <v>824</v>
          </cell>
          <cell r="AR212">
            <v>962</v>
          </cell>
          <cell r="AS212">
            <v>2706</v>
          </cell>
          <cell r="AT212">
            <v>6418</v>
          </cell>
        </row>
        <row r="213">
          <cell r="A213">
            <v>206</v>
          </cell>
          <cell r="B213" t="str">
            <v>Redcar and Cleveland</v>
          </cell>
          <cell r="C213" t="str">
            <v>E0703</v>
          </cell>
          <cell r="D213">
            <v>169391</v>
          </cell>
          <cell r="E213">
            <v>116908036</v>
          </cell>
          <cell r="F213">
            <v>61680905</v>
          </cell>
          <cell r="G213">
            <v>2330880</v>
          </cell>
          <cell r="H213">
            <v>1269880</v>
          </cell>
          <cell r="I213">
            <v>1061000</v>
          </cell>
          <cell r="J213">
            <v>2368322</v>
          </cell>
          <cell r="K213">
            <v>63395</v>
          </cell>
          <cell r="L213">
            <v>1639</v>
          </cell>
          <cell r="M213">
            <v>971454</v>
          </cell>
          <cell r="N213">
            <v>759477</v>
          </cell>
          <cell r="O213">
            <v>41890</v>
          </cell>
          <cell r="P213">
            <v>392726</v>
          </cell>
          <cell r="Q213">
            <v>0</v>
          </cell>
          <cell r="R213">
            <v>0</v>
          </cell>
          <cell r="S213">
            <v>0</v>
          </cell>
          <cell r="T213">
            <v>0</v>
          </cell>
          <cell r="U213">
            <v>0</v>
          </cell>
          <cell r="V213">
            <v>0</v>
          </cell>
          <cell r="W213">
            <v>0</v>
          </cell>
          <cell r="X213">
            <v>889992</v>
          </cell>
          <cell r="Y213">
            <v>517000</v>
          </cell>
          <cell r="Z213">
            <v>54361358</v>
          </cell>
          <cell r="AA213">
            <v>6554718</v>
          </cell>
          <cell r="AC213">
            <v>176</v>
          </cell>
          <cell r="AD213">
            <v>13</v>
          </cell>
          <cell r="AE213">
            <v>3</v>
          </cell>
          <cell r="AF213">
            <v>0</v>
          </cell>
          <cell r="AG213">
            <v>286</v>
          </cell>
          <cell r="AH213">
            <v>28</v>
          </cell>
          <cell r="AI213">
            <v>18</v>
          </cell>
          <cell r="AJ213">
            <v>0</v>
          </cell>
          <cell r="AK213">
            <v>0</v>
          </cell>
          <cell r="AL213">
            <v>0</v>
          </cell>
          <cell r="AM213">
            <v>1</v>
          </cell>
          <cell r="AN213">
            <v>0</v>
          </cell>
          <cell r="AO213">
            <v>1232</v>
          </cell>
          <cell r="AP213">
            <v>1520</v>
          </cell>
          <cell r="AQ213">
            <v>1216</v>
          </cell>
          <cell r="AR213">
            <v>304</v>
          </cell>
          <cell r="AS213">
            <v>1053</v>
          </cell>
          <cell r="AT213">
            <v>3884</v>
          </cell>
        </row>
        <row r="214">
          <cell r="A214">
            <v>207</v>
          </cell>
          <cell r="B214" t="str">
            <v>Redditch</v>
          </cell>
          <cell r="C214" t="str">
            <v>E1835</v>
          </cell>
          <cell r="D214">
            <v>109875</v>
          </cell>
          <cell r="E214">
            <v>83983972</v>
          </cell>
          <cell r="F214">
            <v>39728826</v>
          </cell>
          <cell r="G214">
            <v>1255198.8400000001</v>
          </cell>
          <cell r="H214">
            <v>833981.85</v>
          </cell>
          <cell r="I214">
            <v>421216.99</v>
          </cell>
          <cell r="J214">
            <v>1198070.81</v>
          </cell>
          <cell r="K214">
            <v>13107.93</v>
          </cell>
          <cell r="L214">
            <v>1373.7</v>
          </cell>
          <cell r="M214">
            <v>72000</v>
          </cell>
          <cell r="N214">
            <v>776559.39</v>
          </cell>
          <cell r="O214">
            <v>46677.37</v>
          </cell>
          <cell r="P214">
            <v>40271.410000000003</v>
          </cell>
          <cell r="Q214">
            <v>3276.98</v>
          </cell>
          <cell r="R214">
            <v>1373.7</v>
          </cell>
          <cell r="S214">
            <v>0</v>
          </cell>
          <cell r="T214">
            <v>0</v>
          </cell>
          <cell r="U214">
            <v>0</v>
          </cell>
          <cell r="V214">
            <v>0</v>
          </cell>
          <cell r="W214">
            <v>0</v>
          </cell>
          <cell r="X214">
            <v>223905</v>
          </cell>
          <cell r="Y214">
            <v>282320.38</v>
          </cell>
          <cell r="Z214">
            <v>36176118.899999999</v>
          </cell>
          <cell r="AA214">
            <v>283000</v>
          </cell>
          <cell r="AC214">
            <v>94</v>
          </cell>
          <cell r="AD214">
            <v>2</v>
          </cell>
          <cell r="AE214">
            <v>1</v>
          </cell>
          <cell r="AF214">
            <v>0</v>
          </cell>
          <cell r="AG214">
            <v>183</v>
          </cell>
          <cell r="AH214">
            <v>53</v>
          </cell>
          <cell r="AI214">
            <v>9</v>
          </cell>
          <cell r="AJ214">
            <v>2</v>
          </cell>
          <cell r="AK214">
            <v>1</v>
          </cell>
          <cell r="AL214">
            <v>0</v>
          </cell>
          <cell r="AM214">
            <v>0</v>
          </cell>
          <cell r="AN214">
            <v>0</v>
          </cell>
          <cell r="AO214">
            <v>1168</v>
          </cell>
          <cell r="AP214">
            <v>678</v>
          </cell>
          <cell r="AQ214">
            <v>418</v>
          </cell>
          <cell r="AR214">
            <v>260</v>
          </cell>
          <cell r="AS214">
            <v>569</v>
          </cell>
          <cell r="AT214">
            <v>2440</v>
          </cell>
        </row>
        <row r="215">
          <cell r="A215">
            <v>208</v>
          </cell>
          <cell r="B215" t="str">
            <v>Reigate and Banstead</v>
          </cell>
          <cell r="C215" t="str">
            <v>E3635</v>
          </cell>
          <cell r="D215">
            <v>175241</v>
          </cell>
          <cell r="E215">
            <v>121372489</v>
          </cell>
          <cell r="F215">
            <v>57201871</v>
          </cell>
          <cell r="G215">
            <v>1916890</v>
          </cell>
          <cell r="H215">
            <v>1179960</v>
          </cell>
          <cell r="I215">
            <v>736930</v>
          </cell>
          <cell r="J215">
            <v>3207771</v>
          </cell>
          <cell r="K215">
            <v>47998</v>
          </cell>
          <cell r="L215">
            <v>0</v>
          </cell>
          <cell r="M215">
            <v>150000</v>
          </cell>
          <cell r="N215">
            <v>1456242</v>
          </cell>
          <cell r="O215">
            <v>19419</v>
          </cell>
          <cell r="P215">
            <v>23825</v>
          </cell>
          <cell r="Q215">
            <v>2600</v>
          </cell>
          <cell r="R215">
            <v>0</v>
          </cell>
          <cell r="S215">
            <v>0</v>
          </cell>
          <cell r="T215">
            <v>5000</v>
          </cell>
          <cell r="U215">
            <v>0</v>
          </cell>
          <cell r="V215">
            <v>0</v>
          </cell>
          <cell r="W215">
            <v>450000</v>
          </cell>
          <cell r="X215">
            <v>0</v>
          </cell>
          <cell r="Y215">
            <v>500000</v>
          </cell>
          <cell r="Z215">
            <v>50243048</v>
          </cell>
          <cell r="AA215">
            <v>1766000</v>
          </cell>
          <cell r="AC215">
            <v>196</v>
          </cell>
          <cell r="AD215">
            <v>21</v>
          </cell>
          <cell r="AE215">
            <v>0</v>
          </cell>
          <cell r="AF215">
            <v>0</v>
          </cell>
          <cell r="AG215">
            <v>384</v>
          </cell>
          <cell r="AH215">
            <v>0</v>
          </cell>
          <cell r="AI215">
            <v>0</v>
          </cell>
          <cell r="AJ215">
            <v>0</v>
          </cell>
          <cell r="AK215">
            <v>0</v>
          </cell>
          <cell r="AL215">
            <v>0</v>
          </cell>
          <cell r="AM215">
            <v>0</v>
          </cell>
          <cell r="AN215">
            <v>0</v>
          </cell>
          <cell r="AO215">
            <v>1600</v>
          </cell>
          <cell r="AP215">
            <v>987</v>
          </cell>
          <cell r="AQ215">
            <v>517</v>
          </cell>
          <cell r="AR215">
            <v>470</v>
          </cell>
          <cell r="AS215">
            <v>917</v>
          </cell>
          <cell r="AT215">
            <v>3525</v>
          </cell>
        </row>
        <row r="216">
          <cell r="A216">
            <v>209</v>
          </cell>
          <cell r="B216" t="str">
            <v>Ribble Valley</v>
          </cell>
          <cell r="C216" t="str">
            <v>E2340</v>
          </cell>
          <cell r="D216">
            <v>90494</v>
          </cell>
          <cell r="E216">
            <v>37892908</v>
          </cell>
          <cell r="F216">
            <v>17718075</v>
          </cell>
          <cell r="G216">
            <v>1794147</v>
          </cell>
          <cell r="H216">
            <v>308650</v>
          </cell>
          <cell r="I216">
            <v>1485497</v>
          </cell>
          <cell r="J216">
            <v>865614</v>
          </cell>
          <cell r="K216">
            <v>25838</v>
          </cell>
          <cell r="L216">
            <v>36355</v>
          </cell>
          <cell r="M216">
            <v>0</v>
          </cell>
          <cell r="N216">
            <v>529205</v>
          </cell>
          <cell r="O216">
            <v>28630</v>
          </cell>
          <cell r="P216">
            <v>9688</v>
          </cell>
          <cell r="Q216">
            <v>0</v>
          </cell>
          <cell r="R216">
            <v>6049</v>
          </cell>
          <cell r="S216">
            <v>1590</v>
          </cell>
          <cell r="T216">
            <v>0</v>
          </cell>
          <cell r="U216">
            <v>0</v>
          </cell>
          <cell r="V216">
            <v>0</v>
          </cell>
          <cell r="W216">
            <v>20000</v>
          </cell>
          <cell r="X216">
            <v>20000</v>
          </cell>
          <cell r="Y216">
            <v>400000</v>
          </cell>
          <cell r="Z216">
            <v>14224173</v>
          </cell>
          <cell r="AA216">
            <v>75637</v>
          </cell>
          <cell r="AC216">
            <v>129</v>
          </cell>
          <cell r="AD216">
            <v>3</v>
          </cell>
          <cell r="AE216">
            <v>19</v>
          </cell>
          <cell r="AF216">
            <v>0</v>
          </cell>
          <cell r="AG216">
            <v>152</v>
          </cell>
          <cell r="AH216">
            <v>50</v>
          </cell>
          <cell r="AI216">
            <v>5</v>
          </cell>
          <cell r="AJ216">
            <v>0</v>
          </cell>
          <cell r="AK216">
            <v>7</v>
          </cell>
          <cell r="AL216">
            <v>1</v>
          </cell>
          <cell r="AM216">
            <v>0</v>
          </cell>
          <cell r="AN216">
            <v>0</v>
          </cell>
          <cell r="AO216">
            <v>651</v>
          </cell>
          <cell r="AP216">
            <v>1036</v>
          </cell>
          <cell r="AQ216">
            <v>695</v>
          </cell>
          <cell r="AR216">
            <v>341</v>
          </cell>
          <cell r="AS216">
            <v>570</v>
          </cell>
          <cell r="AT216">
            <v>2314</v>
          </cell>
        </row>
        <row r="217">
          <cell r="A217">
            <v>210</v>
          </cell>
          <cell r="B217" t="str">
            <v>Richmond upon Thames</v>
          </cell>
          <cell r="C217" t="str">
            <v>E5047</v>
          </cell>
          <cell r="D217">
            <v>299392</v>
          </cell>
          <cell r="E217">
            <v>204561200</v>
          </cell>
          <cell r="F217">
            <v>101294951</v>
          </cell>
          <cell r="G217">
            <v>2134110</v>
          </cell>
          <cell r="H217">
            <v>1841662</v>
          </cell>
          <cell r="I217">
            <v>292448</v>
          </cell>
          <cell r="J217">
            <v>7682471</v>
          </cell>
          <cell r="K217">
            <v>51674</v>
          </cell>
          <cell r="L217">
            <v>0</v>
          </cell>
          <cell r="M217">
            <v>0</v>
          </cell>
          <cell r="N217">
            <v>3306523</v>
          </cell>
          <cell r="O217">
            <v>255552</v>
          </cell>
          <cell r="P217">
            <v>165161</v>
          </cell>
          <cell r="Q217">
            <v>3928</v>
          </cell>
          <cell r="R217">
            <v>0</v>
          </cell>
          <cell r="S217">
            <v>0</v>
          </cell>
          <cell r="T217">
            <v>0</v>
          </cell>
          <cell r="U217">
            <v>0</v>
          </cell>
          <cell r="V217">
            <v>0</v>
          </cell>
          <cell r="W217">
            <v>265000</v>
          </cell>
          <cell r="X217">
            <v>357000</v>
          </cell>
          <cell r="Y217">
            <v>1784000</v>
          </cell>
          <cell r="Z217">
            <v>86851083</v>
          </cell>
          <cell r="AA217">
            <v>3069079</v>
          </cell>
          <cell r="AC217">
            <v>284</v>
          </cell>
          <cell r="AD217">
            <v>10</v>
          </cell>
          <cell r="AE217">
            <v>0</v>
          </cell>
          <cell r="AF217">
            <v>0</v>
          </cell>
          <cell r="AG217">
            <v>430</v>
          </cell>
          <cell r="AH217">
            <v>89</v>
          </cell>
          <cell r="AI217">
            <v>41</v>
          </cell>
          <cell r="AJ217">
            <v>2</v>
          </cell>
          <cell r="AK217">
            <v>0</v>
          </cell>
          <cell r="AL217">
            <v>0</v>
          </cell>
          <cell r="AM217">
            <v>0</v>
          </cell>
          <cell r="AN217">
            <v>0</v>
          </cell>
          <cell r="AO217">
            <v>2258</v>
          </cell>
          <cell r="AP217">
            <v>1131</v>
          </cell>
          <cell r="AQ217">
            <v>418</v>
          </cell>
          <cell r="AR217">
            <v>713</v>
          </cell>
          <cell r="AS217">
            <v>2601</v>
          </cell>
          <cell r="AT217">
            <v>5996</v>
          </cell>
        </row>
        <row r="218">
          <cell r="A218">
            <v>211</v>
          </cell>
          <cell r="B218" t="str">
            <v>Richmondshire</v>
          </cell>
          <cell r="C218" t="str">
            <v>E2734</v>
          </cell>
          <cell r="D218">
            <v>96555</v>
          </cell>
          <cell r="E218">
            <v>33443313</v>
          </cell>
          <cell r="F218">
            <v>15638895</v>
          </cell>
          <cell r="G218">
            <v>1654708</v>
          </cell>
          <cell r="H218">
            <v>263779</v>
          </cell>
          <cell r="I218">
            <v>1390929</v>
          </cell>
          <cell r="J218">
            <v>517705</v>
          </cell>
          <cell r="K218">
            <v>39015</v>
          </cell>
          <cell r="L218">
            <v>45889</v>
          </cell>
          <cell r="M218">
            <v>1906</v>
          </cell>
          <cell r="N218">
            <v>204300</v>
          </cell>
          <cell r="O218">
            <v>48005</v>
          </cell>
          <cell r="P218">
            <v>11406</v>
          </cell>
          <cell r="Q218">
            <v>1357</v>
          </cell>
          <cell r="R218">
            <v>27144</v>
          </cell>
          <cell r="S218">
            <v>0</v>
          </cell>
          <cell r="T218">
            <v>0</v>
          </cell>
          <cell r="U218">
            <v>0</v>
          </cell>
          <cell r="V218">
            <v>0</v>
          </cell>
          <cell r="W218">
            <v>20000</v>
          </cell>
          <cell r="X218">
            <v>20000</v>
          </cell>
          <cell r="Y218">
            <v>155000</v>
          </cell>
          <cell r="Z218">
            <v>13148670</v>
          </cell>
          <cell r="AA218">
            <v>300000</v>
          </cell>
          <cell r="AC218">
            <v>132</v>
          </cell>
          <cell r="AD218">
            <v>5</v>
          </cell>
          <cell r="AE218">
            <v>42</v>
          </cell>
          <cell r="AF218">
            <v>0</v>
          </cell>
          <cell r="AG218">
            <v>208</v>
          </cell>
          <cell r="AH218">
            <v>88</v>
          </cell>
          <cell r="AI218">
            <v>0</v>
          </cell>
          <cell r="AJ218">
            <v>2</v>
          </cell>
          <cell r="AK218">
            <v>37</v>
          </cell>
          <cell r="AL218">
            <v>0</v>
          </cell>
          <cell r="AM218">
            <v>0</v>
          </cell>
          <cell r="AN218">
            <v>0</v>
          </cell>
          <cell r="AO218">
            <v>574</v>
          </cell>
          <cell r="AP218">
            <v>1135</v>
          </cell>
          <cell r="AQ218">
            <v>941</v>
          </cell>
          <cell r="AR218">
            <v>194</v>
          </cell>
          <cell r="AS218">
            <v>812</v>
          </cell>
          <cell r="AT218">
            <v>2537</v>
          </cell>
        </row>
        <row r="219">
          <cell r="A219">
            <v>212</v>
          </cell>
          <cell r="B219" t="str">
            <v>Rochdale</v>
          </cell>
          <cell r="C219" t="str">
            <v>E4205</v>
          </cell>
          <cell r="D219">
            <v>285653</v>
          </cell>
          <cell r="E219">
            <v>165402064</v>
          </cell>
          <cell r="F219">
            <v>76809247</v>
          </cell>
          <cell r="G219">
            <v>4796141</v>
          </cell>
          <cell r="H219">
            <v>1561787</v>
          </cell>
          <cell r="I219">
            <v>3234354</v>
          </cell>
          <cell r="J219">
            <v>2219747</v>
          </cell>
          <cell r="K219">
            <v>72715</v>
          </cell>
          <cell r="L219">
            <v>0</v>
          </cell>
          <cell r="M219">
            <v>10558</v>
          </cell>
          <cell r="N219">
            <v>5180248</v>
          </cell>
          <cell r="O219">
            <v>217025</v>
          </cell>
          <cell r="P219">
            <v>101955</v>
          </cell>
          <cell r="Q219">
            <v>8700</v>
          </cell>
          <cell r="R219">
            <v>0</v>
          </cell>
          <cell r="S219">
            <v>0</v>
          </cell>
          <cell r="T219">
            <v>0</v>
          </cell>
          <cell r="U219">
            <v>0</v>
          </cell>
          <cell r="V219">
            <v>0</v>
          </cell>
          <cell r="W219">
            <v>0</v>
          </cell>
          <cell r="X219">
            <v>20000</v>
          </cell>
          <cell r="Y219">
            <v>803730</v>
          </cell>
          <cell r="Z219">
            <v>63503529</v>
          </cell>
          <cell r="AA219">
            <v>1250000</v>
          </cell>
          <cell r="AC219">
            <v>312</v>
          </cell>
          <cell r="AD219">
            <v>13</v>
          </cell>
          <cell r="AE219">
            <v>0</v>
          </cell>
          <cell r="AF219">
            <v>18</v>
          </cell>
          <cell r="AG219">
            <v>1359</v>
          </cell>
          <cell r="AH219">
            <v>66</v>
          </cell>
          <cell r="AI219">
            <v>15</v>
          </cell>
          <cell r="AJ219">
            <v>7</v>
          </cell>
          <cell r="AK219">
            <v>0</v>
          </cell>
          <cell r="AL219">
            <v>0</v>
          </cell>
          <cell r="AM219">
            <v>0</v>
          </cell>
          <cell r="AN219">
            <v>0</v>
          </cell>
          <cell r="AO219">
            <v>2531</v>
          </cell>
          <cell r="AP219">
            <v>2573</v>
          </cell>
          <cell r="AQ219">
            <v>1779</v>
          </cell>
          <cell r="AR219">
            <v>794</v>
          </cell>
          <cell r="AS219">
            <v>1666</v>
          </cell>
          <cell r="AT219">
            <v>6718</v>
          </cell>
        </row>
        <row r="220">
          <cell r="A220">
            <v>213</v>
          </cell>
          <cell r="B220" t="str">
            <v>Rochford</v>
          </cell>
          <cell r="C220" t="str">
            <v>E1540</v>
          </cell>
          <cell r="D220">
            <v>85235</v>
          </cell>
          <cell r="E220">
            <v>40531590</v>
          </cell>
          <cell r="F220">
            <v>19882975</v>
          </cell>
          <cell r="G220">
            <v>1448982</v>
          </cell>
          <cell r="H220">
            <v>337126</v>
          </cell>
          <cell r="I220">
            <v>1111856</v>
          </cell>
          <cell r="J220">
            <v>1012890</v>
          </cell>
          <cell r="K220">
            <v>11394</v>
          </cell>
          <cell r="L220">
            <v>259</v>
          </cell>
          <cell r="M220">
            <v>0</v>
          </cell>
          <cell r="N220">
            <v>252869</v>
          </cell>
          <cell r="O220">
            <v>23799</v>
          </cell>
          <cell r="P220">
            <v>0</v>
          </cell>
          <cell r="Q220">
            <v>0</v>
          </cell>
          <cell r="R220">
            <v>0</v>
          </cell>
          <cell r="S220">
            <v>0</v>
          </cell>
          <cell r="T220">
            <v>0</v>
          </cell>
          <cell r="U220">
            <v>0</v>
          </cell>
          <cell r="V220">
            <v>0</v>
          </cell>
          <cell r="W220">
            <v>0</v>
          </cell>
          <cell r="X220">
            <v>1437</v>
          </cell>
          <cell r="Y220">
            <v>327564</v>
          </cell>
          <cell r="Z220">
            <v>16900493</v>
          </cell>
          <cell r="AA220">
            <v>128379</v>
          </cell>
          <cell r="AC220">
            <v>95</v>
          </cell>
          <cell r="AD220">
            <v>3</v>
          </cell>
          <cell r="AE220">
            <v>1</v>
          </cell>
          <cell r="AF220">
            <v>0</v>
          </cell>
          <cell r="AG220">
            <v>168</v>
          </cell>
          <cell r="AH220">
            <v>33</v>
          </cell>
          <cell r="AI220">
            <v>0</v>
          </cell>
          <cell r="AJ220">
            <v>0</v>
          </cell>
          <cell r="AK220">
            <v>0</v>
          </cell>
          <cell r="AL220">
            <v>0</v>
          </cell>
          <cell r="AM220">
            <v>0</v>
          </cell>
          <cell r="AN220">
            <v>0</v>
          </cell>
          <cell r="AO220">
            <v>650</v>
          </cell>
          <cell r="AP220">
            <v>766</v>
          </cell>
          <cell r="AQ220">
            <v>440</v>
          </cell>
          <cell r="AR220">
            <v>326</v>
          </cell>
          <cell r="AS220">
            <v>672</v>
          </cell>
          <cell r="AT220">
            <v>2100</v>
          </cell>
        </row>
        <row r="221">
          <cell r="A221">
            <v>214</v>
          </cell>
          <cell r="B221" t="str">
            <v>Rossendale</v>
          </cell>
          <cell r="C221" t="str">
            <v>E2341</v>
          </cell>
          <cell r="D221">
            <v>99985</v>
          </cell>
          <cell r="E221">
            <v>36597102</v>
          </cell>
          <cell r="F221">
            <v>17175422</v>
          </cell>
          <cell r="G221">
            <v>1930000</v>
          </cell>
          <cell r="H221">
            <v>301110</v>
          </cell>
          <cell r="I221">
            <v>1628890</v>
          </cell>
          <cell r="J221">
            <v>450000</v>
          </cell>
          <cell r="K221">
            <v>50000</v>
          </cell>
          <cell r="L221">
            <v>0</v>
          </cell>
          <cell r="M221">
            <v>20000</v>
          </cell>
          <cell r="N221">
            <v>750000</v>
          </cell>
          <cell r="O221">
            <v>46000</v>
          </cell>
          <cell r="P221">
            <v>27000</v>
          </cell>
          <cell r="Q221">
            <v>3100</v>
          </cell>
          <cell r="R221">
            <v>0</v>
          </cell>
          <cell r="S221">
            <v>0</v>
          </cell>
          <cell r="T221">
            <v>0</v>
          </cell>
          <cell r="U221">
            <v>0</v>
          </cell>
          <cell r="V221">
            <v>0</v>
          </cell>
          <cell r="W221">
            <v>200000</v>
          </cell>
          <cell r="X221">
            <v>10000</v>
          </cell>
          <cell r="Y221">
            <v>202000</v>
          </cell>
          <cell r="Z221">
            <v>13737932</v>
          </cell>
          <cell r="AA221">
            <v>250000</v>
          </cell>
          <cell r="AC221">
            <v>81</v>
          </cell>
          <cell r="AD221">
            <v>11</v>
          </cell>
          <cell r="AE221">
            <v>0</v>
          </cell>
          <cell r="AF221">
            <v>0</v>
          </cell>
          <cell r="AG221">
            <v>470</v>
          </cell>
          <cell r="AH221">
            <v>44</v>
          </cell>
          <cell r="AI221">
            <v>8</v>
          </cell>
          <cell r="AJ221">
            <v>7</v>
          </cell>
          <cell r="AK221">
            <v>0</v>
          </cell>
          <cell r="AL221">
            <v>0</v>
          </cell>
          <cell r="AM221">
            <v>0</v>
          </cell>
          <cell r="AN221">
            <v>0</v>
          </cell>
          <cell r="AO221">
            <v>858</v>
          </cell>
          <cell r="AP221">
            <v>1147</v>
          </cell>
          <cell r="AQ221">
            <v>888</v>
          </cell>
          <cell r="AR221">
            <v>259</v>
          </cell>
          <cell r="AS221">
            <v>583</v>
          </cell>
          <cell r="AT221">
            <v>2608</v>
          </cell>
        </row>
        <row r="222">
          <cell r="A222">
            <v>215</v>
          </cell>
          <cell r="B222" t="str">
            <v>Rother</v>
          </cell>
          <cell r="C222" t="str">
            <v>E1436</v>
          </cell>
          <cell r="D222">
            <v>146945</v>
          </cell>
          <cell r="E222">
            <v>47827619</v>
          </cell>
          <cell r="F222">
            <v>22102609</v>
          </cell>
          <cell r="G222">
            <v>2696491.15</v>
          </cell>
          <cell r="H222">
            <v>354314.71</v>
          </cell>
          <cell r="I222">
            <v>2342176.44</v>
          </cell>
          <cell r="J222">
            <v>2008928</v>
          </cell>
          <cell r="K222">
            <v>69152</v>
          </cell>
          <cell r="L222">
            <v>25660.49</v>
          </cell>
          <cell r="M222">
            <v>1406.91</v>
          </cell>
          <cell r="N222">
            <v>381113</v>
          </cell>
          <cell r="O222">
            <v>31563.23</v>
          </cell>
          <cell r="P222">
            <v>0</v>
          </cell>
          <cell r="Q222">
            <v>6146.52</v>
          </cell>
          <cell r="R222">
            <v>12375.83</v>
          </cell>
          <cell r="S222">
            <v>0</v>
          </cell>
          <cell r="T222">
            <v>0</v>
          </cell>
          <cell r="U222">
            <v>0</v>
          </cell>
          <cell r="V222">
            <v>0</v>
          </cell>
          <cell r="W222">
            <v>0</v>
          </cell>
          <cell r="X222">
            <v>16000</v>
          </cell>
          <cell r="Y222">
            <v>746077.4</v>
          </cell>
          <cell r="Z222">
            <v>16319973.699999999</v>
          </cell>
          <cell r="AA222">
            <v>170000</v>
          </cell>
          <cell r="AC222">
            <v>205</v>
          </cell>
          <cell r="AD222">
            <v>11</v>
          </cell>
          <cell r="AE222">
            <v>16</v>
          </cell>
          <cell r="AF222">
            <v>2</v>
          </cell>
          <cell r="AG222">
            <v>533</v>
          </cell>
          <cell r="AH222">
            <v>51</v>
          </cell>
          <cell r="AI222">
            <v>0</v>
          </cell>
          <cell r="AJ222">
            <v>0</v>
          </cell>
          <cell r="AK222">
            <v>10</v>
          </cell>
          <cell r="AL222">
            <v>0</v>
          </cell>
          <cell r="AM222">
            <v>0</v>
          </cell>
          <cell r="AN222">
            <v>0</v>
          </cell>
          <cell r="AO222">
            <v>1135</v>
          </cell>
          <cell r="AP222">
            <v>1616</v>
          </cell>
          <cell r="AQ222">
            <v>1156</v>
          </cell>
          <cell r="AR222">
            <v>460</v>
          </cell>
          <cell r="AS222">
            <v>1037</v>
          </cell>
          <cell r="AT222">
            <v>3852</v>
          </cell>
        </row>
        <row r="223">
          <cell r="A223">
            <v>216</v>
          </cell>
          <cell r="B223" t="str">
            <v>Rotherham</v>
          </cell>
          <cell r="C223" t="str">
            <v>E4403</v>
          </cell>
          <cell r="D223">
            <v>311612</v>
          </cell>
          <cell r="E223">
            <v>185574184</v>
          </cell>
          <cell r="F223">
            <v>86639717</v>
          </cell>
          <cell r="G223">
            <v>4731354.68</v>
          </cell>
          <cell r="H223">
            <v>1442052.39</v>
          </cell>
          <cell r="I223">
            <v>3289302.29</v>
          </cell>
          <cell r="J223">
            <v>3103637.84</v>
          </cell>
          <cell r="K223">
            <v>13944.93</v>
          </cell>
          <cell r="L223">
            <v>15949.44</v>
          </cell>
          <cell r="M223">
            <v>62238.35</v>
          </cell>
          <cell r="N223">
            <v>2632172.25</v>
          </cell>
          <cell r="O223">
            <v>95723.05</v>
          </cell>
          <cell r="P223">
            <v>560776.52</v>
          </cell>
          <cell r="Q223">
            <v>3486.25</v>
          </cell>
          <cell r="R223">
            <v>0</v>
          </cell>
          <cell r="S223">
            <v>0</v>
          </cell>
          <cell r="T223">
            <v>462440</v>
          </cell>
          <cell r="U223">
            <v>420349</v>
          </cell>
          <cell r="V223">
            <v>0</v>
          </cell>
          <cell r="W223">
            <v>0</v>
          </cell>
          <cell r="X223">
            <v>0</v>
          </cell>
          <cell r="Y223">
            <v>800000</v>
          </cell>
          <cell r="Z223">
            <v>75294333.700000003</v>
          </cell>
          <cell r="AA223">
            <v>2290000</v>
          </cell>
          <cell r="AC223">
            <v>337</v>
          </cell>
          <cell r="AD223">
            <v>9</v>
          </cell>
          <cell r="AE223">
            <v>14</v>
          </cell>
          <cell r="AF223">
            <v>2</v>
          </cell>
          <cell r="AG223">
            <v>485</v>
          </cell>
          <cell r="AH223">
            <v>69</v>
          </cell>
          <cell r="AI223">
            <v>28</v>
          </cell>
          <cell r="AJ223">
            <v>9</v>
          </cell>
          <cell r="AK223">
            <v>0</v>
          </cell>
          <cell r="AL223">
            <v>0</v>
          </cell>
          <cell r="AM223">
            <v>67</v>
          </cell>
          <cell r="AN223">
            <v>0</v>
          </cell>
          <cell r="AO223">
            <v>2617</v>
          </cell>
          <cell r="AP223">
            <v>2857</v>
          </cell>
          <cell r="AQ223">
            <v>2144</v>
          </cell>
          <cell r="AR223">
            <v>713</v>
          </cell>
          <cell r="AS223">
            <v>1927</v>
          </cell>
          <cell r="AT223">
            <v>7432</v>
          </cell>
        </row>
        <row r="224">
          <cell r="A224">
            <v>217</v>
          </cell>
          <cell r="B224" t="str">
            <v>Rugby</v>
          </cell>
          <cell r="C224" t="str">
            <v>E3733</v>
          </cell>
          <cell r="D224">
            <v>137030</v>
          </cell>
          <cell r="E224">
            <v>105697783</v>
          </cell>
          <cell r="F224">
            <v>47435044</v>
          </cell>
          <cell r="G224">
            <v>1714792</v>
          </cell>
          <cell r="H224">
            <v>1004919</v>
          </cell>
          <cell r="I224">
            <v>709873</v>
          </cell>
          <cell r="J224">
            <v>2326065</v>
          </cell>
          <cell r="K224">
            <v>73785</v>
          </cell>
          <cell r="L224">
            <v>10499</v>
          </cell>
          <cell r="M224">
            <v>100000</v>
          </cell>
          <cell r="N224">
            <v>2274988</v>
          </cell>
          <cell r="O224">
            <v>49647</v>
          </cell>
          <cell r="P224">
            <v>10604</v>
          </cell>
          <cell r="Q224">
            <v>0</v>
          </cell>
          <cell r="R224">
            <v>865</v>
          </cell>
          <cell r="S224">
            <v>0</v>
          </cell>
          <cell r="T224">
            <v>0</v>
          </cell>
          <cell r="U224">
            <v>0</v>
          </cell>
          <cell r="V224">
            <v>0</v>
          </cell>
          <cell r="W224">
            <v>0</v>
          </cell>
          <cell r="X224">
            <v>0</v>
          </cell>
          <cell r="Y224">
            <v>403385</v>
          </cell>
          <cell r="Z224">
            <v>41446223</v>
          </cell>
          <cell r="AA224">
            <v>0</v>
          </cell>
          <cell r="AC224">
            <v>170</v>
          </cell>
          <cell r="AD224">
            <v>11</v>
          </cell>
          <cell r="AE224">
            <v>9</v>
          </cell>
          <cell r="AF224">
            <v>1</v>
          </cell>
          <cell r="AG224">
            <v>232</v>
          </cell>
          <cell r="AH224">
            <v>61</v>
          </cell>
          <cell r="AI224">
            <v>1</v>
          </cell>
          <cell r="AJ224">
            <v>0</v>
          </cell>
          <cell r="AK224">
            <v>2</v>
          </cell>
          <cell r="AL224">
            <v>0</v>
          </cell>
          <cell r="AM224">
            <v>0</v>
          </cell>
          <cell r="AN224">
            <v>0</v>
          </cell>
          <cell r="AO224">
            <v>1225</v>
          </cell>
          <cell r="AP224">
            <v>984</v>
          </cell>
          <cell r="AQ224">
            <v>673</v>
          </cell>
          <cell r="AR224">
            <v>311</v>
          </cell>
          <cell r="AS224">
            <v>707</v>
          </cell>
          <cell r="AT224">
            <v>2949</v>
          </cell>
        </row>
        <row r="225">
          <cell r="A225">
            <v>218</v>
          </cell>
          <cell r="B225" t="str">
            <v>Runnymede</v>
          </cell>
          <cell r="C225" t="str">
            <v>E3636</v>
          </cell>
          <cell r="D225">
            <v>126689</v>
          </cell>
          <cell r="E225">
            <v>104941420</v>
          </cell>
          <cell r="F225">
            <v>49206044.399999999</v>
          </cell>
          <cell r="G225">
            <v>1208888.06</v>
          </cell>
          <cell r="H225">
            <v>1063996.51</v>
          </cell>
          <cell r="I225">
            <v>144891.54999999999</v>
          </cell>
          <cell r="J225">
            <v>2997383.65</v>
          </cell>
          <cell r="K225">
            <v>36653.800000000003</v>
          </cell>
          <cell r="L225">
            <v>1648.5</v>
          </cell>
          <cell r="M225">
            <v>45990.87</v>
          </cell>
          <cell r="N225">
            <v>766250.31</v>
          </cell>
          <cell r="O225">
            <v>18405.169999999998</v>
          </cell>
          <cell r="P225">
            <v>687.1</v>
          </cell>
          <cell r="Q225">
            <v>0</v>
          </cell>
          <cell r="R225">
            <v>2482.36</v>
          </cell>
          <cell r="S225">
            <v>0</v>
          </cell>
          <cell r="T225">
            <v>0</v>
          </cell>
          <cell r="U225">
            <v>0</v>
          </cell>
          <cell r="V225">
            <v>0</v>
          </cell>
          <cell r="W225">
            <v>0</v>
          </cell>
          <cell r="X225">
            <v>40000</v>
          </cell>
          <cell r="Y225">
            <v>552000</v>
          </cell>
          <cell r="Z225">
            <v>44601723.600000001</v>
          </cell>
          <cell r="AA225">
            <v>210731.65</v>
          </cell>
          <cell r="AC225">
            <v>113</v>
          </cell>
          <cell r="AD225">
            <v>11</v>
          </cell>
          <cell r="AE225">
            <v>1</v>
          </cell>
          <cell r="AF225">
            <v>1</v>
          </cell>
          <cell r="AG225">
            <v>243</v>
          </cell>
          <cell r="AH225">
            <v>29</v>
          </cell>
          <cell r="AI225">
            <v>3</v>
          </cell>
          <cell r="AJ225">
            <v>0</v>
          </cell>
          <cell r="AK225">
            <v>1</v>
          </cell>
          <cell r="AL225">
            <v>0</v>
          </cell>
          <cell r="AM225">
            <v>0</v>
          </cell>
          <cell r="AN225">
            <v>0</v>
          </cell>
          <cell r="AO225">
            <v>1037</v>
          </cell>
          <cell r="AP225">
            <v>637</v>
          </cell>
          <cell r="AQ225">
            <v>339</v>
          </cell>
          <cell r="AR225">
            <v>298</v>
          </cell>
          <cell r="AS225">
            <v>708</v>
          </cell>
          <cell r="AT225">
            <v>2381</v>
          </cell>
        </row>
        <row r="226">
          <cell r="A226">
            <v>219</v>
          </cell>
          <cell r="B226" t="str">
            <v>Rushcliffe</v>
          </cell>
          <cell r="C226" t="str">
            <v>E3038</v>
          </cell>
          <cell r="D226">
            <v>109293</v>
          </cell>
          <cell r="E226">
            <v>68779736</v>
          </cell>
          <cell r="F226">
            <v>32348613</v>
          </cell>
          <cell r="G226">
            <v>1766167.26</v>
          </cell>
          <cell r="H226">
            <v>640029.18000000005</v>
          </cell>
          <cell r="I226">
            <v>1126138.08</v>
          </cell>
          <cell r="J226">
            <v>2630204.9900000002</v>
          </cell>
          <cell r="K226">
            <v>78613.460000000006</v>
          </cell>
          <cell r="L226">
            <v>8908.57</v>
          </cell>
          <cell r="M226">
            <v>0</v>
          </cell>
          <cell r="N226">
            <v>254402.25</v>
          </cell>
          <cell r="O226">
            <v>22304.59</v>
          </cell>
          <cell r="P226">
            <v>385581.67</v>
          </cell>
          <cell r="Q226">
            <v>0</v>
          </cell>
          <cell r="R226">
            <v>1006.18</v>
          </cell>
          <cell r="S226">
            <v>1436.16</v>
          </cell>
          <cell r="T226">
            <v>0</v>
          </cell>
          <cell r="U226">
            <v>0</v>
          </cell>
          <cell r="V226">
            <v>0</v>
          </cell>
          <cell r="W226">
            <v>10000</v>
          </cell>
          <cell r="X226">
            <v>20918</v>
          </cell>
          <cell r="Y226">
            <v>318273</v>
          </cell>
          <cell r="Z226">
            <v>27049930.300000001</v>
          </cell>
          <cell r="AA226">
            <v>330985</v>
          </cell>
          <cell r="AC226">
            <v>140</v>
          </cell>
          <cell r="AD226">
            <v>16</v>
          </cell>
          <cell r="AE226">
            <v>13</v>
          </cell>
          <cell r="AF226">
            <v>0</v>
          </cell>
          <cell r="AG226">
            <v>75</v>
          </cell>
          <cell r="AH226">
            <v>90</v>
          </cell>
          <cell r="AI226">
            <v>3</v>
          </cell>
          <cell r="AJ226">
            <v>0</v>
          </cell>
          <cell r="AK226">
            <v>4</v>
          </cell>
          <cell r="AL226">
            <v>4</v>
          </cell>
          <cell r="AM226">
            <v>0</v>
          </cell>
          <cell r="AN226">
            <v>1</v>
          </cell>
          <cell r="AO226">
            <v>633</v>
          </cell>
          <cell r="AP226">
            <v>1033</v>
          </cell>
          <cell r="AQ226">
            <v>740</v>
          </cell>
          <cell r="AR226">
            <v>293</v>
          </cell>
          <cell r="AS226">
            <v>723</v>
          </cell>
          <cell r="AT226">
            <v>2532</v>
          </cell>
        </row>
        <row r="227">
          <cell r="A227">
            <v>220</v>
          </cell>
          <cell r="B227" t="str">
            <v>Rushmoor</v>
          </cell>
          <cell r="C227" t="str">
            <v>E1740</v>
          </cell>
          <cell r="D227">
            <v>123644</v>
          </cell>
          <cell r="E227">
            <v>107906190</v>
          </cell>
          <cell r="F227">
            <v>51122145</v>
          </cell>
          <cell r="G227">
            <v>1177964</v>
          </cell>
          <cell r="H227">
            <v>1090814</v>
          </cell>
          <cell r="I227">
            <v>87150</v>
          </cell>
          <cell r="J227">
            <v>1493698</v>
          </cell>
          <cell r="K227">
            <v>9756</v>
          </cell>
          <cell r="L227">
            <v>0</v>
          </cell>
          <cell r="M227">
            <v>92000</v>
          </cell>
          <cell r="N227">
            <v>2120916</v>
          </cell>
          <cell r="O227">
            <v>60498</v>
          </cell>
          <cell r="P227">
            <v>34805</v>
          </cell>
          <cell r="Q227">
            <v>2439</v>
          </cell>
          <cell r="R227">
            <v>0</v>
          </cell>
          <cell r="S227">
            <v>0</v>
          </cell>
          <cell r="T227">
            <v>0</v>
          </cell>
          <cell r="U227">
            <v>0</v>
          </cell>
          <cell r="V227">
            <v>0</v>
          </cell>
          <cell r="W227">
            <v>87122</v>
          </cell>
          <cell r="X227">
            <v>23000</v>
          </cell>
          <cell r="Y227">
            <v>563666.76</v>
          </cell>
          <cell r="Z227">
            <v>46216458.200000003</v>
          </cell>
          <cell r="AA227">
            <v>5569400</v>
          </cell>
          <cell r="AC227">
            <v>104</v>
          </cell>
          <cell r="AD227">
            <v>4</v>
          </cell>
          <cell r="AE227">
            <v>0</v>
          </cell>
          <cell r="AF227">
            <v>3</v>
          </cell>
          <cell r="AG227">
            <v>325</v>
          </cell>
          <cell r="AH227">
            <v>104</v>
          </cell>
          <cell r="AI227">
            <v>10</v>
          </cell>
          <cell r="AJ227">
            <v>4</v>
          </cell>
          <cell r="AK227">
            <v>0</v>
          </cell>
          <cell r="AL227">
            <v>0</v>
          </cell>
          <cell r="AM227">
            <v>0</v>
          </cell>
          <cell r="AN227">
            <v>0</v>
          </cell>
          <cell r="AO227">
            <v>1161</v>
          </cell>
          <cell r="AP227">
            <v>604</v>
          </cell>
          <cell r="AQ227">
            <v>353</v>
          </cell>
          <cell r="AR227">
            <v>251</v>
          </cell>
          <cell r="AS227">
            <v>699</v>
          </cell>
          <cell r="AT227">
            <v>2488</v>
          </cell>
        </row>
        <row r="228">
          <cell r="A228">
            <v>221</v>
          </cell>
          <cell r="B228" t="str">
            <v>Rutland</v>
          </cell>
          <cell r="C228" t="str">
            <v>E2402</v>
          </cell>
          <cell r="D228">
            <v>54620</v>
          </cell>
          <cell r="E228">
            <v>26330605</v>
          </cell>
          <cell r="F228">
            <v>12328764</v>
          </cell>
          <cell r="G228">
            <v>818497</v>
          </cell>
          <cell r="H228">
            <v>223795</v>
          </cell>
          <cell r="I228">
            <v>594702</v>
          </cell>
          <cell r="J228">
            <v>1045697</v>
          </cell>
          <cell r="K228">
            <v>6652</v>
          </cell>
          <cell r="L228">
            <v>11593</v>
          </cell>
          <cell r="M228">
            <v>60000</v>
          </cell>
          <cell r="N228">
            <v>185516</v>
          </cell>
          <cell r="O228">
            <v>35563</v>
          </cell>
          <cell r="P228">
            <v>40868</v>
          </cell>
          <cell r="Q228">
            <v>1625</v>
          </cell>
          <cell r="R228">
            <v>11593</v>
          </cell>
          <cell r="S228">
            <v>1531</v>
          </cell>
          <cell r="T228">
            <v>0</v>
          </cell>
          <cell r="U228">
            <v>0</v>
          </cell>
          <cell r="V228">
            <v>0</v>
          </cell>
          <cell r="W228">
            <v>9786</v>
          </cell>
          <cell r="X228">
            <v>26603</v>
          </cell>
          <cell r="Y228">
            <v>172538</v>
          </cell>
          <cell r="Z228">
            <v>10073966</v>
          </cell>
          <cell r="AA228">
            <v>18118</v>
          </cell>
          <cell r="AC228">
            <v>74</v>
          </cell>
          <cell r="AD228">
            <v>2</v>
          </cell>
          <cell r="AE228">
            <v>11</v>
          </cell>
          <cell r="AF228">
            <v>0</v>
          </cell>
          <cell r="AG228">
            <v>58</v>
          </cell>
          <cell r="AH228">
            <v>36</v>
          </cell>
          <cell r="AI228">
            <v>23</v>
          </cell>
          <cell r="AJ228">
            <v>2</v>
          </cell>
          <cell r="AK228">
            <v>12</v>
          </cell>
          <cell r="AL228">
            <v>1</v>
          </cell>
          <cell r="AM228">
            <v>0</v>
          </cell>
          <cell r="AN228">
            <v>0</v>
          </cell>
          <cell r="AO228">
            <v>358</v>
          </cell>
          <cell r="AP228">
            <v>484</v>
          </cell>
          <cell r="AQ228">
            <v>365</v>
          </cell>
          <cell r="AR228">
            <v>119</v>
          </cell>
          <cell r="AS228">
            <v>462</v>
          </cell>
          <cell r="AT228">
            <v>1363</v>
          </cell>
        </row>
        <row r="229">
          <cell r="A229">
            <v>222</v>
          </cell>
          <cell r="B229" t="str">
            <v>Ryedale</v>
          </cell>
          <cell r="C229" t="str">
            <v>E2755</v>
          </cell>
          <cell r="D229">
            <v>111400</v>
          </cell>
          <cell r="E229">
            <v>43111390</v>
          </cell>
          <cell r="F229">
            <v>20410748</v>
          </cell>
          <cell r="G229">
            <v>2086000</v>
          </cell>
          <cell r="H229">
            <v>341980</v>
          </cell>
          <cell r="I229">
            <v>1744020</v>
          </cell>
          <cell r="J229">
            <v>813280</v>
          </cell>
          <cell r="K229">
            <v>29495</v>
          </cell>
          <cell r="L229">
            <v>40232</v>
          </cell>
          <cell r="M229">
            <v>0</v>
          </cell>
          <cell r="N229">
            <v>465000</v>
          </cell>
          <cell r="O229">
            <v>82055</v>
          </cell>
          <cell r="P229">
            <v>55376</v>
          </cell>
          <cell r="Q229">
            <v>2478</v>
          </cell>
          <cell r="R229">
            <v>6738</v>
          </cell>
          <cell r="S229">
            <v>1851</v>
          </cell>
          <cell r="T229">
            <v>0</v>
          </cell>
          <cell r="U229">
            <v>0</v>
          </cell>
          <cell r="V229">
            <v>0</v>
          </cell>
          <cell r="W229">
            <v>0</v>
          </cell>
          <cell r="X229">
            <v>45000</v>
          </cell>
          <cell r="Y229">
            <v>347023</v>
          </cell>
          <cell r="Z229">
            <v>16714686</v>
          </cell>
          <cell r="AA229">
            <v>272076</v>
          </cell>
          <cell r="AC229">
            <v>159</v>
          </cell>
          <cell r="AD229">
            <v>3</v>
          </cell>
          <cell r="AE229">
            <v>31</v>
          </cell>
          <cell r="AF229">
            <v>0</v>
          </cell>
          <cell r="AG229">
            <v>143</v>
          </cell>
          <cell r="AH229">
            <v>107</v>
          </cell>
          <cell r="AI229">
            <v>50</v>
          </cell>
          <cell r="AJ229">
            <v>2</v>
          </cell>
          <cell r="AK229">
            <v>9</v>
          </cell>
          <cell r="AL229">
            <v>1</v>
          </cell>
          <cell r="AM229">
            <v>0</v>
          </cell>
          <cell r="AN229">
            <v>0</v>
          </cell>
          <cell r="AO229">
            <v>782</v>
          </cell>
          <cell r="AP229">
            <v>1290</v>
          </cell>
          <cell r="AQ229">
            <v>970</v>
          </cell>
          <cell r="AR229">
            <v>320</v>
          </cell>
          <cell r="AS229">
            <v>787</v>
          </cell>
          <cell r="AT229">
            <v>2883</v>
          </cell>
        </row>
        <row r="230">
          <cell r="A230">
            <v>223</v>
          </cell>
          <cell r="B230" t="str">
            <v>Salford</v>
          </cell>
          <cell r="C230" t="str">
            <v>E4206</v>
          </cell>
          <cell r="D230">
            <v>445996</v>
          </cell>
          <cell r="E230">
            <v>244472721</v>
          </cell>
          <cell r="F230">
            <v>117406497</v>
          </cell>
          <cell r="G230">
            <v>4037722</v>
          </cell>
          <cell r="H230">
            <v>1936824</v>
          </cell>
          <cell r="I230">
            <v>2100898</v>
          </cell>
          <cell r="J230">
            <v>6117888</v>
          </cell>
          <cell r="K230">
            <v>80905</v>
          </cell>
          <cell r="L230">
            <v>0</v>
          </cell>
          <cell r="M230">
            <v>53840</v>
          </cell>
          <cell r="N230">
            <v>5680000</v>
          </cell>
          <cell r="O230">
            <v>456608</v>
          </cell>
          <cell r="P230">
            <v>127909</v>
          </cell>
          <cell r="Q230">
            <v>4919</v>
          </cell>
          <cell r="R230">
            <v>0</v>
          </cell>
          <cell r="S230">
            <v>0</v>
          </cell>
          <cell r="T230">
            <v>0</v>
          </cell>
          <cell r="U230">
            <v>0</v>
          </cell>
          <cell r="V230">
            <v>0</v>
          </cell>
          <cell r="W230">
            <v>750000</v>
          </cell>
          <cell r="X230">
            <v>0</v>
          </cell>
          <cell r="Y230">
            <v>2000000</v>
          </cell>
          <cell r="Z230">
            <v>99239748</v>
          </cell>
          <cell r="AA230">
            <v>6654000</v>
          </cell>
          <cell r="AC230">
            <v>403</v>
          </cell>
          <cell r="AD230">
            <v>9</v>
          </cell>
          <cell r="AE230">
            <v>0</v>
          </cell>
          <cell r="AF230">
            <v>49</v>
          </cell>
          <cell r="AG230">
            <v>2858</v>
          </cell>
          <cell r="AH230">
            <v>138</v>
          </cell>
          <cell r="AI230">
            <v>36</v>
          </cell>
          <cell r="AJ230">
            <v>5</v>
          </cell>
          <cell r="AK230">
            <v>0</v>
          </cell>
          <cell r="AL230">
            <v>0</v>
          </cell>
          <cell r="AM230">
            <v>0</v>
          </cell>
          <cell r="AN230">
            <v>0</v>
          </cell>
          <cell r="AO230">
            <v>5092</v>
          </cell>
          <cell r="AP230">
            <v>2160</v>
          </cell>
          <cell r="AQ230">
            <v>1363</v>
          </cell>
          <cell r="AR230">
            <v>797</v>
          </cell>
          <cell r="AS230">
            <v>3189</v>
          </cell>
          <cell r="AT230">
            <v>10623</v>
          </cell>
        </row>
        <row r="231">
          <cell r="A231">
            <v>224</v>
          </cell>
          <cell r="B231" t="str">
            <v>Sandwell</v>
          </cell>
          <cell r="C231" t="str">
            <v>E4604</v>
          </cell>
          <cell r="D231">
            <v>451968</v>
          </cell>
          <cell r="E231">
            <v>254502394</v>
          </cell>
          <cell r="F231">
            <v>120009101</v>
          </cell>
          <cell r="G231">
            <v>6110591</v>
          </cell>
          <cell r="H231">
            <v>2342393</v>
          </cell>
          <cell r="I231">
            <v>3768198</v>
          </cell>
          <cell r="J231">
            <v>4253011</v>
          </cell>
          <cell r="K231">
            <v>91754</v>
          </cell>
          <cell r="L231">
            <v>0</v>
          </cell>
          <cell r="M231">
            <v>264212</v>
          </cell>
          <cell r="N231">
            <v>4815144</v>
          </cell>
          <cell r="O231">
            <v>335895</v>
          </cell>
          <cell r="P231">
            <v>147325</v>
          </cell>
          <cell r="Q231">
            <v>10000</v>
          </cell>
          <cell r="R231">
            <v>0</v>
          </cell>
          <cell r="S231">
            <v>0</v>
          </cell>
          <cell r="T231">
            <v>0</v>
          </cell>
          <cell r="U231">
            <v>0</v>
          </cell>
          <cell r="V231">
            <v>0</v>
          </cell>
          <cell r="W231">
            <v>96400</v>
          </cell>
          <cell r="X231">
            <v>16000</v>
          </cell>
          <cell r="Y231">
            <v>600000</v>
          </cell>
          <cell r="Z231">
            <v>105042455</v>
          </cell>
          <cell r="AA231">
            <v>2650812</v>
          </cell>
          <cell r="AC231">
            <v>293</v>
          </cell>
          <cell r="AD231">
            <v>9</v>
          </cell>
          <cell r="AE231">
            <v>0</v>
          </cell>
          <cell r="AF231">
            <v>3</v>
          </cell>
          <cell r="AG231">
            <v>1684</v>
          </cell>
          <cell r="AH231">
            <v>158</v>
          </cell>
          <cell r="AI231">
            <v>17</v>
          </cell>
          <cell r="AJ231">
            <v>9</v>
          </cell>
          <cell r="AK231">
            <v>0</v>
          </cell>
          <cell r="AL231">
            <v>0</v>
          </cell>
          <cell r="AM231">
            <v>0</v>
          </cell>
          <cell r="AN231">
            <v>0</v>
          </cell>
          <cell r="AO231">
            <v>3652</v>
          </cell>
          <cell r="AP231">
            <v>3782</v>
          </cell>
          <cell r="AQ231">
            <v>2482</v>
          </cell>
          <cell r="AR231">
            <v>1300</v>
          </cell>
          <cell r="AS231">
            <v>3181</v>
          </cell>
          <cell r="AT231">
            <v>10745</v>
          </cell>
        </row>
        <row r="232">
          <cell r="A232">
            <v>225</v>
          </cell>
          <cell r="B232" t="str">
            <v>Scarborough</v>
          </cell>
          <cell r="C232" t="str">
            <v>E2736</v>
          </cell>
          <cell r="D232">
            <v>254871</v>
          </cell>
          <cell r="E232">
            <v>87946078</v>
          </cell>
          <cell r="F232">
            <v>41424093</v>
          </cell>
          <cell r="G232">
            <v>4884728</v>
          </cell>
          <cell r="H232">
            <v>701154</v>
          </cell>
          <cell r="I232">
            <v>4183574</v>
          </cell>
          <cell r="J232">
            <v>1514023</v>
          </cell>
          <cell r="K232">
            <v>140217</v>
          </cell>
          <cell r="L232">
            <v>30108</v>
          </cell>
          <cell r="M232">
            <v>11400</v>
          </cell>
          <cell r="N232">
            <v>720379</v>
          </cell>
          <cell r="O232">
            <v>135738</v>
          </cell>
          <cell r="P232">
            <v>63047</v>
          </cell>
          <cell r="Q232">
            <v>0</v>
          </cell>
          <cell r="R232">
            <v>1195</v>
          </cell>
          <cell r="S232">
            <v>0</v>
          </cell>
          <cell r="T232">
            <v>0</v>
          </cell>
          <cell r="U232">
            <v>0</v>
          </cell>
          <cell r="V232">
            <v>0</v>
          </cell>
          <cell r="W232">
            <v>135442</v>
          </cell>
          <cell r="X232">
            <v>10000</v>
          </cell>
          <cell r="Y232">
            <v>681342</v>
          </cell>
          <cell r="Z232">
            <v>33496353</v>
          </cell>
          <cell r="AA232">
            <v>351673</v>
          </cell>
          <cell r="AC232">
            <v>291</v>
          </cell>
          <cell r="AD232">
            <v>29</v>
          </cell>
          <cell r="AE232">
            <v>21</v>
          </cell>
          <cell r="AF232">
            <v>1</v>
          </cell>
          <cell r="AG232">
            <v>488</v>
          </cell>
          <cell r="AH232">
            <v>164</v>
          </cell>
          <cell r="AI232">
            <v>65</v>
          </cell>
          <cell r="AJ232">
            <v>0</v>
          </cell>
          <cell r="AK232">
            <v>1</v>
          </cell>
          <cell r="AL232">
            <v>0</v>
          </cell>
          <cell r="AM232">
            <v>0</v>
          </cell>
          <cell r="AN232">
            <v>0</v>
          </cell>
          <cell r="AO232">
            <v>1562</v>
          </cell>
          <cell r="AP232">
            <v>3255</v>
          </cell>
          <cell r="AQ232">
            <v>2565</v>
          </cell>
          <cell r="AR232">
            <v>690</v>
          </cell>
          <cell r="AS232">
            <v>1669</v>
          </cell>
          <cell r="AT232">
            <v>6700</v>
          </cell>
        </row>
        <row r="233">
          <cell r="A233">
            <v>226</v>
          </cell>
          <cell r="B233" t="str">
            <v>Sedgemoor</v>
          </cell>
          <cell r="C233" t="str">
            <v>E3332</v>
          </cell>
          <cell r="D233">
            <v>162577</v>
          </cell>
          <cell r="E233">
            <v>92451193</v>
          </cell>
          <cell r="F233">
            <v>43629748</v>
          </cell>
          <cell r="G233">
            <v>2576776</v>
          </cell>
          <cell r="H233">
            <v>837754</v>
          </cell>
          <cell r="I233">
            <v>1739022</v>
          </cell>
          <cell r="J233">
            <v>2023289</v>
          </cell>
          <cell r="K233">
            <v>28176</v>
          </cell>
          <cell r="L233">
            <v>75384</v>
          </cell>
          <cell r="M233">
            <v>0</v>
          </cell>
          <cell r="N233">
            <v>584075</v>
          </cell>
          <cell r="O233">
            <v>63359</v>
          </cell>
          <cell r="P233">
            <v>9366</v>
          </cell>
          <cell r="Q233">
            <v>0</v>
          </cell>
          <cell r="R233">
            <v>38535</v>
          </cell>
          <cell r="S233">
            <v>358</v>
          </cell>
          <cell r="T233">
            <v>0</v>
          </cell>
          <cell r="U233">
            <v>0</v>
          </cell>
          <cell r="V233">
            <v>0</v>
          </cell>
          <cell r="W233">
            <v>40488</v>
          </cell>
          <cell r="X233">
            <v>0</v>
          </cell>
          <cell r="Y233">
            <v>457000</v>
          </cell>
          <cell r="Z233">
            <v>36834892</v>
          </cell>
          <cell r="AA233">
            <v>854244</v>
          </cell>
          <cell r="AC233">
            <v>220</v>
          </cell>
          <cell r="AD233">
            <v>14</v>
          </cell>
          <cell r="AE233">
            <v>64</v>
          </cell>
          <cell r="AF233">
            <v>0</v>
          </cell>
          <cell r="AG233">
            <v>600</v>
          </cell>
          <cell r="AH233">
            <v>106</v>
          </cell>
          <cell r="AI233">
            <v>6</v>
          </cell>
          <cell r="AJ233">
            <v>0</v>
          </cell>
          <cell r="AK233">
            <v>44</v>
          </cell>
          <cell r="AL233">
            <v>1</v>
          </cell>
          <cell r="AM233">
            <v>0</v>
          </cell>
          <cell r="AN233">
            <v>0</v>
          </cell>
          <cell r="AO233">
            <v>1350</v>
          </cell>
          <cell r="AP233">
            <v>1489</v>
          </cell>
          <cell r="AQ233">
            <v>1069</v>
          </cell>
          <cell r="AR233">
            <v>420</v>
          </cell>
          <cell r="AS233">
            <v>1030</v>
          </cell>
          <cell r="AT233">
            <v>3920</v>
          </cell>
        </row>
        <row r="234">
          <cell r="A234">
            <v>227</v>
          </cell>
          <cell r="B234" t="str">
            <v>Sefton</v>
          </cell>
          <cell r="C234" t="str">
            <v>E4304</v>
          </cell>
          <cell r="D234">
            <v>326802</v>
          </cell>
          <cell r="E234">
            <v>178815559</v>
          </cell>
          <cell r="F234">
            <v>82271856</v>
          </cell>
          <cell r="G234">
            <v>5340883</v>
          </cell>
          <cell r="H234">
            <v>1645788</v>
          </cell>
          <cell r="I234">
            <v>3695095</v>
          </cell>
          <cell r="J234">
            <v>4404058</v>
          </cell>
          <cell r="K234">
            <v>38066</v>
          </cell>
          <cell r="L234">
            <v>1766</v>
          </cell>
          <cell r="M234">
            <v>0</v>
          </cell>
          <cell r="N234">
            <v>2950122</v>
          </cell>
          <cell r="O234">
            <v>240214</v>
          </cell>
          <cell r="P234">
            <v>57594</v>
          </cell>
          <cell r="Q234">
            <v>0</v>
          </cell>
          <cell r="R234">
            <v>0</v>
          </cell>
          <cell r="S234">
            <v>0</v>
          </cell>
          <cell r="T234">
            <v>0</v>
          </cell>
          <cell r="U234">
            <v>0</v>
          </cell>
          <cell r="V234">
            <v>0</v>
          </cell>
          <cell r="W234">
            <v>155547</v>
          </cell>
          <cell r="X234">
            <v>88715</v>
          </cell>
          <cell r="Y234">
            <v>1538419</v>
          </cell>
          <cell r="Z234">
            <v>67411505</v>
          </cell>
          <cell r="AA234">
            <v>3758613</v>
          </cell>
          <cell r="AC234">
            <v>367</v>
          </cell>
          <cell r="AD234">
            <v>17</v>
          </cell>
          <cell r="AE234">
            <v>2</v>
          </cell>
          <cell r="AF234">
            <v>0</v>
          </cell>
          <cell r="AG234">
            <v>1025</v>
          </cell>
          <cell r="AH234">
            <v>49</v>
          </cell>
          <cell r="AI234">
            <v>26</v>
          </cell>
          <cell r="AJ234">
            <v>0</v>
          </cell>
          <cell r="AK234">
            <v>0</v>
          </cell>
          <cell r="AL234">
            <v>0</v>
          </cell>
          <cell r="AM234">
            <v>0</v>
          </cell>
          <cell r="AN234">
            <v>0</v>
          </cell>
          <cell r="AO234">
            <v>2693</v>
          </cell>
          <cell r="AP234">
            <v>3074</v>
          </cell>
          <cell r="AQ234">
            <v>2248</v>
          </cell>
          <cell r="AR234">
            <v>826</v>
          </cell>
          <cell r="AS234">
            <v>1892</v>
          </cell>
          <cell r="AT234">
            <v>7876</v>
          </cell>
        </row>
        <row r="235">
          <cell r="A235">
            <v>228</v>
          </cell>
          <cell r="B235" t="str">
            <v>Selby</v>
          </cell>
          <cell r="C235" t="str">
            <v>E2757</v>
          </cell>
          <cell r="D235">
            <v>117679</v>
          </cell>
          <cell r="E235">
            <v>98405502</v>
          </cell>
          <cell r="F235">
            <v>46176210</v>
          </cell>
          <cell r="G235">
            <v>1529038</v>
          </cell>
          <cell r="H235">
            <v>556285</v>
          </cell>
          <cell r="I235">
            <v>972753</v>
          </cell>
          <cell r="J235">
            <v>902185</v>
          </cell>
          <cell r="K235">
            <v>41664</v>
          </cell>
          <cell r="L235">
            <v>25526</v>
          </cell>
          <cell r="M235">
            <v>386924</v>
          </cell>
          <cell r="N235">
            <v>944798</v>
          </cell>
          <cell r="O235">
            <v>55127</v>
          </cell>
          <cell r="P235">
            <v>630</v>
          </cell>
          <cell r="Q235">
            <v>275</v>
          </cell>
          <cell r="R235">
            <v>14644</v>
          </cell>
          <cell r="S235">
            <v>0</v>
          </cell>
          <cell r="T235">
            <v>2683</v>
          </cell>
          <cell r="U235">
            <v>0</v>
          </cell>
          <cell r="V235">
            <v>0</v>
          </cell>
          <cell r="W235">
            <v>10000</v>
          </cell>
          <cell r="X235">
            <v>11946</v>
          </cell>
          <cell r="Y235">
            <v>400000</v>
          </cell>
          <cell r="Z235">
            <v>42283441.600000001</v>
          </cell>
          <cell r="AA235">
            <v>240967</v>
          </cell>
          <cell r="AC235">
            <v>119</v>
          </cell>
          <cell r="AD235">
            <v>15</v>
          </cell>
          <cell r="AE235">
            <v>30</v>
          </cell>
          <cell r="AF235">
            <v>4</v>
          </cell>
          <cell r="AG235">
            <v>358</v>
          </cell>
          <cell r="AH235">
            <v>77</v>
          </cell>
          <cell r="AI235">
            <v>14</v>
          </cell>
          <cell r="AJ235">
            <v>1</v>
          </cell>
          <cell r="AK235">
            <v>28</v>
          </cell>
          <cell r="AL235">
            <v>4</v>
          </cell>
          <cell r="AM235">
            <v>0</v>
          </cell>
          <cell r="AN235">
            <v>0</v>
          </cell>
          <cell r="AO235">
            <v>1583</v>
          </cell>
          <cell r="AP235">
            <v>902</v>
          </cell>
          <cell r="AQ235">
            <v>607</v>
          </cell>
          <cell r="AR235">
            <v>295</v>
          </cell>
          <cell r="AS235">
            <v>40</v>
          </cell>
          <cell r="AT235">
            <v>2531</v>
          </cell>
        </row>
        <row r="236">
          <cell r="A236">
            <v>229</v>
          </cell>
          <cell r="B236" t="str">
            <v>Sevenoaks</v>
          </cell>
          <cell r="C236" t="str">
            <v>E2239</v>
          </cell>
          <cell r="D236">
            <v>167320</v>
          </cell>
          <cell r="E236">
            <v>89154901</v>
          </cell>
          <cell r="F236">
            <v>42134525</v>
          </cell>
          <cell r="G236">
            <v>2252856</v>
          </cell>
          <cell r="H236">
            <v>800661.26</v>
          </cell>
          <cell r="I236">
            <v>1452194.74</v>
          </cell>
          <cell r="J236">
            <v>2560256</v>
          </cell>
          <cell r="K236">
            <v>84667</v>
          </cell>
          <cell r="L236">
            <v>13274</v>
          </cell>
          <cell r="M236">
            <v>98912</v>
          </cell>
          <cell r="N236">
            <v>1340714</v>
          </cell>
          <cell r="O236">
            <v>122171</v>
          </cell>
          <cell r="P236">
            <v>30319</v>
          </cell>
          <cell r="Q236">
            <v>0</v>
          </cell>
          <cell r="R236">
            <v>0</v>
          </cell>
          <cell r="S236">
            <v>7665.53</v>
          </cell>
          <cell r="T236">
            <v>0</v>
          </cell>
          <cell r="U236">
            <v>0</v>
          </cell>
          <cell r="V236">
            <v>0</v>
          </cell>
          <cell r="W236">
            <v>54599</v>
          </cell>
          <cell r="X236">
            <v>4868</v>
          </cell>
          <cell r="Y236">
            <v>635685</v>
          </cell>
          <cell r="Z236">
            <v>35672099.700000003</v>
          </cell>
          <cell r="AA236">
            <v>2640000</v>
          </cell>
          <cell r="AC236">
            <v>185</v>
          </cell>
          <cell r="AD236">
            <v>34</v>
          </cell>
          <cell r="AE236">
            <v>13</v>
          </cell>
          <cell r="AF236">
            <v>1</v>
          </cell>
          <cell r="AG236">
            <v>422</v>
          </cell>
          <cell r="AH236">
            <v>47</v>
          </cell>
          <cell r="AI236">
            <v>9</v>
          </cell>
          <cell r="AJ236">
            <v>0</v>
          </cell>
          <cell r="AK236">
            <v>0</v>
          </cell>
          <cell r="AL236">
            <v>3</v>
          </cell>
          <cell r="AM236">
            <v>0</v>
          </cell>
          <cell r="AN236">
            <v>0</v>
          </cell>
          <cell r="AO236">
            <v>1507</v>
          </cell>
          <cell r="AP236">
            <v>1160</v>
          </cell>
          <cell r="AQ236">
            <v>656</v>
          </cell>
          <cell r="AR236">
            <v>504</v>
          </cell>
          <cell r="AS236">
            <v>1145</v>
          </cell>
          <cell r="AT236">
            <v>3804</v>
          </cell>
        </row>
        <row r="237">
          <cell r="A237">
            <v>230</v>
          </cell>
          <cell r="B237" t="str">
            <v>Sheffield</v>
          </cell>
          <cell r="C237" t="str">
            <v>E4404</v>
          </cell>
          <cell r="D237">
            <v>787885</v>
          </cell>
          <cell r="E237">
            <v>533963763</v>
          </cell>
          <cell r="F237">
            <v>249955349</v>
          </cell>
          <cell r="G237">
            <v>10188081</v>
          </cell>
          <cell r="H237">
            <v>5124182</v>
          </cell>
          <cell r="I237">
            <v>5063899</v>
          </cell>
          <cell r="J237">
            <v>17263290</v>
          </cell>
          <cell r="K237">
            <v>20493</v>
          </cell>
          <cell r="L237">
            <v>0</v>
          </cell>
          <cell r="M237">
            <v>1043631</v>
          </cell>
          <cell r="N237">
            <v>8988274</v>
          </cell>
          <cell r="O237">
            <v>6474</v>
          </cell>
          <cell r="P237">
            <v>500000</v>
          </cell>
          <cell r="Q237">
            <v>0</v>
          </cell>
          <cell r="R237">
            <v>0</v>
          </cell>
          <cell r="S237">
            <v>0</v>
          </cell>
          <cell r="T237">
            <v>0</v>
          </cell>
          <cell r="U237">
            <v>55000</v>
          </cell>
          <cell r="V237">
            <v>0</v>
          </cell>
          <cell r="W237">
            <v>200000</v>
          </cell>
          <cell r="X237">
            <v>0</v>
          </cell>
          <cell r="Y237">
            <v>1000000</v>
          </cell>
          <cell r="Z237">
            <v>213024651</v>
          </cell>
          <cell r="AA237">
            <v>5027507.67</v>
          </cell>
          <cell r="AC237">
            <v>964</v>
          </cell>
          <cell r="AD237">
            <v>15</v>
          </cell>
          <cell r="AE237">
            <v>0</v>
          </cell>
          <cell r="AF237">
            <v>0</v>
          </cell>
          <cell r="AG237">
            <v>3280</v>
          </cell>
          <cell r="AH237">
            <v>3</v>
          </cell>
          <cell r="AI237">
            <v>32</v>
          </cell>
          <cell r="AJ237">
            <v>0</v>
          </cell>
          <cell r="AK237">
            <v>0</v>
          </cell>
          <cell r="AL237">
            <v>0</v>
          </cell>
          <cell r="AM237">
            <v>1</v>
          </cell>
          <cell r="AN237">
            <v>0</v>
          </cell>
          <cell r="AO237">
            <v>9015</v>
          </cell>
          <cell r="AP237">
            <v>5519</v>
          </cell>
          <cell r="AQ237">
            <v>3707</v>
          </cell>
          <cell r="AR237">
            <v>1812</v>
          </cell>
          <cell r="AS237">
            <v>3104</v>
          </cell>
          <cell r="AT237">
            <v>18161</v>
          </cell>
        </row>
        <row r="238">
          <cell r="A238">
            <v>231</v>
          </cell>
          <cell r="B238" t="str">
            <v>Shepway</v>
          </cell>
          <cell r="C238" t="str">
            <v>E2240</v>
          </cell>
          <cell r="D238">
            <v>151180</v>
          </cell>
          <cell r="E238">
            <v>74559783</v>
          </cell>
          <cell r="F238">
            <v>34250397</v>
          </cell>
          <cell r="G238">
            <v>2437600</v>
          </cell>
          <cell r="H238">
            <v>665453</v>
          </cell>
          <cell r="I238">
            <v>1772147</v>
          </cell>
          <cell r="J238">
            <v>2281275.64</v>
          </cell>
          <cell r="K238">
            <v>93642.96</v>
          </cell>
          <cell r="L238">
            <v>23805.37</v>
          </cell>
          <cell r="M238">
            <v>735173</v>
          </cell>
          <cell r="N238">
            <v>1121301</v>
          </cell>
          <cell r="O238">
            <v>44127</v>
          </cell>
          <cell r="P238">
            <v>3946</v>
          </cell>
          <cell r="Q238">
            <v>2418</v>
          </cell>
          <cell r="R238">
            <v>805.88</v>
          </cell>
          <cell r="S238">
            <v>0</v>
          </cell>
          <cell r="T238">
            <v>40062</v>
          </cell>
          <cell r="U238">
            <v>0</v>
          </cell>
          <cell r="V238">
            <v>0</v>
          </cell>
          <cell r="W238">
            <v>27648</v>
          </cell>
          <cell r="X238">
            <v>24921</v>
          </cell>
          <cell r="Y238">
            <v>430478</v>
          </cell>
          <cell r="Z238">
            <v>26786703.100000001</v>
          </cell>
          <cell r="AA238">
            <v>365516.38</v>
          </cell>
          <cell r="AC238">
            <v>186</v>
          </cell>
          <cell r="AD238">
            <v>27</v>
          </cell>
          <cell r="AE238">
            <v>19</v>
          </cell>
          <cell r="AF238">
            <v>0</v>
          </cell>
          <cell r="AG238">
            <v>535</v>
          </cell>
          <cell r="AH238">
            <v>2</v>
          </cell>
          <cell r="AI238">
            <v>0</v>
          </cell>
          <cell r="AJ238">
            <v>0</v>
          </cell>
          <cell r="AK238">
            <v>0</v>
          </cell>
          <cell r="AL238">
            <v>0</v>
          </cell>
          <cell r="AM238">
            <v>0</v>
          </cell>
          <cell r="AN238">
            <v>3</v>
          </cell>
          <cell r="AO238">
            <v>1304</v>
          </cell>
          <cell r="AP238">
            <v>1419</v>
          </cell>
          <cell r="AQ238">
            <v>1028</v>
          </cell>
          <cell r="AR238">
            <v>391</v>
          </cell>
          <cell r="AS238">
            <v>962</v>
          </cell>
          <cell r="AT238">
            <v>3726</v>
          </cell>
        </row>
        <row r="239">
          <cell r="A239">
            <v>232</v>
          </cell>
          <cell r="B239" t="str">
            <v>Shropshire UA</v>
          </cell>
          <cell r="C239" t="str">
            <v>E3202</v>
          </cell>
          <cell r="D239">
            <v>463056</v>
          </cell>
          <cell r="E239">
            <v>204350672</v>
          </cell>
          <cell r="F239">
            <v>94269673</v>
          </cell>
          <cell r="G239">
            <v>7568157</v>
          </cell>
          <cell r="H239">
            <v>1709802</v>
          </cell>
          <cell r="I239">
            <v>5858355</v>
          </cell>
          <cell r="J239">
            <v>5691581.0300000003</v>
          </cell>
          <cell r="K239">
            <v>165748</v>
          </cell>
          <cell r="L239">
            <v>108802</v>
          </cell>
          <cell r="M239">
            <v>71416.820000000007</v>
          </cell>
          <cell r="N239">
            <v>2158094</v>
          </cell>
          <cell r="O239">
            <v>422617</v>
          </cell>
          <cell r="P239">
            <v>275786</v>
          </cell>
          <cell r="Q239">
            <v>30047</v>
          </cell>
          <cell r="R239">
            <v>8516</v>
          </cell>
          <cell r="S239">
            <v>0</v>
          </cell>
          <cell r="T239">
            <v>0</v>
          </cell>
          <cell r="U239">
            <v>0</v>
          </cell>
          <cell r="V239">
            <v>0</v>
          </cell>
          <cell r="W239">
            <v>65598</v>
          </cell>
          <cell r="X239">
            <v>256177</v>
          </cell>
          <cell r="Y239">
            <v>1119600</v>
          </cell>
          <cell r="Z239">
            <v>77886908.200000003</v>
          </cell>
          <cell r="AA239">
            <v>454420.78</v>
          </cell>
          <cell r="AC239">
            <v>665</v>
          </cell>
          <cell r="AD239">
            <v>58</v>
          </cell>
          <cell r="AE239">
            <v>104</v>
          </cell>
          <cell r="AF239">
            <v>0</v>
          </cell>
          <cell r="AG239">
            <v>792</v>
          </cell>
          <cell r="AH239">
            <v>427</v>
          </cell>
          <cell r="AI239">
            <v>97</v>
          </cell>
          <cell r="AJ239">
            <v>23</v>
          </cell>
          <cell r="AK239">
            <v>23</v>
          </cell>
          <cell r="AL239">
            <v>0</v>
          </cell>
          <cell r="AM239">
            <v>0</v>
          </cell>
          <cell r="AN239">
            <v>0</v>
          </cell>
          <cell r="AO239">
            <v>3722</v>
          </cell>
          <cell r="AP239">
            <v>4710</v>
          </cell>
          <cell r="AQ239">
            <v>3502</v>
          </cell>
          <cell r="AR239">
            <v>1208</v>
          </cell>
          <cell r="AS239">
            <v>3188</v>
          </cell>
          <cell r="AT239">
            <v>11739</v>
          </cell>
        </row>
        <row r="240">
          <cell r="A240">
            <v>233</v>
          </cell>
          <cell r="B240" t="str">
            <v>Slough</v>
          </cell>
          <cell r="C240" t="str">
            <v>E0304</v>
          </cell>
          <cell r="D240">
            <v>204561</v>
          </cell>
          <cell r="E240">
            <v>224061224</v>
          </cell>
          <cell r="F240">
            <v>105274725</v>
          </cell>
          <cell r="G240">
            <v>1056249</v>
          </cell>
          <cell r="H240">
            <v>2320616</v>
          </cell>
          <cell r="I240">
            <v>-1264367</v>
          </cell>
          <cell r="J240">
            <v>3075960</v>
          </cell>
          <cell r="K240">
            <v>0</v>
          </cell>
          <cell r="L240">
            <v>0</v>
          </cell>
          <cell r="M240">
            <v>0</v>
          </cell>
          <cell r="N240">
            <v>6721872</v>
          </cell>
          <cell r="O240">
            <v>261591</v>
          </cell>
          <cell r="P240">
            <v>96032</v>
          </cell>
          <cell r="Q240">
            <v>0</v>
          </cell>
          <cell r="R240">
            <v>0</v>
          </cell>
          <cell r="S240">
            <v>0</v>
          </cell>
          <cell r="T240">
            <v>0</v>
          </cell>
          <cell r="U240">
            <v>0</v>
          </cell>
          <cell r="V240">
            <v>0</v>
          </cell>
          <cell r="W240">
            <v>613242</v>
          </cell>
          <cell r="X240">
            <v>26560</v>
          </cell>
          <cell r="Y240">
            <v>624065</v>
          </cell>
          <cell r="Z240">
            <v>95311411</v>
          </cell>
          <cell r="AA240">
            <v>1069795</v>
          </cell>
          <cell r="AC240">
            <v>133</v>
          </cell>
          <cell r="AD240">
            <v>0</v>
          </cell>
          <cell r="AE240">
            <v>0</v>
          </cell>
          <cell r="AF240">
            <v>0</v>
          </cell>
          <cell r="AG240">
            <v>603</v>
          </cell>
          <cell r="AH240">
            <v>60</v>
          </cell>
          <cell r="AI240">
            <v>17</v>
          </cell>
          <cell r="AJ240">
            <v>0</v>
          </cell>
          <cell r="AK240">
            <v>0</v>
          </cell>
          <cell r="AL240">
            <v>0</v>
          </cell>
          <cell r="AM240">
            <v>0</v>
          </cell>
          <cell r="AN240">
            <v>0</v>
          </cell>
          <cell r="AO240">
            <v>2027</v>
          </cell>
          <cell r="AP240">
            <v>513</v>
          </cell>
          <cell r="AQ240">
            <v>203</v>
          </cell>
          <cell r="AR240">
            <v>310</v>
          </cell>
          <cell r="AS240">
            <v>795</v>
          </cell>
          <cell r="AT240">
            <v>3313</v>
          </cell>
        </row>
        <row r="241">
          <cell r="A241">
            <v>234</v>
          </cell>
          <cell r="B241" t="str">
            <v>Solihull</v>
          </cell>
          <cell r="C241" t="str">
            <v>E4605</v>
          </cell>
          <cell r="D241">
            <v>247739</v>
          </cell>
          <cell r="E241">
            <v>259791181</v>
          </cell>
          <cell r="F241">
            <v>123759312</v>
          </cell>
          <cell r="G241">
            <v>2035018</v>
          </cell>
          <cell r="H241">
            <v>2626363</v>
          </cell>
          <cell r="I241">
            <v>-591345</v>
          </cell>
          <cell r="J241">
            <v>3851612</v>
          </cell>
          <cell r="K241">
            <v>80108</v>
          </cell>
          <cell r="L241">
            <v>964</v>
          </cell>
          <cell r="M241">
            <v>227742</v>
          </cell>
          <cell r="N241">
            <v>4767002</v>
          </cell>
          <cell r="O241">
            <v>44498</v>
          </cell>
          <cell r="P241">
            <v>322681</v>
          </cell>
          <cell r="Q241">
            <v>0</v>
          </cell>
          <cell r="R241">
            <v>0</v>
          </cell>
          <cell r="S241">
            <v>0</v>
          </cell>
          <cell r="T241">
            <v>0</v>
          </cell>
          <cell r="U241">
            <v>0</v>
          </cell>
          <cell r="V241">
            <v>0</v>
          </cell>
          <cell r="W241">
            <v>275000</v>
          </cell>
          <cell r="X241">
            <v>45000</v>
          </cell>
          <cell r="Y241">
            <v>775000</v>
          </cell>
          <cell r="Z241">
            <v>115239299</v>
          </cell>
          <cell r="AA241">
            <v>781068</v>
          </cell>
          <cell r="AC241">
            <v>220</v>
          </cell>
          <cell r="AD241">
            <v>18</v>
          </cell>
          <cell r="AE241">
            <v>1</v>
          </cell>
          <cell r="AF241">
            <v>0</v>
          </cell>
          <cell r="AG241">
            <v>213</v>
          </cell>
          <cell r="AH241">
            <v>54</v>
          </cell>
          <cell r="AI241">
            <v>5</v>
          </cell>
          <cell r="AJ241">
            <v>0</v>
          </cell>
          <cell r="AK241">
            <v>0</v>
          </cell>
          <cell r="AL241">
            <v>0</v>
          </cell>
          <cell r="AM241">
            <v>0</v>
          </cell>
          <cell r="AN241">
            <v>0</v>
          </cell>
          <cell r="AO241">
            <v>1850</v>
          </cell>
          <cell r="AP241">
            <v>1164</v>
          </cell>
          <cell r="AQ241">
            <v>610</v>
          </cell>
          <cell r="AR241">
            <v>554</v>
          </cell>
          <cell r="AS241">
            <v>1538</v>
          </cell>
          <cell r="AT241">
            <v>4719</v>
          </cell>
        </row>
        <row r="242">
          <cell r="A242">
            <v>235</v>
          </cell>
          <cell r="B242" t="str">
            <v>South Bucks</v>
          </cell>
          <cell r="C242" t="str">
            <v>E0434</v>
          </cell>
          <cell r="D242">
            <v>97084</v>
          </cell>
          <cell r="E242">
            <v>73056996</v>
          </cell>
          <cell r="F242">
            <v>31422115</v>
          </cell>
          <cell r="G242">
            <v>853661</v>
          </cell>
          <cell r="H242">
            <v>716884</v>
          </cell>
          <cell r="I242">
            <v>136777</v>
          </cell>
          <cell r="J242">
            <v>1784845</v>
          </cell>
          <cell r="K242">
            <v>58418</v>
          </cell>
          <cell r="L242">
            <v>1133</v>
          </cell>
          <cell r="M242">
            <v>0</v>
          </cell>
          <cell r="N242">
            <v>2035882</v>
          </cell>
          <cell r="O242">
            <v>16898</v>
          </cell>
          <cell r="P242">
            <v>26992</v>
          </cell>
          <cell r="Q242">
            <v>255</v>
          </cell>
          <cell r="R242">
            <v>0</v>
          </cell>
          <cell r="S242">
            <v>0</v>
          </cell>
          <cell r="T242">
            <v>0</v>
          </cell>
          <cell r="U242">
            <v>0</v>
          </cell>
          <cell r="V242">
            <v>0</v>
          </cell>
          <cell r="W242">
            <v>0</v>
          </cell>
          <cell r="X242">
            <v>0</v>
          </cell>
          <cell r="Y242">
            <v>268000</v>
          </cell>
          <cell r="Z242">
            <v>27076429</v>
          </cell>
          <cell r="AA242">
            <v>159456</v>
          </cell>
          <cell r="AC242">
            <v>108</v>
          </cell>
          <cell r="AD242">
            <v>19</v>
          </cell>
          <cell r="AE242">
            <v>1</v>
          </cell>
          <cell r="AF242">
            <v>0</v>
          </cell>
          <cell r="AG242">
            <v>229</v>
          </cell>
          <cell r="AH242">
            <v>37</v>
          </cell>
          <cell r="AI242">
            <v>1</v>
          </cell>
          <cell r="AJ242">
            <v>1</v>
          </cell>
          <cell r="AK242">
            <v>0</v>
          </cell>
          <cell r="AL242">
            <v>0</v>
          </cell>
          <cell r="AM242">
            <v>0</v>
          </cell>
          <cell r="AN242">
            <v>0</v>
          </cell>
          <cell r="AO242">
            <v>947</v>
          </cell>
          <cell r="AP242">
            <v>440</v>
          </cell>
          <cell r="AQ242">
            <v>234</v>
          </cell>
          <cell r="AR242">
            <v>206</v>
          </cell>
          <cell r="AS242">
            <v>541</v>
          </cell>
          <cell r="AT242">
            <v>1950</v>
          </cell>
        </row>
        <row r="243">
          <cell r="A243">
            <v>236</v>
          </cell>
          <cell r="B243" t="str">
            <v>South Cambridgeshire</v>
          </cell>
          <cell r="C243" t="str">
            <v>E0536</v>
          </cell>
          <cell r="D243">
            <v>221079</v>
          </cell>
          <cell r="E243">
            <v>174289363</v>
          </cell>
          <cell r="F243">
            <v>81829196</v>
          </cell>
          <cell r="G243">
            <v>2508217</v>
          </cell>
          <cell r="H243">
            <v>1370723</v>
          </cell>
          <cell r="I243">
            <v>1137494</v>
          </cell>
          <cell r="J243">
            <v>8294775</v>
          </cell>
          <cell r="K243">
            <v>36697</v>
          </cell>
          <cell r="L243">
            <v>81116</v>
          </cell>
          <cell r="M243">
            <v>33355</v>
          </cell>
          <cell r="N243">
            <v>1582144</v>
          </cell>
          <cell r="O243">
            <v>106648</v>
          </cell>
          <cell r="P243">
            <v>53652</v>
          </cell>
          <cell r="Q243">
            <v>0</v>
          </cell>
          <cell r="R243">
            <v>82567</v>
          </cell>
          <cell r="S243">
            <v>48305</v>
          </cell>
          <cell r="T243">
            <v>0</v>
          </cell>
          <cell r="U243">
            <v>0</v>
          </cell>
          <cell r="V243">
            <v>0</v>
          </cell>
          <cell r="W243">
            <v>100000</v>
          </cell>
          <cell r="X243">
            <v>9000</v>
          </cell>
          <cell r="Y243">
            <v>443000</v>
          </cell>
          <cell r="Z243">
            <v>69257246</v>
          </cell>
          <cell r="AA243">
            <v>1200000</v>
          </cell>
          <cell r="AC243">
            <v>270</v>
          </cell>
          <cell r="AD243">
            <v>5</v>
          </cell>
          <cell r="AE243">
            <v>49</v>
          </cell>
          <cell r="AF243">
            <v>2</v>
          </cell>
          <cell r="AG243">
            <v>270</v>
          </cell>
          <cell r="AH243">
            <v>150</v>
          </cell>
          <cell r="AI243">
            <v>12</v>
          </cell>
          <cell r="AJ243">
            <v>0</v>
          </cell>
          <cell r="AK243">
            <v>49</v>
          </cell>
          <cell r="AL243">
            <v>10</v>
          </cell>
          <cell r="AM243">
            <v>0</v>
          </cell>
          <cell r="AN243">
            <v>0</v>
          </cell>
          <cell r="AO243">
            <v>1997</v>
          </cell>
          <cell r="AP243">
            <v>1268</v>
          </cell>
          <cell r="AQ243">
            <v>760</v>
          </cell>
          <cell r="AR243">
            <v>508</v>
          </cell>
          <cell r="AS243">
            <v>1262</v>
          </cell>
          <cell r="AT243">
            <v>4643</v>
          </cell>
        </row>
        <row r="244">
          <cell r="A244">
            <v>237</v>
          </cell>
          <cell r="B244" t="str">
            <v>South Derbyshire</v>
          </cell>
          <cell r="C244" t="str">
            <v>E1039</v>
          </cell>
          <cell r="D244">
            <v>91614</v>
          </cell>
          <cell r="E244">
            <v>56203219</v>
          </cell>
          <cell r="F244">
            <v>25721174</v>
          </cell>
          <cell r="G244">
            <v>1303794</v>
          </cell>
          <cell r="H244">
            <v>507779</v>
          </cell>
          <cell r="I244">
            <v>796015</v>
          </cell>
          <cell r="J244">
            <v>1007836</v>
          </cell>
          <cell r="K244">
            <v>33441</v>
          </cell>
          <cell r="L244">
            <v>22443</v>
          </cell>
          <cell r="M244">
            <v>50000</v>
          </cell>
          <cell r="N244">
            <v>642823</v>
          </cell>
          <cell r="O244">
            <v>37012</v>
          </cell>
          <cell r="P244">
            <v>1080</v>
          </cell>
          <cell r="Q244">
            <v>0</v>
          </cell>
          <cell r="R244">
            <v>1225</v>
          </cell>
          <cell r="S244">
            <v>1516</v>
          </cell>
          <cell r="T244">
            <v>0</v>
          </cell>
          <cell r="U244">
            <v>0</v>
          </cell>
          <cell r="V244">
            <v>0</v>
          </cell>
          <cell r="W244">
            <v>19117</v>
          </cell>
          <cell r="X244">
            <v>72911</v>
          </cell>
          <cell r="Y244">
            <v>87000</v>
          </cell>
          <cell r="Z244">
            <v>22930471</v>
          </cell>
          <cell r="AA244">
            <v>583871</v>
          </cell>
          <cell r="AC244">
            <v>121</v>
          </cell>
          <cell r="AD244">
            <v>7</v>
          </cell>
          <cell r="AE244">
            <v>22</v>
          </cell>
          <cell r="AF244">
            <v>0</v>
          </cell>
          <cell r="AG244">
            <v>278</v>
          </cell>
          <cell r="AH244">
            <v>5</v>
          </cell>
          <cell r="AI244">
            <v>0</v>
          </cell>
          <cell r="AJ244">
            <v>0</v>
          </cell>
          <cell r="AK244">
            <v>0</v>
          </cell>
          <cell r="AL244">
            <v>1</v>
          </cell>
          <cell r="AM244">
            <v>0</v>
          </cell>
          <cell r="AN244">
            <v>0</v>
          </cell>
          <cell r="AO244">
            <v>771</v>
          </cell>
          <cell r="AP244">
            <v>779</v>
          </cell>
          <cell r="AQ244">
            <v>591</v>
          </cell>
          <cell r="AR244">
            <v>188</v>
          </cell>
          <cell r="AS244">
            <v>582</v>
          </cell>
          <cell r="AT244">
            <v>2169</v>
          </cell>
        </row>
        <row r="245">
          <cell r="A245">
            <v>238</v>
          </cell>
          <cell r="B245" t="str">
            <v>South Gloucestershire</v>
          </cell>
          <cell r="C245" t="str">
            <v>E0103</v>
          </cell>
          <cell r="D245">
            <v>334208</v>
          </cell>
          <cell r="E245">
            <v>323158228</v>
          </cell>
          <cell r="F245">
            <v>149885634</v>
          </cell>
          <cell r="G245">
            <v>3337346</v>
          </cell>
          <cell r="H245">
            <v>3225835</v>
          </cell>
          <cell r="I245">
            <v>111511</v>
          </cell>
          <cell r="J245">
            <v>5796550</v>
          </cell>
          <cell r="K245">
            <v>91561</v>
          </cell>
          <cell r="L245">
            <v>28474</v>
          </cell>
          <cell r="M245">
            <v>285000</v>
          </cell>
          <cell r="N245">
            <v>2086684</v>
          </cell>
          <cell r="O245">
            <v>136185</v>
          </cell>
          <cell r="P245">
            <v>593305</v>
          </cell>
          <cell r="Q245">
            <v>0</v>
          </cell>
          <cell r="R245">
            <v>26221</v>
          </cell>
          <cell r="S245">
            <v>24579</v>
          </cell>
          <cell r="T245">
            <v>0</v>
          </cell>
          <cell r="U245">
            <v>0</v>
          </cell>
          <cell r="V245">
            <v>0</v>
          </cell>
          <cell r="W245">
            <v>62601</v>
          </cell>
          <cell r="X245">
            <v>300000</v>
          </cell>
          <cell r="Y245">
            <v>1345000</v>
          </cell>
          <cell r="Z245">
            <v>138688319</v>
          </cell>
          <cell r="AA245">
            <v>3800000</v>
          </cell>
          <cell r="AC245">
            <v>343</v>
          </cell>
          <cell r="AD245">
            <v>26</v>
          </cell>
          <cell r="AE245">
            <v>23</v>
          </cell>
          <cell r="AF245">
            <v>0</v>
          </cell>
          <cell r="AG245">
            <v>273</v>
          </cell>
          <cell r="AH245">
            <v>171</v>
          </cell>
          <cell r="AI245">
            <v>30</v>
          </cell>
          <cell r="AJ245">
            <v>0</v>
          </cell>
          <cell r="AK245">
            <v>22</v>
          </cell>
          <cell r="AL245">
            <v>5</v>
          </cell>
          <cell r="AM245">
            <v>0</v>
          </cell>
          <cell r="AN245">
            <v>0</v>
          </cell>
          <cell r="AO245">
            <v>2817</v>
          </cell>
          <cell r="AP245">
            <v>1799</v>
          </cell>
          <cell r="AQ245">
            <v>1157</v>
          </cell>
          <cell r="AR245">
            <v>642</v>
          </cell>
          <cell r="AS245">
            <v>1717</v>
          </cell>
          <cell r="AT245">
            <v>6402</v>
          </cell>
        </row>
        <row r="246">
          <cell r="A246">
            <v>239</v>
          </cell>
          <cell r="B246" t="str">
            <v>South Hams</v>
          </cell>
          <cell r="C246" t="str">
            <v>E1136</v>
          </cell>
          <cell r="D246">
            <v>206372</v>
          </cell>
          <cell r="E246">
            <v>82625279</v>
          </cell>
          <cell r="F246">
            <v>38606407</v>
          </cell>
          <cell r="G246">
            <v>3982842</v>
          </cell>
          <cell r="H246">
            <v>663664</v>
          </cell>
          <cell r="I246">
            <v>3319178</v>
          </cell>
          <cell r="J246">
            <v>1808209</v>
          </cell>
          <cell r="K246">
            <v>152950</v>
          </cell>
          <cell r="L246">
            <v>56575</v>
          </cell>
          <cell r="M246">
            <v>100000</v>
          </cell>
          <cell r="N246">
            <v>878210</v>
          </cell>
          <cell r="O246">
            <v>190730</v>
          </cell>
          <cell r="P246">
            <v>57463</v>
          </cell>
          <cell r="Q246">
            <v>0</v>
          </cell>
          <cell r="R246">
            <v>10649</v>
          </cell>
          <cell r="S246">
            <v>0</v>
          </cell>
          <cell r="T246">
            <v>0</v>
          </cell>
          <cell r="U246">
            <v>0</v>
          </cell>
          <cell r="V246">
            <v>0</v>
          </cell>
          <cell r="W246">
            <v>20000</v>
          </cell>
          <cell r="X246">
            <v>40000</v>
          </cell>
          <cell r="Y246">
            <v>800000</v>
          </cell>
          <cell r="Z246">
            <v>29648568</v>
          </cell>
          <cell r="AA246">
            <v>862293</v>
          </cell>
          <cell r="AC246">
            <v>306</v>
          </cell>
          <cell r="AD246">
            <v>21</v>
          </cell>
          <cell r="AE246">
            <v>46</v>
          </cell>
          <cell r="AF246">
            <v>0</v>
          </cell>
          <cell r="AG246">
            <v>313</v>
          </cell>
          <cell r="AH246">
            <v>190</v>
          </cell>
          <cell r="AI246">
            <v>35</v>
          </cell>
          <cell r="AJ246">
            <v>1</v>
          </cell>
          <cell r="AK246">
            <v>8</v>
          </cell>
          <cell r="AL246">
            <v>0</v>
          </cell>
          <cell r="AM246">
            <v>0</v>
          </cell>
          <cell r="AN246">
            <v>0</v>
          </cell>
          <cell r="AO246">
            <v>1448</v>
          </cell>
          <cell r="AP246">
            <v>2208</v>
          </cell>
          <cell r="AQ246">
            <v>1713</v>
          </cell>
          <cell r="AR246">
            <v>495</v>
          </cell>
          <cell r="AS246">
            <v>1591</v>
          </cell>
          <cell r="AT246">
            <v>5314</v>
          </cell>
        </row>
        <row r="247">
          <cell r="A247">
            <v>240</v>
          </cell>
          <cell r="B247" t="str">
            <v>South Holland</v>
          </cell>
          <cell r="C247" t="str">
            <v>E2535</v>
          </cell>
          <cell r="D247">
            <v>112559</v>
          </cell>
          <cell r="E247">
            <v>63492794</v>
          </cell>
          <cell r="F247">
            <v>29803882</v>
          </cell>
          <cell r="G247">
            <v>1727278.87</v>
          </cell>
          <cell r="H247">
            <v>589025.01</v>
          </cell>
          <cell r="I247">
            <v>1138253.8600000001</v>
          </cell>
          <cell r="J247">
            <v>995312</v>
          </cell>
          <cell r="K247">
            <v>54857.38</v>
          </cell>
          <cell r="L247">
            <v>34324.199999999997</v>
          </cell>
          <cell r="M247">
            <v>0</v>
          </cell>
          <cell r="N247">
            <v>487121.96</v>
          </cell>
          <cell r="O247">
            <v>77146.02</v>
          </cell>
          <cell r="P247">
            <v>42298.559999999998</v>
          </cell>
          <cell r="Q247">
            <v>7301.34</v>
          </cell>
          <cell r="R247">
            <v>34324.14</v>
          </cell>
          <cell r="S247">
            <v>0</v>
          </cell>
          <cell r="T247">
            <v>0</v>
          </cell>
          <cell r="U247">
            <v>0</v>
          </cell>
          <cell r="V247">
            <v>0</v>
          </cell>
          <cell r="W247">
            <v>0</v>
          </cell>
          <cell r="X247">
            <v>3071</v>
          </cell>
          <cell r="Y247">
            <v>333252</v>
          </cell>
          <cell r="Z247">
            <v>26123442.699999999</v>
          </cell>
          <cell r="AA247">
            <v>500000</v>
          </cell>
          <cell r="AC247">
            <v>124</v>
          </cell>
          <cell r="AD247">
            <v>22</v>
          </cell>
          <cell r="AE247">
            <v>39</v>
          </cell>
          <cell r="AF247">
            <v>0</v>
          </cell>
          <cell r="AG247">
            <v>281</v>
          </cell>
          <cell r="AH247">
            <v>95</v>
          </cell>
          <cell r="AI247">
            <v>5</v>
          </cell>
          <cell r="AJ247">
            <v>16</v>
          </cell>
          <cell r="AK247">
            <v>39</v>
          </cell>
          <cell r="AL247">
            <v>0</v>
          </cell>
          <cell r="AM247">
            <v>0</v>
          </cell>
          <cell r="AN247">
            <v>0</v>
          </cell>
          <cell r="AO247">
            <v>937</v>
          </cell>
          <cell r="AP247">
            <v>1069</v>
          </cell>
          <cell r="AQ247">
            <v>827</v>
          </cell>
          <cell r="AR247">
            <v>242</v>
          </cell>
          <cell r="AS247">
            <v>697</v>
          </cell>
          <cell r="AT247">
            <v>2719</v>
          </cell>
        </row>
        <row r="248">
          <cell r="A248">
            <v>241</v>
          </cell>
          <cell r="B248" t="str">
            <v>South Kesteven</v>
          </cell>
          <cell r="C248" t="str">
            <v>E2536</v>
          </cell>
          <cell r="D248">
            <v>180718</v>
          </cell>
          <cell r="E248">
            <v>101165184</v>
          </cell>
          <cell r="F248">
            <v>47671397</v>
          </cell>
          <cell r="G248">
            <v>2600000</v>
          </cell>
          <cell r="H248">
            <v>915294</v>
          </cell>
          <cell r="I248">
            <v>1684706</v>
          </cell>
          <cell r="J248">
            <v>3000000</v>
          </cell>
          <cell r="K248">
            <v>141648</v>
          </cell>
          <cell r="L248">
            <v>54278.47</v>
          </cell>
          <cell r="M248">
            <v>50000</v>
          </cell>
          <cell r="N248">
            <v>1400000</v>
          </cell>
          <cell r="O248">
            <v>16288.99</v>
          </cell>
          <cell r="P248">
            <v>1930.67</v>
          </cell>
          <cell r="Q248">
            <v>0</v>
          </cell>
          <cell r="R248">
            <v>80119</v>
          </cell>
          <cell r="S248">
            <v>0</v>
          </cell>
          <cell r="T248">
            <v>0</v>
          </cell>
          <cell r="U248">
            <v>0</v>
          </cell>
          <cell r="V248">
            <v>0</v>
          </cell>
          <cell r="W248">
            <v>50000</v>
          </cell>
          <cell r="X248">
            <v>80000</v>
          </cell>
          <cell r="Y248">
            <v>800000</v>
          </cell>
          <cell r="Z248">
            <v>40270237.899999999</v>
          </cell>
          <cell r="AA248">
            <v>150000</v>
          </cell>
          <cell r="AC248">
            <v>238</v>
          </cell>
          <cell r="AD248">
            <v>28</v>
          </cell>
          <cell r="AE248">
            <v>44</v>
          </cell>
          <cell r="AF248">
            <v>0</v>
          </cell>
          <cell r="AG248">
            <v>375</v>
          </cell>
          <cell r="AH248">
            <v>53</v>
          </cell>
          <cell r="AI248">
            <v>7</v>
          </cell>
          <cell r="AJ248">
            <v>0</v>
          </cell>
          <cell r="AK248">
            <v>44</v>
          </cell>
          <cell r="AL248">
            <v>22</v>
          </cell>
          <cell r="AM248">
            <v>0</v>
          </cell>
          <cell r="AN248">
            <v>0</v>
          </cell>
          <cell r="AO248">
            <v>1632</v>
          </cell>
          <cell r="AP248">
            <v>1407</v>
          </cell>
          <cell r="AQ248">
            <v>932</v>
          </cell>
          <cell r="AR248">
            <v>475</v>
          </cell>
          <cell r="AS248">
            <v>1243</v>
          </cell>
          <cell r="AT248">
            <v>4373</v>
          </cell>
        </row>
        <row r="249">
          <cell r="A249">
            <v>242</v>
          </cell>
          <cell r="B249" t="str">
            <v>South Lakeland</v>
          </cell>
          <cell r="C249" t="str">
            <v>E0936</v>
          </cell>
          <cell r="D249">
            <v>299546</v>
          </cell>
          <cell r="E249">
            <v>107000093</v>
          </cell>
          <cell r="F249">
            <v>50314215</v>
          </cell>
          <cell r="G249">
            <v>5554894</v>
          </cell>
          <cell r="H249">
            <v>840964</v>
          </cell>
          <cell r="I249">
            <v>4713930</v>
          </cell>
          <cell r="J249">
            <v>2880934</v>
          </cell>
          <cell r="K249">
            <v>88869</v>
          </cell>
          <cell r="L249">
            <v>23955</v>
          </cell>
          <cell r="M249">
            <v>6000</v>
          </cell>
          <cell r="N249">
            <v>716413</v>
          </cell>
          <cell r="O249">
            <v>55087</v>
          </cell>
          <cell r="P249">
            <v>30574</v>
          </cell>
          <cell r="Q249">
            <v>10987</v>
          </cell>
          <cell r="R249">
            <v>7783</v>
          </cell>
          <cell r="S249">
            <v>10305</v>
          </cell>
          <cell r="T249">
            <v>0</v>
          </cell>
          <cell r="U249">
            <v>0</v>
          </cell>
          <cell r="V249">
            <v>0</v>
          </cell>
          <cell r="W249">
            <v>0</v>
          </cell>
          <cell r="X249">
            <v>75000</v>
          </cell>
          <cell r="Y249">
            <v>1010849</v>
          </cell>
          <cell r="Z249">
            <v>40514180</v>
          </cell>
          <cell r="AA249">
            <v>289902</v>
          </cell>
          <cell r="AC249">
            <v>446</v>
          </cell>
          <cell r="AD249">
            <v>20</v>
          </cell>
          <cell r="AE249">
            <v>26</v>
          </cell>
          <cell r="AF249">
            <v>1</v>
          </cell>
          <cell r="AG249">
            <v>265</v>
          </cell>
          <cell r="AH249">
            <v>99</v>
          </cell>
          <cell r="AI249">
            <v>18</v>
          </cell>
          <cell r="AJ249">
            <v>13</v>
          </cell>
          <cell r="AK249">
            <v>20</v>
          </cell>
          <cell r="AL249">
            <v>0</v>
          </cell>
          <cell r="AM249">
            <v>0</v>
          </cell>
          <cell r="AN249">
            <v>0</v>
          </cell>
          <cell r="AO249">
            <v>1930</v>
          </cell>
          <cell r="AP249">
            <v>3412</v>
          </cell>
          <cell r="AQ249">
            <v>2653</v>
          </cell>
          <cell r="AR249">
            <v>759</v>
          </cell>
          <cell r="AS249">
            <v>2440</v>
          </cell>
          <cell r="AT249">
            <v>7839</v>
          </cell>
        </row>
        <row r="250">
          <cell r="A250">
            <v>243</v>
          </cell>
          <cell r="B250" t="str">
            <v>South Norfolk</v>
          </cell>
          <cell r="C250" t="str">
            <v>E2637</v>
          </cell>
          <cell r="D250">
            <v>159148</v>
          </cell>
          <cell r="E250">
            <v>76457614</v>
          </cell>
          <cell r="F250">
            <v>36131349</v>
          </cell>
          <cell r="G250">
            <v>2258402</v>
          </cell>
          <cell r="H250">
            <v>668510</v>
          </cell>
          <cell r="I250">
            <v>1589892</v>
          </cell>
          <cell r="J250">
            <v>3230516</v>
          </cell>
          <cell r="K250">
            <v>59504</v>
          </cell>
          <cell r="L250">
            <v>87887</v>
          </cell>
          <cell r="M250">
            <v>0</v>
          </cell>
          <cell r="N250">
            <v>1015379</v>
          </cell>
          <cell r="O250">
            <v>105693</v>
          </cell>
          <cell r="P250">
            <v>117997</v>
          </cell>
          <cell r="Q250">
            <v>4653</v>
          </cell>
          <cell r="R250">
            <v>42165</v>
          </cell>
          <cell r="S250">
            <v>18625</v>
          </cell>
          <cell r="T250">
            <v>100000</v>
          </cell>
          <cell r="U250">
            <v>0</v>
          </cell>
          <cell r="V250">
            <v>0</v>
          </cell>
          <cell r="W250">
            <v>80000</v>
          </cell>
          <cell r="X250">
            <v>20000</v>
          </cell>
          <cell r="Y250">
            <v>550000</v>
          </cell>
          <cell r="Z250">
            <v>28633156.300000001</v>
          </cell>
          <cell r="AA250">
            <v>157000</v>
          </cell>
          <cell r="AC250">
            <v>267</v>
          </cell>
          <cell r="AD250">
            <v>11</v>
          </cell>
          <cell r="AE250">
            <v>64</v>
          </cell>
          <cell r="AF250">
            <v>0</v>
          </cell>
          <cell r="AG250">
            <v>244</v>
          </cell>
          <cell r="AH250">
            <v>155</v>
          </cell>
          <cell r="AI250">
            <v>38</v>
          </cell>
          <cell r="AJ250">
            <v>8</v>
          </cell>
          <cell r="AK250">
            <v>33</v>
          </cell>
          <cell r="AL250">
            <v>6</v>
          </cell>
          <cell r="AM250">
            <v>0</v>
          </cell>
          <cell r="AN250">
            <v>0</v>
          </cell>
          <cell r="AO250">
            <v>1246</v>
          </cell>
          <cell r="AP250">
            <v>1408</v>
          </cell>
          <cell r="AQ250">
            <v>1057</v>
          </cell>
          <cell r="AR250">
            <v>351</v>
          </cell>
          <cell r="AS250">
            <v>1192</v>
          </cell>
          <cell r="AT250">
            <v>3974</v>
          </cell>
        </row>
        <row r="251">
          <cell r="A251">
            <v>244</v>
          </cell>
          <cell r="B251" t="str">
            <v>South Northamptonshire</v>
          </cell>
          <cell r="C251" t="str">
            <v>E2836</v>
          </cell>
          <cell r="D251">
            <v>107607</v>
          </cell>
          <cell r="E251">
            <v>53281412</v>
          </cell>
          <cell r="F251">
            <v>25386512</v>
          </cell>
          <cell r="G251">
            <v>1627955.66</v>
          </cell>
          <cell r="H251">
            <v>455356.05</v>
          </cell>
          <cell r="I251">
            <v>1172599.6100000001</v>
          </cell>
          <cell r="J251">
            <v>1495027.12</v>
          </cell>
          <cell r="K251">
            <v>6189.88</v>
          </cell>
          <cell r="L251">
            <v>60432.76</v>
          </cell>
          <cell r="M251">
            <v>0</v>
          </cell>
          <cell r="N251">
            <v>709621.86</v>
          </cell>
          <cell r="O251">
            <v>119887</v>
          </cell>
          <cell r="P251">
            <v>137997</v>
          </cell>
          <cell r="Q251">
            <v>1547.22</v>
          </cell>
          <cell r="R251">
            <v>15207.1</v>
          </cell>
          <cell r="S251">
            <v>7690</v>
          </cell>
          <cell r="T251">
            <v>0</v>
          </cell>
          <cell r="U251">
            <v>0</v>
          </cell>
          <cell r="V251">
            <v>0</v>
          </cell>
          <cell r="W251">
            <v>0</v>
          </cell>
          <cell r="X251">
            <v>9537.58</v>
          </cell>
          <cell r="Y251">
            <v>246511.3</v>
          </cell>
          <cell r="Z251">
            <v>21129647</v>
          </cell>
          <cell r="AA251">
            <v>51886.22</v>
          </cell>
          <cell r="AC251">
            <v>157</v>
          </cell>
          <cell r="AD251">
            <v>2</v>
          </cell>
          <cell r="AE251">
            <v>46</v>
          </cell>
          <cell r="AF251">
            <v>0</v>
          </cell>
          <cell r="AG251">
            <v>215</v>
          </cell>
          <cell r="AH251">
            <v>118</v>
          </cell>
          <cell r="AI251">
            <v>64</v>
          </cell>
          <cell r="AJ251">
            <v>2</v>
          </cell>
          <cell r="AK251">
            <v>13</v>
          </cell>
          <cell r="AL251">
            <v>1</v>
          </cell>
          <cell r="AM251">
            <v>0</v>
          </cell>
          <cell r="AN251">
            <v>0</v>
          </cell>
          <cell r="AO251">
            <v>847</v>
          </cell>
          <cell r="AP251">
            <v>898</v>
          </cell>
          <cell r="AQ251">
            <v>593</v>
          </cell>
          <cell r="AR251">
            <v>305</v>
          </cell>
          <cell r="AS251">
            <v>858</v>
          </cell>
          <cell r="AT251">
            <v>2630</v>
          </cell>
        </row>
        <row r="252">
          <cell r="A252">
            <v>245</v>
          </cell>
          <cell r="B252" t="str">
            <v>South Oxfordshire</v>
          </cell>
          <cell r="C252" t="str">
            <v>E3133</v>
          </cell>
          <cell r="D252">
            <v>186946</v>
          </cell>
          <cell r="E252">
            <v>107710044</v>
          </cell>
          <cell r="F252">
            <v>50788377</v>
          </cell>
          <cell r="G252">
            <v>2336887.4300000002</v>
          </cell>
          <cell r="H252">
            <v>1002480.39</v>
          </cell>
          <cell r="I252">
            <v>1334407.04</v>
          </cell>
          <cell r="J252">
            <v>3812905.32</v>
          </cell>
          <cell r="K252">
            <v>80281.919999999998</v>
          </cell>
          <cell r="L252">
            <v>42672.98</v>
          </cell>
          <cell r="M252">
            <v>0</v>
          </cell>
          <cell r="N252">
            <v>792735.26</v>
          </cell>
          <cell r="O252">
            <v>194838.28</v>
          </cell>
          <cell r="P252">
            <v>16717.669999999998</v>
          </cell>
          <cell r="Q252">
            <v>10111.18</v>
          </cell>
          <cell r="R252">
            <v>21316.45</v>
          </cell>
          <cell r="S252">
            <v>0</v>
          </cell>
          <cell r="T252">
            <v>0</v>
          </cell>
          <cell r="U252">
            <v>0</v>
          </cell>
          <cell r="V252">
            <v>0</v>
          </cell>
          <cell r="W252">
            <v>0</v>
          </cell>
          <cell r="X252">
            <v>106000</v>
          </cell>
          <cell r="Y252">
            <v>668501.48</v>
          </cell>
          <cell r="Z252">
            <v>43202508.5</v>
          </cell>
          <cell r="AA252">
            <v>400000</v>
          </cell>
          <cell r="AC252">
            <v>306</v>
          </cell>
          <cell r="AD252">
            <v>27</v>
          </cell>
          <cell r="AE252">
            <v>33</v>
          </cell>
          <cell r="AF252">
            <v>0</v>
          </cell>
          <cell r="AG252">
            <v>374</v>
          </cell>
          <cell r="AH252">
            <v>168</v>
          </cell>
          <cell r="AI252">
            <v>3</v>
          </cell>
          <cell r="AJ252">
            <v>27</v>
          </cell>
          <cell r="AK252">
            <v>21</v>
          </cell>
          <cell r="AL252">
            <v>0</v>
          </cell>
          <cell r="AM252">
            <v>0</v>
          </cell>
          <cell r="AN252">
            <v>0</v>
          </cell>
          <cell r="AO252">
            <v>1695</v>
          </cell>
          <cell r="AP252">
            <v>1309</v>
          </cell>
          <cell r="AQ252">
            <v>800</v>
          </cell>
          <cell r="AR252">
            <v>509</v>
          </cell>
          <cell r="AS252">
            <v>1126</v>
          </cell>
          <cell r="AT252">
            <v>4213</v>
          </cell>
        </row>
        <row r="253">
          <cell r="A253">
            <v>246</v>
          </cell>
          <cell r="B253" t="str">
            <v>South Ribble</v>
          </cell>
          <cell r="C253" t="str">
            <v>E2342</v>
          </cell>
          <cell r="D253">
            <v>127026</v>
          </cell>
          <cell r="E253">
            <v>90710681</v>
          </cell>
          <cell r="F253">
            <v>41569031</v>
          </cell>
          <cell r="G253">
            <v>2008276</v>
          </cell>
          <cell r="H253">
            <v>837138</v>
          </cell>
          <cell r="I253">
            <v>1171138</v>
          </cell>
          <cell r="J253">
            <v>1773714</v>
          </cell>
          <cell r="K253">
            <v>46446</v>
          </cell>
          <cell r="L253">
            <v>4965</v>
          </cell>
          <cell r="M253">
            <v>15000</v>
          </cell>
          <cell r="N253">
            <v>1001458</v>
          </cell>
          <cell r="O253">
            <v>108917</v>
          </cell>
          <cell r="P253">
            <v>26465</v>
          </cell>
          <cell r="Q253">
            <v>439</v>
          </cell>
          <cell r="R253">
            <v>4965</v>
          </cell>
          <cell r="S253">
            <v>0</v>
          </cell>
          <cell r="T253">
            <v>0</v>
          </cell>
          <cell r="U253">
            <v>0</v>
          </cell>
          <cell r="V253">
            <v>0</v>
          </cell>
          <cell r="W253">
            <v>50000</v>
          </cell>
          <cell r="X253">
            <v>25000</v>
          </cell>
          <cell r="Y253">
            <v>750000</v>
          </cell>
          <cell r="Z253">
            <v>36544552</v>
          </cell>
          <cell r="AA253">
            <v>600000</v>
          </cell>
          <cell r="AC253">
            <v>123</v>
          </cell>
          <cell r="AD253">
            <v>8</v>
          </cell>
          <cell r="AE253">
            <v>4</v>
          </cell>
          <cell r="AF253">
            <v>0</v>
          </cell>
          <cell r="AG253">
            <v>298</v>
          </cell>
          <cell r="AH253">
            <v>55</v>
          </cell>
          <cell r="AI253">
            <v>10</v>
          </cell>
          <cell r="AJ253">
            <v>1</v>
          </cell>
          <cell r="AK253">
            <v>4</v>
          </cell>
          <cell r="AL253">
            <v>0</v>
          </cell>
          <cell r="AM253">
            <v>0</v>
          </cell>
          <cell r="AN253">
            <v>0</v>
          </cell>
          <cell r="AO253">
            <v>1078</v>
          </cell>
          <cell r="AP253">
            <v>1057</v>
          </cell>
          <cell r="AQ253">
            <v>714</v>
          </cell>
          <cell r="AR253">
            <v>343</v>
          </cell>
          <cell r="AS253">
            <v>688</v>
          </cell>
          <cell r="AT253">
            <v>2883</v>
          </cell>
        </row>
        <row r="254">
          <cell r="A254">
            <v>247</v>
          </cell>
          <cell r="B254" t="str">
            <v>South Somerset</v>
          </cell>
          <cell r="C254" t="str">
            <v>E3334</v>
          </cell>
          <cell r="D254">
            <v>224868</v>
          </cell>
          <cell r="E254">
            <v>111635372</v>
          </cell>
          <cell r="F254">
            <v>52589482</v>
          </cell>
          <cell r="G254">
            <v>3504437</v>
          </cell>
          <cell r="H254">
            <v>977978</v>
          </cell>
          <cell r="I254">
            <v>2526459</v>
          </cell>
          <cell r="J254">
            <v>3172138</v>
          </cell>
          <cell r="K254">
            <v>27599</v>
          </cell>
          <cell r="L254">
            <v>94363</v>
          </cell>
          <cell r="M254">
            <v>19000</v>
          </cell>
          <cell r="N254">
            <v>1527477</v>
          </cell>
          <cell r="O254">
            <v>156783</v>
          </cell>
          <cell r="P254">
            <v>138129</v>
          </cell>
          <cell r="Q254">
            <v>3796</v>
          </cell>
          <cell r="R254">
            <v>38820</v>
          </cell>
          <cell r="S254">
            <v>45334</v>
          </cell>
          <cell r="T254">
            <v>0</v>
          </cell>
          <cell r="U254">
            <v>0</v>
          </cell>
          <cell r="V254">
            <v>0</v>
          </cell>
          <cell r="W254">
            <v>48180</v>
          </cell>
          <cell r="X254">
            <v>69684</v>
          </cell>
          <cell r="Y254">
            <v>725273</v>
          </cell>
          <cell r="Z254">
            <v>43865832</v>
          </cell>
          <cell r="AA254">
            <v>544328</v>
          </cell>
          <cell r="AC254">
            <v>366</v>
          </cell>
          <cell r="AD254">
            <v>5</v>
          </cell>
          <cell r="AE254">
            <v>67</v>
          </cell>
          <cell r="AF254">
            <v>2</v>
          </cell>
          <cell r="AG254">
            <v>415</v>
          </cell>
          <cell r="AH254">
            <v>140</v>
          </cell>
          <cell r="AI254">
            <v>41</v>
          </cell>
          <cell r="AJ254">
            <v>3</v>
          </cell>
          <cell r="AK254">
            <v>135</v>
          </cell>
          <cell r="AL254">
            <v>0</v>
          </cell>
          <cell r="AM254">
            <v>0</v>
          </cell>
          <cell r="AN254">
            <v>0</v>
          </cell>
          <cell r="AO254">
            <v>1956</v>
          </cell>
          <cell r="AP254">
            <v>1963</v>
          </cell>
          <cell r="AQ254">
            <v>1360</v>
          </cell>
          <cell r="AR254">
            <v>603</v>
          </cell>
          <cell r="AS254">
            <v>1664</v>
          </cell>
          <cell r="AT254">
            <v>5580</v>
          </cell>
        </row>
        <row r="255">
          <cell r="A255">
            <v>248</v>
          </cell>
          <cell r="B255" t="str">
            <v>South Staffordshire</v>
          </cell>
          <cell r="C255" t="str">
            <v>E3435</v>
          </cell>
          <cell r="D255">
            <v>103776</v>
          </cell>
          <cell r="E255">
            <v>54515539</v>
          </cell>
          <cell r="F255">
            <v>25891686</v>
          </cell>
          <cell r="G255">
            <v>1917960</v>
          </cell>
          <cell r="H255">
            <v>457905</v>
          </cell>
          <cell r="I255">
            <v>1460055</v>
          </cell>
          <cell r="J255">
            <v>449750</v>
          </cell>
          <cell r="K255">
            <v>20707</v>
          </cell>
          <cell r="L255">
            <v>10469</v>
          </cell>
          <cell r="M255">
            <v>0</v>
          </cell>
          <cell r="N255">
            <v>260960</v>
          </cell>
          <cell r="O255">
            <v>35653</v>
          </cell>
          <cell r="P255">
            <v>226997</v>
          </cell>
          <cell r="Q255">
            <v>4116</v>
          </cell>
          <cell r="R255">
            <v>5553</v>
          </cell>
          <cell r="S255">
            <v>0</v>
          </cell>
          <cell r="T255">
            <v>54035</v>
          </cell>
          <cell r="U255">
            <v>54035</v>
          </cell>
          <cell r="V255">
            <v>0</v>
          </cell>
          <cell r="W255">
            <v>0</v>
          </cell>
          <cell r="X255">
            <v>4000</v>
          </cell>
          <cell r="Y255">
            <v>346280</v>
          </cell>
          <cell r="Z255">
            <v>22506537</v>
          </cell>
          <cell r="AA255">
            <v>536000</v>
          </cell>
          <cell r="AC255">
            <v>83</v>
          </cell>
          <cell r="AD255">
            <v>9</v>
          </cell>
          <cell r="AE255">
            <v>2</v>
          </cell>
          <cell r="AF255">
            <v>1</v>
          </cell>
          <cell r="AG255">
            <v>227</v>
          </cell>
          <cell r="AH255">
            <v>41</v>
          </cell>
          <cell r="AI255">
            <v>34</v>
          </cell>
          <cell r="AJ255">
            <v>17</v>
          </cell>
          <cell r="AK255">
            <v>0</v>
          </cell>
          <cell r="AL255">
            <v>0</v>
          </cell>
          <cell r="AM255">
            <v>1</v>
          </cell>
          <cell r="AN255">
            <v>0</v>
          </cell>
          <cell r="AO255">
            <v>763</v>
          </cell>
          <cell r="AP255">
            <v>1042</v>
          </cell>
          <cell r="AQ255">
            <v>716</v>
          </cell>
          <cell r="AR255">
            <v>326</v>
          </cell>
          <cell r="AS255">
            <v>710</v>
          </cell>
          <cell r="AT255">
            <v>2546</v>
          </cell>
        </row>
        <row r="256">
          <cell r="A256">
            <v>249</v>
          </cell>
          <cell r="B256" t="str">
            <v>South Tyneside</v>
          </cell>
          <cell r="C256" t="str">
            <v>E4504</v>
          </cell>
          <cell r="D256">
            <v>150544</v>
          </cell>
          <cell r="E256">
            <v>80252532</v>
          </cell>
          <cell r="F256">
            <v>37398635</v>
          </cell>
          <cell r="G256">
            <v>2361535</v>
          </cell>
          <cell r="H256">
            <v>730000</v>
          </cell>
          <cell r="I256">
            <v>1631535</v>
          </cell>
          <cell r="J256">
            <v>1897944</v>
          </cell>
          <cell r="K256">
            <v>46685</v>
          </cell>
          <cell r="L256">
            <v>0</v>
          </cell>
          <cell r="M256">
            <v>0</v>
          </cell>
          <cell r="N256">
            <v>1245997</v>
          </cell>
          <cell r="O256">
            <v>302000</v>
          </cell>
          <cell r="P256">
            <v>160000</v>
          </cell>
          <cell r="Q256">
            <v>0</v>
          </cell>
          <cell r="R256">
            <v>0</v>
          </cell>
          <cell r="S256">
            <v>0</v>
          </cell>
          <cell r="T256">
            <v>0</v>
          </cell>
          <cell r="U256">
            <v>0</v>
          </cell>
          <cell r="V256">
            <v>0</v>
          </cell>
          <cell r="W256">
            <v>0</v>
          </cell>
          <cell r="X256">
            <v>50000</v>
          </cell>
          <cell r="Y256">
            <v>550000</v>
          </cell>
          <cell r="Z256">
            <v>31649232</v>
          </cell>
          <cell r="AA256">
            <v>1000000</v>
          </cell>
          <cell r="AC256">
            <v>165</v>
          </cell>
          <cell r="AD256">
            <v>5</v>
          </cell>
          <cell r="AE256">
            <v>0</v>
          </cell>
          <cell r="AF256">
            <v>0</v>
          </cell>
          <cell r="AG256">
            <v>487</v>
          </cell>
          <cell r="AH256">
            <v>134</v>
          </cell>
          <cell r="AI256">
            <v>42</v>
          </cell>
          <cell r="AJ256">
            <v>1</v>
          </cell>
          <cell r="AK256">
            <v>0</v>
          </cell>
          <cell r="AL256">
            <v>0</v>
          </cell>
          <cell r="AM256">
            <v>0</v>
          </cell>
          <cell r="AN256">
            <v>0</v>
          </cell>
          <cell r="AO256">
            <v>1268</v>
          </cell>
          <cell r="AP256">
            <v>1435</v>
          </cell>
          <cell r="AQ256">
            <v>1079</v>
          </cell>
          <cell r="AR256">
            <v>356</v>
          </cell>
          <cell r="AS256">
            <v>937</v>
          </cell>
          <cell r="AT256">
            <v>3682</v>
          </cell>
        </row>
        <row r="257">
          <cell r="A257">
            <v>250</v>
          </cell>
          <cell r="B257" t="str">
            <v>Southampton</v>
          </cell>
          <cell r="C257" t="str">
            <v>E1702</v>
          </cell>
          <cell r="D257">
            <v>314029</v>
          </cell>
          <cell r="E257">
            <v>253404834</v>
          </cell>
          <cell r="F257">
            <v>117994225</v>
          </cell>
          <cell r="G257">
            <v>3155529</v>
          </cell>
          <cell r="H257">
            <v>2528158</v>
          </cell>
          <cell r="I257">
            <v>627371</v>
          </cell>
          <cell r="J257">
            <v>8160892</v>
          </cell>
          <cell r="K257">
            <v>50701</v>
          </cell>
          <cell r="L257">
            <v>0</v>
          </cell>
          <cell r="M257">
            <v>200000</v>
          </cell>
          <cell r="N257">
            <v>4069389</v>
          </cell>
          <cell r="O257">
            <v>0</v>
          </cell>
          <cell r="P257">
            <v>84027</v>
          </cell>
          <cell r="Q257">
            <v>0</v>
          </cell>
          <cell r="R257">
            <v>0</v>
          </cell>
          <cell r="S257">
            <v>0</v>
          </cell>
          <cell r="T257">
            <v>0</v>
          </cell>
          <cell r="U257">
            <v>0</v>
          </cell>
          <cell r="V257">
            <v>0</v>
          </cell>
          <cell r="W257">
            <v>0</v>
          </cell>
          <cell r="X257">
            <v>300000</v>
          </cell>
          <cell r="Y257">
            <v>1100000</v>
          </cell>
          <cell r="Z257">
            <v>103002876</v>
          </cell>
          <cell r="AA257">
            <v>8000000</v>
          </cell>
          <cell r="AC257">
            <v>343</v>
          </cell>
          <cell r="AD257">
            <v>0</v>
          </cell>
          <cell r="AE257">
            <v>0</v>
          </cell>
          <cell r="AF257">
            <v>0</v>
          </cell>
          <cell r="AG257">
            <v>991</v>
          </cell>
          <cell r="AH257">
            <v>21</v>
          </cell>
          <cell r="AI257">
            <v>21</v>
          </cell>
          <cell r="AJ257">
            <v>0</v>
          </cell>
          <cell r="AK257">
            <v>0</v>
          </cell>
          <cell r="AL257">
            <v>0</v>
          </cell>
          <cell r="AM257">
            <v>0</v>
          </cell>
          <cell r="AN257">
            <v>0</v>
          </cell>
          <cell r="AO257">
            <v>3027</v>
          </cell>
          <cell r="AP257">
            <v>1620</v>
          </cell>
          <cell r="AQ257">
            <v>930</v>
          </cell>
          <cell r="AR257">
            <v>690</v>
          </cell>
          <cell r="AS257">
            <v>1866</v>
          </cell>
          <cell r="AT257">
            <v>6520</v>
          </cell>
        </row>
        <row r="258">
          <cell r="A258">
            <v>251</v>
          </cell>
          <cell r="B258" t="str">
            <v>Southend-on-Sea</v>
          </cell>
          <cell r="C258" t="str">
            <v>E1501</v>
          </cell>
          <cell r="D258">
            <v>239216</v>
          </cell>
          <cell r="E258">
            <v>120608901</v>
          </cell>
          <cell r="F258">
            <v>56891565</v>
          </cell>
          <cell r="G258">
            <v>4607990</v>
          </cell>
          <cell r="H258">
            <v>1056636</v>
          </cell>
          <cell r="I258">
            <v>3551354</v>
          </cell>
          <cell r="J258">
            <v>3636372</v>
          </cell>
          <cell r="K258">
            <v>41585</v>
          </cell>
          <cell r="L258">
            <v>0</v>
          </cell>
          <cell r="M258">
            <v>0</v>
          </cell>
          <cell r="N258">
            <v>1208437</v>
          </cell>
          <cell r="O258">
            <v>71620</v>
          </cell>
          <cell r="P258">
            <v>2904</v>
          </cell>
          <cell r="Q258">
            <v>3711</v>
          </cell>
          <cell r="R258">
            <v>0</v>
          </cell>
          <cell r="S258">
            <v>0</v>
          </cell>
          <cell r="T258">
            <v>0</v>
          </cell>
          <cell r="U258">
            <v>0</v>
          </cell>
          <cell r="V258">
            <v>0</v>
          </cell>
          <cell r="W258">
            <v>72300</v>
          </cell>
          <cell r="X258">
            <v>100000</v>
          </cell>
          <cell r="Y258">
            <v>1300000</v>
          </cell>
          <cell r="Z258">
            <v>46656716</v>
          </cell>
          <cell r="AA258">
            <v>350000</v>
          </cell>
          <cell r="AC258">
            <v>225</v>
          </cell>
          <cell r="AD258">
            <v>16</v>
          </cell>
          <cell r="AE258">
            <v>0</v>
          </cell>
          <cell r="AF258">
            <v>4</v>
          </cell>
          <cell r="AG258">
            <v>618</v>
          </cell>
          <cell r="AH258">
            <v>75</v>
          </cell>
          <cell r="AI258">
            <v>2</v>
          </cell>
          <cell r="AJ258">
            <v>6</v>
          </cell>
          <cell r="AK258">
            <v>0</v>
          </cell>
          <cell r="AL258">
            <v>0</v>
          </cell>
          <cell r="AM258">
            <v>0</v>
          </cell>
          <cell r="AN258">
            <v>0</v>
          </cell>
          <cell r="AO258">
            <v>1803</v>
          </cell>
          <cell r="AP258">
            <v>2772</v>
          </cell>
          <cell r="AQ258">
            <v>1805</v>
          </cell>
          <cell r="AR258">
            <v>967</v>
          </cell>
          <cell r="AS258">
            <v>1185</v>
          </cell>
          <cell r="AT258">
            <v>5827</v>
          </cell>
        </row>
        <row r="259">
          <cell r="A259">
            <v>252</v>
          </cell>
          <cell r="B259" t="str">
            <v>Southwark</v>
          </cell>
          <cell r="C259" t="str">
            <v>E5019</v>
          </cell>
          <cell r="D259">
            <v>652462</v>
          </cell>
          <cell r="E259">
            <v>514829270</v>
          </cell>
          <cell r="F259">
            <v>247217691</v>
          </cell>
          <cell r="G259">
            <v>5193259</v>
          </cell>
          <cell r="H259">
            <v>4992555</v>
          </cell>
          <cell r="I259">
            <v>200704</v>
          </cell>
          <cell r="J259">
            <v>23630208</v>
          </cell>
          <cell r="K259">
            <v>52902</v>
          </cell>
          <cell r="L259">
            <v>0</v>
          </cell>
          <cell r="M259">
            <v>242640</v>
          </cell>
          <cell r="N259">
            <v>6025708</v>
          </cell>
          <cell r="O259">
            <v>380027</v>
          </cell>
          <cell r="P259">
            <v>37803</v>
          </cell>
          <cell r="Q259">
            <v>0</v>
          </cell>
          <cell r="R259">
            <v>0</v>
          </cell>
          <cell r="S259">
            <v>0</v>
          </cell>
          <cell r="T259">
            <v>0</v>
          </cell>
          <cell r="U259">
            <v>0</v>
          </cell>
          <cell r="V259">
            <v>0</v>
          </cell>
          <cell r="W259">
            <v>0</v>
          </cell>
          <cell r="X259">
            <v>0</v>
          </cell>
          <cell r="Y259">
            <v>0</v>
          </cell>
          <cell r="Z259">
            <v>216417779</v>
          </cell>
          <cell r="AA259">
            <v>6422200</v>
          </cell>
          <cell r="AC259">
            <v>726</v>
          </cell>
          <cell r="AD259">
            <v>7</v>
          </cell>
          <cell r="AE259">
            <v>0</v>
          </cell>
          <cell r="AF259">
            <v>0</v>
          </cell>
          <cell r="AG259">
            <v>441</v>
          </cell>
          <cell r="AH259">
            <v>77</v>
          </cell>
          <cell r="AI259">
            <v>5</v>
          </cell>
          <cell r="AJ259">
            <v>0</v>
          </cell>
          <cell r="AK259">
            <v>0</v>
          </cell>
          <cell r="AL259">
            <v>0</v>
          </cell>
          <cell r="AM259">
            <v>0</v>
          </cell>
          <cell r="AN259">
            <v>0</v>
          </cell>
          <cell r="AO259">
            <v>4039</v>
          </cell>
          <cell r="AP259">
            <v>2607</v>
          </cell>
          <cell r="AQ259">
            <v>1374</v>
          </cell>
          <cell r="AR259">
            <v>1233</v>
          </cell>
          <cell r="AS259">
            <v>4185</v>
          </cell>
          <cell r="AT259">
            <v>10834</v>
          </cell>
        </row>
        <row r="260">
          <cell r="A260">
            <v>253</v>
          </cell>
          <cell r="B260" t="str">
            <v>Spelthorne</v>
          </cell>
          <cell r="C260" t="str">
            <v>E3637</v>
          </cell>
          <cell r="D260">
            <v>129885</v>
          </cell>
          <cell r="E260">
            <v>102254170</v>
          </cell>
          <cell r="F260">
            <v>47985803</v>
          </cell>
          <cell r="G260">
            <v>1176975</v>
          </cell>
          <cell r="H260">
            <v>1000880</v>
          </cell>
          <cell r="I260">
            <v>176095</v>
          </cell>
          <cell r="J260">
            <v>1629093</v>
          </cell>
          <cell r="K260">
            <v>26414</v>
          </cell>
          <cell r="L260">
            <v>0</v>
          </cell>
          <cell r="M260">
            <v>0</v>
          </cell>
          <cell r="N260">
            <v>1080791</v>
          </cell>
          <cell r="O260">
            <v>53423</v>
          </cell>
          <cell r="P260">
            <v>42041</v>
          </cell>
          <cell r="Q260">
            <v>6603</v>
          </cell>
          <cell r="R260">
            <v>0</v>
          </cell>
          <cell r="S260">
            <v>0</v>
          </cell>
          <cell r="T260">
            <v>0</v>
          </cell>
          <cell r="U260">
            <v>0</v>
          </cell>
          <cell r="V260">
            <v>0</v>
          </cell>
          <cell r="W260">
            <v>50000</v>
          </cell>
          <cell r="X260">
            <v>20244</v>
          </cell>
          <cell r="Y260">
            <v>489490</v>
          </cell>
          <cell r="Z260">
            <v>43169019</v>
          </cell>
          <cell r="AA260">
            <v>498710</v>
          </cell>
          <cell r="AC260">
            <v>84</v>
          </cell>
          <cell r="AD260">
            <v>3</v>
          </cell>
          <cell r="AE260">
            <v>0</v>
          </cell>
          <cell r="AF260">
            <v>0</v>
          </cell>
          <cell r="AG260">
            <v>320</v>
          </cell>
          <cell r="AH260">
            <v>40</v>
          </cell>
          <cell r="AI260">
            <v>14</v>
          </cell>
          <cell r="AJ260">
            <v>3</v>
          </cell>
          <cell r="AK260">
            <v>0</v>
          </cell>
          <cell r="AL260">
            <v>0</v>
          </cell>
          <cell r="AM260">
            <v>0</v>
          </cell>
          <cell r="AN260">
            <v>0</v>
          </cell>
          <cell r="AO260">
            <v>1075</v>
          </cell>
          <cell r="AP260">
            <v>628</v>
          </cell>
          <cell r="AQ260">
            <v>396</v>
          </cell>
          <cell r="AR260">
            <v>232</v>
          </cell>
          <cell r="AS260">
            <v>752</v>
          </cell>
          <cell r="AT260">
            <v>2493</v>
          </cell>
        </row>
        <row r="261">
          <cell r="A261">
            <v>254</v>
          </cell>
          <cell r="B261" t="str">
            <v>St Albans</v>
          </cell>
          <cell r="C261" t="str">
            <v>E1936</v>
          </cell>
          <cell r="D261">
            <v>195891</v>
          </cell>
          <cell r="E261">
            <v>153126178</v>
          </cell>
          <cell r="F261">
            <v>70872239.799999997</v>
          </cell>
          <cell r="G261">
            <v>1483181.21</v>
          </cell>
          <cell r="H261">
            <v>1515946.85</v>
          </cell>
          <cell r="I261">
            <v>-32765.64</v>
          </cell>
          <cell r="J261">
            <v>4932790.1100000003</v>
          </cell>
          <cell r="K261">
            <v>130000</v>
          </cell>
          <cell r="L261">
            <v>0</v>
          </cell>
          <cell r="M261">
            <v>0</v>
          </cell>
          <cell r="N261">
            <v>1317845</v>
          </cell>
          <cell r="O261">
            <v>140000</v>
          </cell>
          <cell r="P261">
            <v>30000</v>
          </cell>
          <cell r="Q261">
            <v>1125</v>
          </cell>
          <cell r="R261">
            <v>0</v>
          </cell>
          <cell r="S261">
            <v>0</v>
          </cell>
          <cell r="T261">
            <v>0</v>
          </cell>
          <cell r="U261">
            <v>0</v>
          </cell>
          <cell r="V261">
            <v>0</v>
          </cell>
          <cell r="W261">
            <v>0</v>
          </cell>
          <cell r="X261">
            <v>85000</v>
          </cell>
          <cell r="Y261">
            <v>912000</v>
          </cell>
          <cell r="Z261">
            <v>62816080.299999997</v>
          </cell>
          <cell r="AA261">
            <v>500000</v>
          </cell>
          <cell r="AC261">
            <v>228</v>
          </cell>
          <cell r="AD261">
            <v>13</v>
          </cell>
          <cell r="AE261">
            <v>0</v>
          </cell>
          <cell r="AF261">
            <v>8</v>
          </cell>
          <cell r="AG261">
            <v>371</v>
          </cell>
          <cell r="AH261">
            <v>55</v>
          </cell>
          <cell r="AI261">
            <v>14</v>
          </cell>
          <cell r="AJ261">
            <v>1</v>
          </cell>
          <cell r="AK261">
            <v>0</v>
          </cell>
          <cell r="AL261">
            <v>0</v>
          </cell>
          <cell r="AM261">
            <v>0</v>
          </cell>
          <cell r="AN261">
            <v>0</v>
          </cell>
          <cell r="AO261">
            <v>1920</v>
          </cell>
          <cell r="AP261">
            <v>797</v>
          </cell>
          <cell r="AQ261">
            <v>366</v>
          </cell>
          <cell r="AR261">
            <v>431</v>
          </cell>
          <cell r="AS261">
            <v>1074</v>
          </cell>
          <cell r="AT261">
            <v>3879</v>
          </cell>
        </row>
        <row r="262">
          <cell r="A262">
            <v>255</v>
          </cell>
          <cell r="B262" t="str">
            <v>St Edmundsbury</v>
          </cell>
          <cell r="C262" t="str">
            <v>E3535</v>
          </cell>
          <cell r="D262">
            <v>163120</v>
          </cell>
          <cell r="E262">
            <v>111988684</v>
          </cell>
          <cell r="F262">
            <v>52281364</v>
          </cell>
          <cell r="G262">
            <v>1885701</v>
          </cell>
          <cell r="H262">
            <v>1068757</v>
          </cell>
          <cell r="I262">
            <v>816944</v>
          </cell>
          <cell r="J262">
            <v>2518848</v>
          </cell>
          <cell r="K262">
            <v>34000</v>
          </cell>
          <cell r="L262">
            <v>55229</v>
          </cell>
          <cell r="M262">
            <v>59748</v>
          </cell>
          <cell r="N262">
            <v>1350558</v>
          </cell>
          <cell r="O262">
            <v>99800</v>
          </cell>
          <cell r="P262">
            <v>83300</v>
          </cell>
          <cell r="Q262">
            <v>4185</v>
          </cell>
          <cell r="R262">
            <v>22103</v>
          </cell>
          <cell r="S262">
            <v>7899</v>
          </cell>
          <cell r="T262">
            <v>0</v>
          </cell>
          <cell r="U262">
            <v>0</v>
          </cell>
          <cell r="V262">
            <v>0</v>
          </cell>
          <cell r="W262">
            <v>0</v>
          </cell>
          <cell r="X262">
            <v>142868</v>
          </cell>
          <cell r="Y262">
            <v>546572</v>
          </cell>
          <cell r="Z262">
            <v>46509290</v>
          </cell>
          <cell r="AA262">
            <v>860422</v>
          </cell>
          <cell r="AC262">
            <v>248</v>
          </cell>
          <cell r="AD262">
            <v>8</v>
          </cell>
          <cell r="AE262">
            <v>42</v>
          </cell>
          <cell r="AF262">
            <v>6</v>
          </cell>
          <cell r="AG262">
            <v>324</v>
          </cell>
          <cell r="AH262">
            <v>68</v>
          </cell>
          <cell r="AI262">
            <v>27</v>
          </cell>
          <cell r="AJ262">
            <v>18</v>
          </cell>
          <cell r="AK262">
            <v>22</v>
          </cell>
          <cell r="AL262">
            <v>3</v>
          </cell>
          <cell r="AM262">
            <v>0</v>
          </cell>
          <cell r="AN262">
            <v>0</v>
          </cell>
          <cell r="AO262">
            <v>1609</v>
          </cell>
          <cell r="AP262">
            <v>1150</v>
          </cell>
          <cell r="AQ262">
            <v>756</v>
          </cell>
          <cell r="AR262">
            <v>394</v>
          </cell>
          <cell r="AS262">
            <v>891</v>
          </cell>
          <cell r="AT262">
            <v>3720</v>
          </cell>
        </row>
        <row r="263">
          <cell r="A263">
            <v>256</v>
          </cell>
          <cell r="B263" t="str">
            <v>St Helens</v>
          </cell>
          <cell r="C263" t="str">
            <v>E4303</v>
          </cell>
          <cell r="D263">
            <v>199028</v>
          </cell>
          <cell r="E263">
            <v>131673761</v>
          </cell>
          <cell r="F263">
            <v>59918177</v>
          </cell>
          <cell r="G263">
            <v>2983711</v>
          </cell>
          <cell r="H263">
            <v>1248907</v>
          </cell>
          <cell r="I263">
            <v>1734804</v>
          </cell>
          <cell r="J263">
            <v>3116711</v>
          </cell>
          <cell r="K263">
            <v>94037</v>
          </cell>
          <cell r="L263">
            <v>0</v>
          </cell>
          <cell r="M263">
            <v>76500</v>
          </cell>
          <cell r="N263">
            <v>2504087</v>
          </cell>
          <cell r="O263">
            <v>285858</v>
          </cell>
          <cell r="P263">
            <v>265678</v>
          </cell>
          <cell r="Q263">
            <v>23509</v>
          </cell>
          <cell r="R263">
            <v>0</v>
          </cell>
          <cell r="S263">
            <v>0</v>
          </cell>
          <cell r="T263">
            <v>0</v>
          </cell>
          <cell r="U263">
            <v>0</v>
          </cell>
          <cell r="V263">
            <v>0</v>
          </cell>
          <cell r="W263">
            <v>50000</v>
          </cell>
          <cell r="X263">
            <v>75000</v>
          </cell>
          <cell r="Y263">
            <v>575000</v>
          </cell>
          <cell r="Z263">
            <v>50506146</v>
          </cell>
          <cell r="AA263">
            <v>1500000</v>
          </cell>
          <cell r="AC263">
            <v>225</v>
          </cell>
          <cell r="AD263">
            <v>17</v>
          </cell>
          <cell r="AE263">
            <v>0</v>
          </cell>
          <cell r="AF263">
            <v>0</v>
          </cell>
          <cell r="AG263">
            <v>648</v>
          </cell>
          <cell r="AH263">
            <v>115</v>
          </cell>
          <cell r="AI263">
            <v>14</v>
          </cell>
          <cell r="AJ263">
            <v>17</v>
          </cell>
          <cell r="AK263">
            <v>0</v>
          </cell>
          <cell r="AL263">
            <v>0</v>
          </cell>
          <cell r="AM263">
            <v>0</v>
          </cell>
          <cell r="AN263">
            <v>0</v>
          </cell>
          <cell r="AO263">
            <v>1774</v>
          </cell>
          <cell r="AP263">
            <v>1605</v>
          </cell>
          <cell r="AQ263">
            <v>1117</v>
          </cell>
          <cell r="AR263">
            <v>488</v>
          </cell>
          <cell r="AS263">
            <v>1132</v>
          </cell>
          <cell r="AT263">
            <v>4575</v>
          </cell>
        </row>
        <row r="264">
          <cell r="A264">
            <v>257</v>
          </cell>
          <cell r="B264" t="str">
            <v>Stafford</v>
          </cell>
          <cell r="C264" t="str">
            <v>E3436</v>
          </cell>
          <cell r="D264">
            <v>170588</v>
          </cell>
          <cell r="E264">
            <v>110689275</v>
          </cell>
          <cell r="F264">
            <v>52100548</v>
          </cell>
          <cell r="G264">
            <v>2253109.58</v>
          </cell>
          <cell r="H264">
            <v>1049142.2</v>
          </cell>
          <cell r="I264">
            <v>1203967.3799999999</v>
          </cell>
          <cell r="J264">
            <v>2426041.52</v>
          </cell>
          <cell r="K264">
            <v>15655.36</v>
          </cell>
          <cell r="L264">
            <v>22253.53</v>
          </cell>
          <cell r="M264">
            <v>9926.32</v>
          </cell>
          <cell r="N264">
            <v>1878284.87</v>
          </cell>
          <cell r="O264">
            <v>202673.87</v>
          </cell>
          <cell r="P264">
            <v>108183.67999999999</v>
          </cell>
          <cell r="Q264">
            <v>3913.84</v>
          </cell>
          <cell r="R264">
            <v>16900.13</v>
          </cell>
          <cell r="S264">
            <v>4798.9399999999996</v>
          </cell>
          <cell r="T264">
            <v>0</v>
          </cell>
          <cell r="U264">
            <v>0</v>
          </cell>
          <cell r="V264">
            <v>0</v>
          </cell>
          <cell r="W264">
            <v>0</v>
          </cell>
          <cell r="X264">
            <v>0</v>
          </cell>
          <cell r="Y264">
            <v>598915</v>
          </cell>
          <cell r="Z264">
            <v>45547565</v>
          </cell>
          <cell r="AA264">
            <v>1537440.85</v>
          </cell>
          <cell r="AC264">
            <v>222</v>
          </cell>
          <cell r="AD264">
            <v>5</v>
          </cell>
          <cell r="AE264">
            <v>24</v>
          </cell>
          <cell r="AF264">
            <v>1</v>
          </cell>
          <cell r="AG264">
            <v>449</v>
          </cell>
          <cell r="AH264">
            <v>150</v>
          </cell>
          <cell r="AI264">
            <v>40</v>
          </cell>
          <cell r="AJ264">
            <v>5</v>
          </cell>
          <cell r="AK264">
            <v>19</v>
          </cell>
          <cell r="AL264">
            <v>2</v>
          </cell>
          <cell r="AM264">
            <v>0</v>
          </cell>
          <cell r="AN264">
            <v>0</v>
          </cell>
          <cell r="AO264">
            <v>1557</v>
          </cell>
          <cell r="AP264">
            <v>1230</v>
          </cell>
          <cell r="AQ264">
            <v>838</v>
          </cell>
          <cell r="AR264">
            <v>392</v>
          </cell>
          <cell r="AS264">
            <v>1166</v>
          </cell>
          <cell r="AT264">
            <v>3980</v>
          </cell>
        </row>
        <row r="265">
          <cell r="A265">
            <v>258</v>
          </cell>
          <cell r="B265" t="str">
            <v>Staffordshire Moorlands</v>
          </cell>
          <cell r="C265" t="str">
            <v>E3437</v>
          </cell>
          <cell r="D265">
            <v>115122</v>
          </cell>
          <cell r="E265">
            <v>47771895</v>
          </cell>
          <cell r="F265">
            <v>22504671</v>
          </cell>
          <cell r="G265">
            <v>2129631</v>
          </cell>
          <cell r="H265">
            <v>401045</v>
          </cell>
          <cell r="I265">
            <v>1728586</v>
          </cell>
          <cell r="J265">
            <v>1100791</v>
          </cell>
          <cell r="K265">
            <v>46912</v>
          </cell>
          <cell r="L265">
            <v>17778</v>
          </cell>
          <cell r="M265">
            <v>0</v>
          </cell>
          <cell r="N265">
            <v>602565</v>
          </cell>
          <cell r="O265">
            <v>77881</v>
          </cell>
          <cell r="P265">
            <v>70941</v>
          </cell>
          <cell r="Q265">
            <v>3014</v>
          </cell>
          <cell r="R265">
            <v>7392</v>
          </cell>
          <cell r="S265">
            <v>0</v>
          </cell>
          <cell r="T265">
            <v>0</v>
          </cell>
          <cell r="U265">
            <v>0</v>
          </cell>
          <cell r="V265">
            <v>0</v>
          </cell>
          <cell r="W265">
            <v>0</v>
          </cell>
          <cell r="X265">
            <v>0</v>
          </cell>
          <cell r="Y265">
            <v>413633.14</v>
          </cell>
          <cell r="Z265">
            <v>18360915.899999999</v>
          </cell>
          <cell r="AA265">
            <v>76287</v>
          </cell>
          <cell r="AC265">
            <v>185</v>
          </cell>
          <cell r="AD265">
            <v>4</v>
          </cell>
          <cell r="AE265">
            <v>21</v>
          </cell>
          <cell r="AF265">
            <v>0</v>
          </cell>
          <cell r="AG265">
            <v>0</v>
          </cell>
          <cell r="AH265">
            <v>57</v>
          </cell>
          <cell r="AI265">
            <v>32</v>
          </cell>
          <cell r="AJ265">
            <v>2</v>
          </cell>
          <cell r="AK265">
            <v>10</v>
          </cell>
          <cell r="AL265">
            <v>0</v>
          </cell>
          <cell r="AM265">
            <v>0</v>
          </cell>
          <cell r="AN265">
            <v>0</v>
          </cell>
          <cell r="AO265">
            <v>814</v>
          </cell>
          <cell r="AP265">
            <v>1320</v>
          </cell>
          <cell r="AQ265">
            <v>1018</v>
          </cell>
          <cell r="AR265">
            <v>302</v>
          </cell>
          <cell r="AS265">
            <v>793</v>
          </cell>
          <cell r="AT265">
            <v>2948</v>
          </cell>
        </row>
        <row r="266">
          <cell r="A266">
            <v>259</v>
          </cell>
          <cell r="B266" t="str">
            <v>Stevenage</v>
          </cell>
          <cell r="C266" t="str">
            <v>E1937</v>
          </cell>
          <cell r="D266">
            <v>112274</v>
          </cell>
          <cell r="E266">
            <v>112165110</v>
          </cell>
          <cell r="F266">
            <v>51910403</v>
          </cell>
          <cell r="G266">
            <v>804332</v>
          </cell>
          <cell r="H266">
            <v>1158178</v>
          </cell>
          <cell r="I266">
            <v>-353846</v>
          </cell>
          <cell r="J266">
            <v>1635104</v>
          </cell>
          <cell r="K266">
            <v>3952</v>
          </cell>
          <cell r="L266">
            <v>0</v>
          </cell>
          <cell r="M266">
            <v>20822</v>
          </cell>
          <cell r="N266">
            <v>1509573</v>
          </cell>
          <cell r="O266">
            <v>153309</v>
          </cell>
          <cell r="P266">
            <v>16226</v>
          </cell>
          <cell r="Q266">
            <v>988</v>
          </cell>
          <cell r="R266">
            <v>0</v>
          </cell>
          <cell r="S266">
            <v>0</v>
          </cell>
          <cell r="T266">
            <v>0</v>
          </cell>
          <cell r="U266">
            <v>0</v>
          </cell>
          <cell r="V266">
            <v>0</v>
          </cell>
          <cell r="W266">
            <v>282600</v>
          </cell>
          <cell r="X266">
            <v>271914</v>
          </cell>
          <cell r="Y266">
            <v>390299</v>
          </cell>
          <cell r="Z266">
            <v>47080731</v>
          </cell>
          <cell r="AA266">
            <v>900000</v>
          </cell>
          <cell r="AC266">
            <v>108</v>
          </cell>
          <cell r="AD266">
            <v>1</v>
          </cell>
          <cell r="AE266">
            <v>0</v>
          </cell>
          <cell r="AF266">
            <v>10</v>
          </cell>
          <cell r="AG266">
            <v>251</v>
          </cell>
          <cell r="AH266">
            <v>67</v>
          </cell>
          <cell r="AI266">
            <v>6</v>
          </cell>
          <cell r="AJ266">
            <v>0</v>
          </cell>
          <cell r="AK266">
            <v>0</v>
          </cell>
          <cell r="AL266">
            <v>0</v>
          </cell>
          <cell r="AM266">
            <v>0</v>
          </cell>
          <cell r="AN266">
            <v>0</v>
          </cell>
          <cell r="AO266">
            <v>1015</v>
          </cell>
          <cell r="AP266">
            <v>401</v>
          </cell>
          <cell r="AQ266">
            <v>162</v>
          </cell>
          <cell r="AR266">
            <v>239</v>
          </cell>
          <cell r="AS266">
            <v>615</v>
          </cell>
          <cell r="AT266">
            <v>2111</v>
          </cell>
        </row>
        <row r="267">
          <cell r="A267">
            <v>260</v>
          </cell>
          <cell r="B267" t="str">
            <v>Stockport</v>
          </cell>
          <cell r="C267" t="str">
            <v>E4207</v>
          </cell>
          <cell r="D267">
            <v>431789</v>
          </cell>
          <cell r="E267">
            <v>233871274</v>
          </cell>
          <cell r="F267">
            <v>108525133</v>
          </cell>
          <cell r="G267">
            <v>6058136</v>
          </cell>
          <cell r="H267">
            <v>2166181</v>
          </cell>
          <cell r="I267">
            <v>3891955</v>
          </cell>
          <cell r="J267">
            <v>4021557</v>
          </cell>
          <cell r="K267">
            <v>244499</v>
          </cell>
          <cell r="L267">
            <v>0</v>
          </cell>
          <cell r="M267">
            <v>0</v>
          </cell>
          <cell r="N267">
            <v>4571708</v>
          </cell>
          <cell r="O267">
            <v>0</v>
          </cell>
          <cell r="P267">
            <v>34771</v>
          </cell>
          <cell r="Q267">
            <v>24905</v>
          </cell>
          <cell r="R267">
            <v>0</v>
          </cell>
          <cell r="S267">
            <v>0</v>
          </cell>
          <cell r="T267">
            <v>0</v>
          </cell>
          <cell r="U267">
            <v>0</v>
          </cell>
          <cell r="V267">
            <v>0</v>
          </cell>
          <cell r="W267">
            <v>0</v>
          </cell>
          <cell r="X267">
            <v>0</v>
          </cell>
          <cell r="Y267">
            <v>2324000</v>
          </cell>
          <cell r="Z267">
            <v>90006187</v>
          </cell>
          <cell r="AA267">
            <v>438000</v>
          </cell>
          <cell r="AC267">
            <v>295</v>
          </cell>
          <cell r="AD267">
            <v>38</v>
          </cell>
          <cell r="AE267">
            <v>0</v>
          </cell>
          <cell r="AF267">
            <v>0</v>
          </cell>
          <cell r="AG267">
            <v>1279</v>
          </cell>
          <cell r="AH267">
            <v>0</v>
          </cell>
          <cell r="AI267">
            <v>12</v>
          </cell>
          <cell r="AJ267">
            <v>17</v>
          </cell>
          <cell r="AK267">
            <v>0</v>
          </cell>
          <cell r="AL267">
            <v>0</v>
          </cell>
          <cell r="AM267">
            <v>0</v>
          </cell>
          <cell r="AN267">
            <v>0</v>
          </cell>
          <cell r="AO267">
            <v>4041</v>
          </cell>
          <cell r="AP267">
            <v>3469</v>
          </cell>
          <cell r="AQ267">
            <v>2264</v>
          </cell>
          <cell r="AR267">
            <v>1205</v>
          </cell>
          <cell r="AS267">
            <v>2608</v>
          </cell>
          <cell r="AT267">
            <v>10312</v>
          </cell>
        </row>
        <row r="268">
          <cell r="A268">
            <v>261</v>
          </cell>
          <cell r="B268" t="str">
            <v>Stockton-on-Tees</v>
          </cell>
          <cell r="C268" t="str">
            <v>E0704</v>
          </cell>
          <cell r="D268">
            <v>239418</v>
          </cell>
          <cell r="E268">
            <v>194179022</v>
          </cell>
          <cell r="F268">
            <v>92926223</v>
          </cell>
          <cell r="G268">
            <v>2684053</v>
          </cell>
          <cell r="H268">
            <v>1947240</v>
          </cell>
          <cell r="I268">
            <v>736813</v>
          </cell>
          <cell r="J268">
            <v>3749837</v>
          </cell>
          <cell r="K268">
            <v>35938</v>
          </cell>
          <cell r="L268">
            <v>9760</v>
          </cell>
          <cell r="M268">
            <v>250000</v>
          </cell>
          <cell r="N268">
            <v>2200000</v>
          </cell>
          <cell r="O268">
            <v>182639</v>
          </cell>
          <cell r="P268">
            <v>85432</v>
          </cell>
          <cell r="Q268">
            <v>9203</v>
          </cell>
          <cell r="R268">
            <v>9761</v>
          </cell>
          <cell r="S268">
            <v>0</v>
          </cell>
          <cell r="T268">
            <v>243142</v>
          </cell>
          <cell r="U268">
            <v>0</v>
          </cell>
          <cell r="V268">
            <v>69923</v>
          </cell>
          <cell r="W268">
            <v>0</v>
          </cell>
          <cell r="X268">
            <v>560631</v>
          </cell>
          <cell r="Y268">
            <v>1500000</v>
          </cell>
          <cell r="Z268">
            <v>83061598</v>
          </cell>
          <cell r="AA268">
            <v>1838556</v>
          </cell>
          <cell r="AC268">
            <v>231</v>
          </cell>
          <cell r="AD268">
            <v>10</v>
          </cell>
          <cell r="AE268">
            <v>7</v>
          </cell>
          <cell r="AF268">
            <v>1</v>
          </cell>
          <cell r="AG268">
            <v>440</v>
          </cell>
          <cell r="AH268">
            <v>101</v>
          </cell>
          <cell r="AI268">
            <v>19</v>
          </cell>
          <cell r="AJ268">
            <v>8</v>
          </cell>
          <cell r="AK268">
            <v>7</v>
          </cell>
          <cell r="AL268">
            <v>0</v>
          </cell>
          <cell r="AM268">
            <v>4</v>
          </cell>
          <cell r="AN268">
            <v>5</v>
          </cell>
          <cell r="AO268">
            <v>2184</v>
          </cell>
          <cell r="AP268">
            <v>1467</v>
          </cell>
          <cell r="AQ268">
            <v>1088</v>
          </cell>
          <cell r="AR268">
            <v>379</v>
          </cell>
          <cell r="AS268">
            <v>1485</v>
          </cell>
          <cell r="AT268">
            <v>5208</v>
          </cell>
        </row>
        <row r="269">
          <cell r="A269">
            <v>262</v>
          </cell>
          <cell r="B269" t="str">
            <v>Stoke-on-Trent</v>
          </cell>
          <cell r="C269" t="str">
            <v>E3401</v>
          </cell>
          <cell r="D269">
            <v>362244</v>
          </cell>
          <cell r="E269">
            <v>214759521</v>
          </cell>
          <cell r="F269">
            <v>100670781</v>
          </cell>
          <cell r="G269">
            <v>5690766</v>
          </cell>
          <cell r="H269">
            <v>2034671</v>
          </cell>
          <cell r="I269">
            <v>3656095</v>
          </cell>
          <cell r="J269">
            <v>4330234</v>
          </cell>
          <cell r="K269">
            <v>53031</v>
          </cell>
          <cell r="L269">
            <v>0</v>
          </cell>
          <cell r="M269">
            <v>71054</v>
          </cell>
          <cell r="N269">
            <v>4609762</v>
          </cell>
          <cell r="O269">
            <v>135738</v>
          </cell>
          <cell r="P269">
            <v>200894</v>
          </cell>
          <cell r="Q269">
            <v>4753</v>
          </cell>
          <cell r="R269">
            <v>0</v>
          </cell>
          <cell r="S269">
            <v>0</v>
          </cell>
          <cell r="T269">
            <v>0</v>
          </cell>
          <cell r="U269">
            <v>0</v>
          </cell>
          <cell r="V269">
            <v>0</v>
          </cell>
          <cell r="W269">
            <v>0</v>
          </cell>
          <cell r="X269">
            <v>74000</v>
          </cell>
          <cell r="Y269">
            <v>825000</v>
          </cell>
          <cell r="Z269">
            <v>86392431</v>
          </cell>
          <cell r="AA269">
            <v>2600000</v>
          </cell>
          <cell r="AC269">
            <v>322</v>
          </cell>
          <cell r="AD269">
            <v>11</v>
          </cell>
          <cell r="AE269">
            <v>0</v>
          </cell>
          <cell r="AF269">
            <v>8</v>
          </cell>
          <cell r="AG269">
            <v>2016</v>
          </cell>
          <cell r="AH269">
            <v>115</v>
          </cell>
          <cell r="AI269">
            <v>20</v>
          </cell>
          <cell r="AJ269">
            <v>4</v>
          </cell>
          <cell r="AK269">
            <v>0</v>
          </cell>
          <cell r="AL269">
            <v>0</v>
          </cell>
          <cell r="AM269">
            <v>0</v>
          </cell>
          <cell r="AN269">
            <v>0</v>
          </cell>
          <cell r="AO269">
            <v>3286</v>
          </cell>
          <cell r="AP269">
            <v>3270</v>
          </cell>
          <cell r="AQ269">
            <v>2194</v>
          </cell>
          <cell r="AR269">
            <v>1076</v>
          </cell>
          <cell r="AS269">
            <v>2198</v>
          </cell>
          <cell r="AT269">
            <v>8649</v>
          </cell>
        </row>
        <row r="270">
          <cell r="A270">
            <v>263</v>
          </cell>
          <cell r="B270" t="str">
            <v>Stratford-on-Avon</v>
          </cell>
          <cell r="C270" t="str">
            <v>E3734</v>
          </cell>
          <cell r="D270">
            <v>217612</v>
          </cell>
          <cell r="E270">
            <v>131706607</v>
          </cell>
          <cell r="F270">
            <v>63126400</v>
          </cell>
          <cell r="G270">
            <v>3202691</v>
          </cell>
          <cell r="H270">
            <v>1232120</v>
          </cell>
          <cell r="I270">
            <v>1970571</v>
          </cell>
          <cell r="J270">
            <v>3770796</v>
          </cell>
          <cell r="K270">
            <v>90722</v>
          </cell>
          <cell r="L270">
            <v>39435</v>
          </cell>
          <cell r="M270">
            <v>40000</v>
          </cell>
          <cell r="N270">
            <v>1408201</v>
          </cell>
          <cell r="O270">
            <v>9401</v>
          </cell>
          <cell r="P270">
            <v>9215</v>
          </cell>
          <cell r="Q270">
            <v>0</v>
          </cell>
          <cell r="R270">
            <v>6843</v>
          </cell>
          <cell r="S270">
            <v>0</v>
          </cell>
          <cell r="T270">
            <v>0</v>
          </cell>
          <cell r="U270">
            <v>0</v>
          </cell>
          <cell r="V270">
            <v>0</v>
          </cell>
          <cell r="W270">
            <v>0</v>
          </cell>
          <cell r="X270">
            <v>0</v>
          </cell>
          <cell r="Y270">
            <v>734000</v>
          </cell>
          <cell r="Z270">
            <v>54990517.600000001</v>
          </cell>
          <cell r="AA270">
            <v>1776581</v>
          </cell>
          <cell r="AC270">
            <v>324</v>
          </cell>
          <cell r="AD270">
            <v>20</v>
          </cell>
          <cell r="AE270">
            <v>22</v>
          </cell>
          <cell r="AF270">
            <v>0</v>
          </cell>
          <cell r="AG270">
            <v>392</v>
          </cell>
          <cell r="AH270">
            <v>6</v>
          </cell>
          <cell r="AI270">
            <v>2</v>
          </cell>
          <cell r="AJ270">
            <v>0</v>
          </cell>
          <cell r="AK270">
            <v>6</v>
          </cell>
          <cell r="AL270">
            <v>0</v>
          </cell>
          <cell r="AM270">
            <v>0</v>
          </cell>
          <cell r="AN270">
            <v>0</v>
          </cell>
          <cell r="AO270">
            <v>1993</v>
          </cell>
          <cell r="AP270">
            <v>1775</v>
          </cell>
          <cell r="AQ270">
            <v>1124</v>
          </cell>
          <cell r="AR270">
            <v>651</v>
          </cell>
          <cell r="AS270">
            <v>1246</v>
          </cell>
          <cell r="AT270">
            <v>5035</v>
          </cell>
        </row>
        <row r="271">
          <cell r="A271">
            <v>264</v>
          </cell>
          <cell r="B271" t="str">
            <v>Stroud</v>
          </cell>
          <cell r="C271" t="str">
            <v>E1635</v>
          </cell>
          <cell r="D271">
            <v>158456</v>
          </cell>
          <cell r="E271">
            <v>65744634</v>
          </cell>
          <cell r="F271">
            <v>31194453</v>
          </cell>
          <cell r="G271">
            <v>2040900</v>
          </cell>
          <cell r="H271">
            <v>564159</v>
          </cell>
          <cell r="I271">
            <v>1476741</v>
          </cell>
          <cell r="J271">
            <v>2038559</v>
          </cell>
          <cell r="K271">
            <v>55085</v>
          </cell>
          <cell r="L271">
            <v>43239</v>
          </cell>
          <cell r="M271">
            <v>90000</v>
          </cell>
          <cell r="N271">
            <v>1000000</v>
          </cell>
          <cell r="O271">
            <v>94272</v>
          </cell>
          <cell r="P271">
            <v>14506</v>
          </cell>
          <cell r="Q271">
            <v>0</v>
          </cell>
          <cell r="R271">
            <v>3157</v>
          </cell>
          <cell r="S271">
            <v>0</v>
          </cell>
          <cell r="T271">
            <v>0</v>
          </cell>
          <cell r="U271">
            <v>0</v>
          </cell>
          <cell r="V271">
            <v>0</v>
          </cell>
          <cell r="W271">
            <v>0</v>
          </cell>
          <cell r="X271">
            <v>50000</v>
          </cell>
          <cell r="Y271">
            <v>550000</v>
          </cell>
          <cell r="Z271">
            <v>25748893</v>
          </cell>
          <cell r="AA271">
            <v>400000</v>
          </cell>
          <cell r="AC271">
            <v>299</v>
          </cell>
          <cell r="AD271">
            <v>15</v>
          </cell>
          <cell r="AE271">
            <v>35</v>
          </cell>
          <cell r="AF271">
            <v>0</v>
          </cell>
          <cell r="AG271">
            <v>391</v>
          </cell>
          <cell r="AH271">
            <v>132</v>
          </cell>
          <cell r="AI271">
            <v>6</v>
          </cell>
          <cell r="AJ271">
            <v>0</v>
          </cell>
          <cell r="AK271">
            <v>81</v>
          </cell>
          <cell r="AL271">
            <v>0</v>
          </cell>
          <cell r="AM271">
            <v>0</v>
          </cell>
          <cell r="AN271">
            <v>0</v>
          </cell>
          <cell r="AO271">
            <v>1375</v>
          </cell>
          <cell r="AP271">
            <v>1490</v>
          </cell>
          <cell r="AQ271">
            <v>1095</v>
          </cell>
          <cell r="AR271">
            <v>395</v>
          </cell>
          <cell r="AS271">
            <v>976</v>
          </cell>
          <cell r="AT271">
            <v>3967</v>
          </cell>
        </row>
        <row r="272">
          <cell r="A272">
            <v>265</v>
          </cell>
          <cell r="B272" t="str">
            <v>Suffolk Coastal</v>
          </cell>
          <cell r="C272" t="str">
            <v>E3536</v>
          </cell>
          <cell r="D272">
            <v>278139</v>
          </cell>
          <cell r="E272">
            <v>159002107</v>
          </cell>
          <cell r="F272">
            <v>73311384</v>
          </cell>
          <cell r="G272">
            <v>3398981.91</v>
          </cell>
          <cell r="H272">
            <v>1545293.2</v>
          </cell>
          <cell r="I272">
            <v>1853688.71</v>
          </cell>
          <cell r="J272">
            <v>2229969</v>
          </cell>
          <cell r="K272">
            <v>39021</v>
          </cell>
          <cell r="L272">
            <v>67858.320000000007</v>
          </cell>
          <cell r="M272">
            <v>0</v>
          </cell>
          <cell r="N272">
            <v>1080856.6299999999</v>
          </cell>
          <cell r="O272">
            <v>47977</v>
          </cell>
          <cell r="P272">
            <v>301363.09000000003</v>
          </cell>
          <cell r="Q272">
            <v>481.48</v>
          </cell>
          <cell r="R272">
            <v>14756.86</v>
          </cell>
          <cell r="S272">
            <v>11422.66</v>
          </cell>
          <cell r="T272">
            <v>0</v>
          </cell>
          <cell r="U272">
            <v>0</v>
          </cell>
          <cell r="V272">
            <v>0</v>
          </cell>
          <cell r="W272">
            <v>0</v>
          </cell>
          <cell r="X272">
            <v>36892.28</v>
          </cell>
          <cell r="Y272">
            <v>602584.53</v>
          </cell>
          <cell r="Z272">
            <v>50043764.799999997</v>
          </cell>
          <cell r="AA272">
            <v>4786748</v>
          </cell>
          <cell r="AC272">
            <v>345</v>
          </cell>
          <cell r="AD272">
            <v>22</v>
          </cell>
          <cell r="AE272">
            <v>47</v>
          </cell>
          <cell r="AF272">
            <v>0</v>
          </cell>
          <cell r="AG272">
            <v>631</v>
          </cell>
          <cell r="AH272">
            <v>120</v>
          </cell>
          <cell r="AI272">
            <v>29</v>
          </cell>
          <cell r="AJ272">
            <v>2</v>
          </cell>
          <cell r="AK272">
            <v>18</v>
          </cell>
          <cell r="AL272">
            <v>3</v>
          </cell>
          <cell r="AM272">
            <v>0</v>
          </cell>
          <cell r="AN272">
            <v>0</v>
          </cell>
          <cell r="AO272">
            <v>1707</v>
          </cell>
          <cell r="AP272">
            <v>3106</v>
          </cell>
          <cell r="AQ272">
            <v>2658</v>
          </cell>
          <cell r="AR272">
            <v>448</v>
          </cell>
          <cell r="AS272">
            <v>1764</v>
          </cell>
          <cell r="AT272">
            <v>6654</v>
          </cell>
        </row>
        <row r="273">
          <cell r="A273">
            <v>266</v>
          </cell>
          <cell r="B273" t="str">
            <v>Sunderland</v>
          </cell>
          <cell r="C273" t="str">
            <v>E4505</v>
          </cell>
          <cell r="D273">
            <v>337431</v>
          </cell>
          <cell r="E273">
            <v>223020427</v>
          </cell>
          <cell r="F273">
            <v>102780704</v>
          </cell>
          <cell r="G273">
            <v>4240708</v>
          </cell>
          <cell r="H273">
            <v>2156962</v>
          </cell>
          <cell r="I273">
            <v>2083746</v>
          </cell>
          <cell r="J273">
            <v>5088289</v>
          </cell>
          <cell r="K273">
            <v>33123</v>
          </cell>
          <cell r="L273">
            <v>1675</v>
          </cell>
          <cell r="M273">
            <v>250000</v>
          </cell>
          <cell r="N273">
            <v>2063633</v>
          </cell>
          <cell r="O273">
            <v>58451</v>
          </cell>
          <cell r="P273">
            <v>119253</v>
          </cell>
          <cell r="Q273">
            <v>578</v>
          </cell>
          <cell r="R273">
            <v>0</v>
          </cell>
          <cell r="S273">
            <v>0</v>
          </cell>
          <cell r="T273">
            <v>0</v>
          </cell>
          <cell r="U273">
            <v>28390</v>
          </cell>
          <cell r="V273">
            <v>0</v>
          </cell>
          <cell r="W273">
            <v>0</v>
          </cell>
          <cell r="X273">
            <v>66627</v>
          </cell>
          <cell r="Y273">
            <v>730000</v>
          </cell>
          <cell r="Z273">
            <v>90615361</v>
          </cell>
          <cell r="AA273">
            <v>3906121</v>
          </cell>
          <cell r="AC273">
            <v>297</v>
          </cell>
          <cell r="AD273">
            <v>5</v>
          </cell>
          <cell r="AE273">
            <v>2</v>
          </cell>
          <cell r="AF273">
            <v>1</v>
          </cell>
          <cell r="AG273">
            <v>719</v>
          </cell>
          <cell r="AH273">
            <v>84</v>
          </cell>
          <cell r="AI273">
            <v>24</v>
          </cell>
          <cell r="AJ273">
            <v>1</v>
          </cell>
          <cell r="AK273">
            <v>0</v>
          </cell>
          <cell r="AL273">
            <v>0</v>
          </cell>
          <cell r="AM273">
            <v>1</v>
          </cell>
          <cell r="AN273">
            <v>0</v>
          </cell>
          <cell r="AO273">
            <v>2843</v>
          </cell>
          <cell r="AP273">
            <v>2622</v>
          </cell>
          <cell r="AQ273">
            <v>1983</v>
          </cell>
          <cell r="AR273">
            <v>639</v>
          </cell>
          <cell r="AS273">
            <v>2135</v>
          </cell>
          <cell r="AT273">
            <v>7833</v>
          </cell>
        </row>
        <row r="274">
          <cell r="A274">
            <v>267</v>
          </cell>
          <cell r="B274" t="str">
            <v>Surrey Heath</v>
          </cell>
          <cell r="C274" t="str">
            <v>E3638</v>
          </cell>
          <cell r="D274">
            <v>122065</v>
          </cell>
          <cell r="E274">
            <v>84886965</v>
          </cell>
          <cell r="F274">
            <v>36947744</v>
          </cell>
          <cell r="G274">
            <v>1192081</v>
          </cell>
          <cell r="H274">
            <v>821744</v>
          </cell>
          <cell r="I274">
            <v>370337</v>
          </cell>
          <cell r="J274">
            <v>1302746</v>
          </cell>
          <cell r="K274">
            <v>5640</v>
          </cell>
          <cell r="L274">
            <v>0</v>
          </cell>
          <cell r="M274">
            <v>50000</v>
          </cell>
          <cell r="N274">
            <v>855870</v>
          </cell>
          <cell r="O274">
            <v>225166</v>
          </cell>
          <cell r="P274">
            <v>70422</v>
          </cell>
          <cell r="Q274">
            <v>1410</v>
          </cell>
          <cell r="R274">
            <v>0</v>
          </cell>
          <cell r="S274">
            <v>0</v>
          </cell>
          <cell r="T274">
            <v>0</v>
          </cell>
          <cell r="U274">
            <v>0</v>
          </cell>
          <cell r="V274">
            <v>0</v>
          </cell>
          <cell r="W274">
            <v>20000</v>
          </cell>
          <cell r="X274">
            <v>10000</v>
          </cell>
          <cell r="Y274">
            <v>541000</v>
          </cell>
          <cell r="Z274">
            <v>33838346</v>
          </cell>
          <cell r="AA274">
            <v>0</v>
          </cell>
          <cell r="AC274">
            <v>87</v>
          </cell>
          <cell r="AD274">
            <v>4</v>
          </cell>
          <cell r="AE274">
            <v>0</v>
          </cell>
          <cell r="AF274">
            <v>0</v>
          </cell>
          <cell r="AG274">
            <v>266</v>
          </cell>
          <cell r="AH274">
            <v>55</v>
          </cell>
          <cell r="AI274">
            <v>30</v>
          </cell>
          <cell r="AJ274">
            <v>4</v>
          </cell>
          <cell r="AK274">
            <v>0</v>
          </cell>
          <cell r="AL274">
            <v>0</v>
          </cell>
          <cell r="AM274">
            <v>0</v>
          </cell>
          <cell r="AN274">
            <v>0</v>
          </cell>
          <cell r="AO274">
            <v>1055</v>
          </cell>
          <cell r="AP274">
            <v>661</v>
          </cell>
          <cell r="AQ274">
            <v>335</v>
          </cell>
          <cell r="AR274">
            <v>326</v>
          </cell>
          <cell r="AS274">
            <v>699</v>
          </cell>
          <cell r="AT274">
            <v>2452</v>
          </cell>
        </row>
        <row r="275">
          <cell r="A275">
            <v>268</v>
          </cell>
          <cell r="B275" t="str">
            <v>Sutton</v>
          </cell>
          <cell r="C275" t="str">
            <v>E5048</v>
          </cell>
          <cell r="D275">
            <v>203646</v>
          </cell>
          <cell r="E275">
            <v>126758638</v>
          </cell>
          <cell r="F275">
            <v>61929485</v>
          </cell>
          <cell r="G275">
            <v>2650292</v>
          </cell>
          <cell r="H275">
            <v>1183697</v>
          </cell>
          <cell r="I275">
            <v>1466595</v>
          </cell>
          <cell r="J275">
            <v>4524968</v>
          </cell>
          <cell r="K275">
            <v>18605</v>
          </cell>
          <cell r="L275">
            <v>0</v>
          </cell>
          <cell r="M275">
            <v>25000</v>
          </cell>
          <cell r="N275">
            <v>969951</v>
          </cell>
          <cell r="O275">
            <v>0</v>
          </cell>
          <cell r="P275">
            <v>108986</v>
          </cell>
          <cell r="Q275">
            <v>0</v>
          </cell>
          <cell r="R275">
            <v>0</v>
          </cell>
          <cell r="S275">
            <v>0</v>
          </cell>
          <cell r="T275">
            <v>0</v>
          </cell>
          <cell r="U275">
            <v>0</v>
          </cell>
          <cell r="V275">
            <v>0</v>
          </cell>
          <cell r="W275">
            <v>250000</v>
          </cell>
          <cell r="X275">
            <v>100000</v>
          </cell>
          <cell r="Y275">
            <v>1724000</v>
          </cell>
          <cell r="Z275">
            <v>52683151</v>
          </cell>
          <cell r="AA275">
            <v>100000</v>
          </cell>
          <cell r="AC275">
            <v>199</v>
          </cell>
          <cell r="AD275">
            <v>4</v>
          </cell>
          <cell r="AE275">
            <v>0</v>
          </cell>
          <cell r="AF275">
            <v>0</v>
          </cell>
          <cell r="AG275">
            <v>292</v>
          </cell>
          <cell r="AH275">
            <v>0</v>
          </cell>
          <cell r="AI275">
            <v>33</v>
          </cell>
          <cell r="AJ275">
            <v>0</v>
          </cell>
          <cell r="AK275">
            <v>0</v>
          </cell>
          <cell r="AL275">
            <v>0</v>
          </cell>
          <cell r="AM275">
            <v>0</v>
          </cell>
          <cell r="AN275">
            <v>0</v>
          </cell>
          <cell r="AO275">
            <v>1384</v>
          </cell>
          <cell r="AP275">
            <v>1295</v>
          </cell>
          <cell r="AQ275">
            <v>581</v>
          </cell>
          <cell r="AR275">
            <v>714</v>
          </cell>
          <cell r="AS275">
            <v>1493</v>
          </cell>
          <cell r="AT275">
            <v>4199</v>
          </cell>
        </row>
        <row r="276">
          <cell r="A276">
            <v>269</v>
          </cell>
          <cell r="B276" t="str">
            <v>Swale</v>
          </cell>
          <cell r="C276" t="str">
            <v>E2241</v>
          </cell>
          <cell r="D276">
            <v>180565</v>
          </cell>
          <cell r="E276">
            <v>110855483</v>
          </cell>
          <cell r="F276">
            <v>51996389</v>
          </cell>
          <cell r="G276">
            <v>2999576</v>
          </cell>
          <cell r="H276">
            <v>1033876</v>
          </cell>
          <cell r="I276">
            <v>1965700</v>
          </cell>
          <cell r="J276">
            <v>2627956</v>
          </cell>
          <cell r="K276">
            <v>89645</v>
          </cell>
          <cell r="L276">
            <v>37889</v>
          </cell>
          <cell r="M276">
            <v>30000</v>
          </cell>
          <cell r="N276">
            <v>2402753</v>
          </cell>
          <cell r="O276">
            <v>237437</v>
          </cell>
          <cell r="P276">
            <v>136138</v>
          </cell>
          <cell r="Q276">
            <v>22411</v>
          </cell>
          <cell r="R276">
            <v>37889</v>
          </cell>
          <cell r="S276">
            <v>9243</v>
          </cell>
          <cell r="T276">
            <v>0</v>
          </cell>
          <cell r="U276">
            <v>0</v>
          </cell>
          <cell r="V276">
            <v>0</v>
          </cell>
          <cell r="W276">
            <v>10000</v>
          </cell>
          <cell r="X276">
            <v>21694</v>
          </cell>
          <cell r="Y276">
            <v>550000</v>
          </cell>
          <cell r="Z276">
            <v>43773930</v>
          </cell>
          <cell r="AA276">
            <v>654300</v>
          </cell>
          <cell r="AC276">
            <v>218</v>
          </cell>
          <cell r="AD276">
            <v>22</v>
          </cell>
          <cell r="AE276">
            <v>25</v>
          </cell>
          <cell r="AF276">
            <v>0</v>
          </cell>
          <cell r="AG276">
            <v>533</v>
          </cell>
          <cell r="AH276">
            <v>139</v>
          </cell>
          <cell r="AI276">
            <v>26</v>
          </cell>
          <cell r="AJ276">
            <v>22</v>
          </cell>
          <cell r="AK276">
            <v>23</v>
          </cell>
          <cell r="AL276">
            <v>1</v>
          </cell>
          <cell r="AM276">
            <v>0</v>
          </cell>
          <cell r="AN276">
            <v>0</v>
          </cell>
          <cell r="AO276">
            <v>1591</v>
          </cell>
          <cell r="AP276">
            <v>1627</v>
          </cell>
          <cell r="AQ276">
            <v>1090</v>
          </cell>
          <cell r="AR276">
            <v>537</v>
          </cell>
          <cell r="AS276">
            <v>963</v>
          </cell>
          <cell r="AT276">
            <v>4238</v>
          </cell>
        </row>
        <row r="277">
          <cell r="A277">
            <v>270</v>
          </cell>
          <cell r="B277" t="str">
            <v>Swindon</v>
          </cell>
          <cell r="C277" t="str">
            <v>E3901</v>
          </cell>
          <cell r="D277">
            <v>270907</v>
          </cell>
          <cell r="E277">
            <v>255491410</v>
          </cell>
          <cell r="F277">
            <v>121354406</v>
          </cell>
          <cell r="G277">
            <v>2474301.65</v>
          </cell>
          <cell r="H277">
            <v>2374046.8199999998</v>
          </cell>
          <cell r="I277">
            <v>100254.83</v>
          </cell>
          <cell r="J277">
            <v>5785588.5800000001</v>
          </cell>
          <cell r="K277">
            <v>34029.199999999997</v>
          </cell>
          <cell r="L277">
            <v>6670.61</v>
          </cell>
          <cell r="M277">
            <v>637649.09</v>
          </cell>
          <cell r="N277">
            <v>4891684.7699999996</v>
          </cell>
          <cell r="O277">
            <v>181425.32</v>
          </cell>
          <cell r="P277">
            <v>59002.49</v>
          </cell>
          <cell r="Q277">
            <v>8507.2999999999993</v>
          </cell>
          <cell r="R277">
            <v>6670.61</v>
          </cell>
          <cell r="S277">
            <v>0</v>
          </cell>
          <cell r="T277">
            <v>0</v>
          </cell>
          <cell r="U277">
            <v>0</v>
          </cell>
          <cell r="V277">
            <v>0</v>
          </cell>
          <cell r="W277">
            <v>0</v>
          </cell>
          <cell r="X277">
            <v>75000</v>
          </cell>
          <cell r="Y277">
            <v>1380000</v>
          </cell>
          <cell r="Z277">
            <v>107844059</v>
          </cell>
          <cell r="AA277">
            <v>2448800</v>
          </cell>
          <cell r="AC277">
            <v>269</v>
          </cell>
          <cell r="AD277">
            <v>2</v>
          </cell>
          <cell r="AE277">
            <v>5</v>
          </cell>
          <cell r="AF277">
            <v>25</v>
          </cell>
          <cell r="AG277">
            <v>643</v>
          </cell>
          <cell r="AH277">
            <v>146</v>
          </cell>
          <cell r="AI277">
            <v>16</v>
          </cell>
          <cell r="AJ277">
            <v>2</v>
          </cell>
          <cell r="AK277">
            <v>5</v>
          </cell>
          <cell r="AL277">
            <v>0</v>
          </cell>
          <cell r="AM277">
            <v>0</v>
          </cell>
          <cell r="AN277">
            <v>0</v>
          </cell>
          <cell r="AO277">
            <v>2474</v>
          </cell>
          <cell r="AP277">
            <v>1361</v>
          </cell>
          <cell r="AQ277">
            <v>850</v>
          </cell>
          <cell r="AR277">
            <v>511</v>
          </cell>
          <cell r="AS277">
            <v>1440</v>
          </cell>
          <cell r="AT277">
            <v>5375</v>
          </cell>
        </row>
        <row r="278">
          <cell r="A278">
            <v>271</v>
          </cell>
          <cell r="B278" t="str">
            <v>Tameside</v>
          </cell>
          <cell r="C278" t="str">
            <v>E4208</v>
          </cell>
          <cell r="D278">
            <v>300741</v>
          </cell>
          <cell r="E278">
            <v>150078256</v>
          </cell>
          <cell r="F278">
            <v>70957303</v>
          </cell>
          <cell r="G278">
            <v>5531299</v>
          </cell>
          <cell r="H278">
            <v>1375550</v>
          </cell>
          <cell r="I278">
            <v>4155749</v>
          </cell>
          <cell r="J278">
            <v>2743388</v>
          </cell>
          <cell r="K278">
            <v>110768</v>
          </cell>
          <cell r="L278">
            <v>0</v>
          </cell>
          <cell r="M278">
            <v>0</v>
          </cell>
          <cell r="N278">
            <v>3147511</v>
          </cell>
          <cell r="O278">
            <v>23024</v>
          </cell>
          <cell r="P278">
            <v>19047</v>
          </cell>
          <cell r="Q278">
            <v>1974</v>
          </cell>
          <cell r="R278">
            <v>0</v>
          </cell>
          <cell r="S278">
            <v>0</v>
          </cell>
          <cell r="T278">
            <v>0</v>
          </cell>
          <cell r="U278">
            <v>0</v>
          </cell>
          <cell r="V278">
            <v>0</v>
          </cell>
          <cell r="W278">
            <v>0</v>
          </cell>
          <cell r="X278">
            <v>63779</v>
          </cell>
          <cell r="Y278">
            <v>957555</v>
          </cell>
          <cell r="Z278">
            <v>59459508</v>
          </cell>
          <cell r="AA278">
            <v>2918186</v>
          </cell>
          <cell r="AC278">
            <v>170</v>
          </cell>
          <cell r="AD278">
            <v>8</v>
          </cell>
          <cell r="AE278">
            <v>0</v>
          </cell>
          <cell r="AF278">
            <v>1</v>
          </cell>
          <cell r="AG278">
            <v>1296</v>
          </cell>
          <cell r="AH278">
            <v>4</v>
          </cell>
          <cell r="AI278">
            <v>0</v>
          </cell>
          <cell r="AJ278">
            <v>1</v>
          </cell>
          <cell r="AK278">
            <v>0</v>
          </cell>
          <cell r="AL278">
            <v>0</v>
          </cell>
          <cell r="AM278">
            <v>0</v>
          </cell>
          <cell r="AN278">
            <v>0</v>
          </cell>
          <cell r="AO278">
            <v>2595</v>
          </cell>
          <cell r="AP278">
            <v>3119</v>
          </cell>
          <cell r="AQ278">
            <v>2303</v>
          </cell>
          <cell r="AR278">
            <v>816</v>
          </cell>
          <cell r="AS278">
            <v>1473</v>
          </cell>
          <cell r="AT278">
            <v>7307</v>
          </cell>
        </row>
        <row r="279">
          <cell r="A279">
            <v>272</v>
          </cell>
          <cell r="B279" t="str">
            <v>Tamworth</v>
          </cell>
          <cell r="C279" t="str">
            <v>E3439</v>
          </cell>
          <cell r="D279">
            <v>91651</v>
          </cell>
          <cell r="E279">
            <v>79024176</v>
          </cell>
          <cell r="F279">
            <v>37256738</v>
          </cell>
          <cell r="G279">
            <v>1236714</v>
          </cell>
          <cell r="H279">
            <v>788606</v>
          </cell>
          <cell r="I279">
            <v>448108</v>
          </cell>
          <cell r="J279">
            <v>1058516</v>
          </cell>
          <cell r="K279">
            <v>27488</v>
          </cell>
          <cell r="L279">
            <v>0</v>
          </cell>
          <cell r="M279">
            <v>139884</v>
          </cell>
          <cell r="N279">
            <v>1048877</v>
          </cell>
          <cell r="O279">
            <v>20273</v>
          </cell>
          <cell r="P279">
            <v>4180</v>
          </cell>
          <cell r="Q279">
            <v>2308</v>
          </cell>
          <cell r="R279">
            <v>0</v>
          </cell>
          <cell r="S279">
            <v>0</v>
          </cell>
          <cell r="T279">
            <v>0</v>
          </cell>
          <cell r="U279">
            <v>0</v>
          </cell>
          <cell r="V279">
            <v>0</v>
          </cell>
          <cell r="W279">
            <v>0</v>
          </cell>
          <cell r="X279">
            <v>239506</v>
          </cell>
          <cell r="Y279">
            <v>280165</v>
          </cell>
          <cell r="Z279">
            <v>33055512</v>
          </cell>
          <cell r="AA279">
            <v>826387</v>
          </cell>
          <cell r="AC279">
            <v>73</v>
          </cell>
          <cell r="AD279">
            <v>4</v>
          </cell>
          <cell r="AE279">
            <v>0</v>
          </cell>
          <cell r="AF279">
            <v>1</v>
          </cell>
          <cell r="AG279">
            <v>109</v>
          </cell>
          <cell r="AH279">
            <v>32</v>
          </cell>
          <cell r="AI279">
            <v>2</v>
          </cell>
          <cell r="AJ279">
            <v>3</v>
          </cell>
          <cell r="AK279">
            <v>0</v>
          </cell>
          <cell r="AL279">
            <v>0</v>
          </cell>
          <cell r="AM279">
            <v>0</v>
          </cell>
          <cell r="AN279">
            <v>0</v>
          </cell>
          <cell r="AO279">
            <v>867</v>
          </cell>
          <cell r="AP279">
            <v>534</v>
          </cell>
          <cell r="AQ279">
            <v>301</v>
          </cell>
          <cell r="AR279">
            <v>233</v>
          </cell>
          <cell r="AS279">
            <v>540</v>
          </cell>
          <cell r="AT279">
            <v>1948</v>
          </cell>
        </row>
        <row r="280">
          <cell r="A280">
            <v>273</v>
          </cell>
          <cell r="B280" t="str">
            <v>Tandridge</v>
          </cell>
          <cell r="C280" t="str">
            <v>E3639</v>
          </cell>
          <cell r="D280">
            <v>126117</v>
          </cell>
          <cell r="E280">
            <v>54250389</v>
          </cell>
          <cell r="F280">
            <v>25470857</v>
          </cell>
          <cell r="G280">
            <v>1961170</v>
          </cell>
          <cell r="H280">
            <v>457988</v>
          </cell>
          <cell r="I280">
            <v>1503182</v>
          </cell>
          <cell r="J280">
            <v>2367598</v>
          </cell>
          <cell r="K280">
            <v>30932</v>
          </cell>
          <cell r="L280">
            <v>14733</v>
          </cell>
          <cell r="M280">
            <v>0</v>
          </cell>
          <cell r="N280">
            <v>556514</v>
          </cell>
          <cell r="O280">
            <v>51948</v>
          </cell>
          <cell r="P280">
            <v>13247</v>
          </cell>
          <cell r="Q280">
            <v>0</v>
          </cell>
          <cell r="R280">
            <v>14733</v>
          </cell>
          <cell r="S280">
            <v>5181</v>
          </cell>
          <cell r="T280">
            <v>1000</v>
          </cell>
          <cell r="U280">
            <v>0</v>
          </cell>
          <cell r="V280">
            <v>0</v>
          </cell>
          <cell r="W280">
            <v>10000</v>
          </cell>
          <cell r="X280">
            <v>5000</v>
          </cell>
          <cell r="Y280">
            <v>329000</v>
          </cell>
          <cell r="Z280">
            <v>20507763</v>
          </cell>
          <cell r="AA280">
            <v>200000</v>
          </cell>
          <cell r="AC280">
            <v>154</v>
          </cell>
          <cell r="AD280">
            <v>9</v>
          </cell>
          <cell r="AE280">
            <v>13</v>
          </cell>
          <cell r="AF280">
            <v>0</v>
          </cell>
          <cell r="AG280">
            <v>122</v>
          </cell>
          <cell r="AH280">
            <v>40</v>
          </cell>
          <cell r="AI280">
            <v>9</v>
          </cell>
          <cell r="AJ280">
            <v>0</v>
          </cell>
          <cell r="AK280">
            <v>13</v>
          </cell>
          <cell r="AL280">
            <v>1</v>
          </cell>
          <cell r="AM280">
            <v>0</v>
          </cell>
          <cell r="AN280">
            <v>0</v>
          </cell>
          <cell r="AO280">
            <v>904</v>
          </cell>
          <cell r="AP280">
            <v>1047</v>
          </cell>
          <cell r="AQ280">
            <v>657</v>
          </cell>
          <cell r="AR280">
            <v>390</v>
          </cell>
          <cell r="AS280">
            <v>887</v>
          </cell>
          <cell r="AT280">
            <v>2859</v>
          </cell>
        </row>
        <row r="281">
          <cell r="A281">
            <v>274</v>
          </cell>
          <cell r="B281" t="str">
            <v>Taunton Deane</v>
          </cell>
          <cell r="C281" t="str">
            <v>E3333</v>
          </cell>
          <cell r="D281">
            <v>163502</v>
          </cell>
          <cell r="E281">
            <v>102258061</v>
          </cell>
          <cell r="F281">
            <v>46568193</v>
          </cell>
          <cell r="G281">
            <v>2247913</v>
          </cell>
          <cell r="H281">
            <v>787328</v>
          </cell>
          <cell r="I281">
            <v>1460585</v>
          </cell>
          <cell r="J281">
            <v>3100378</v>
          </cell>
          <cell r="K281">
            <v>46150</v>
          </cell>
          <cell r="L281">
            <v>37242</v>
          </cell>
          <cell r="M281">
            <v>30000</v>
          </cell>
          <cell r="N281">
            <v>1578689</v>
          </cell>
          <cell r="O281">
            <v>87381</v>
          </cell>
          <cell r="P281">
            <v>50327</v>
          </cell>
          <cell r="Q281">
            <v>2329</v>
          </cell>
          <cell r="R281">
            <v>11428</v>
          </cell>
          <cell r="S281">
            <v>0</v>
          </cell>
          <cell r="T281">
            <v>16568</v>
          </cell>
          <cell r="U281">
            <v>0</v>
          </cell>
          <cell r="V281">
            <v>0</v>
          </cell>
          <cell r="W281">
            <v>44751</v>
          </cell>
          <cell r="X281">
            <v>98262</v>
          </cell>
          <cell r="Y281">
            <v>493050</v>
          </cell>
          <cell r="Z281">
            <v>39533144</v>
          </cell>
          <cell r="AA281">
            <v>500000</v>
          </cell>
          <cell r="AC281">
            <v>265</v>
          </cell>
          <cell r="AD281">
            <v>12</v>
          </cell>
          <cell r="AE281">
            <v>29</v>
          </cell>
          <cell r="AF281">
            <v>1</v>
          </cell>
          <cell r="AG281">
            <v>349</v>
          </cell>
          <cell r="AH281">
            <v>114</v>
          </cell>
          <cell r="AI281">
            <v>19</v>
          </cell>
          <cell r="AJ281">
            <v>1</v>
          </cell>
          <cell r="AK281">
            <v>16</v>
          </cell>
          <cell r="AL281">
            <v>3</v>
          </cell>
          <cell r="AM281">
            <v>0</v>
          </cell>
          <cell r="AN281">
            <v>0</v>
          </cell>
          <cell r="AO281">
            <v>1046</v>
          </cell>
          <cell r="AP281">
            <v>2406</v>
          </cell>
          <cell r="AQ281">
            <v>1527</v>
          </cell>
          <cell r="AR281">
            <v>879</v>
          </cell>
          <cell r="AS281">
            <v>428</v>
          </cell>
          <cell r="AT281">
            <v>3852</v>
          </cell>
        </row>
        <row r="282">
          <cell r="A282">
            <v>275</v>
          </cell>
          <cell r="B282" t="str">
            <v>Teignbridge</v>
          </cell>
          <cell r="C282" t="str">
            <v>E1137</v>
          </cell>
          <cell r="D282">
            <v>191444</v>
          </cell>
          <cell r="E282">
            <v>81848927</v>
          </cell>
          <cell r="F282">
            <v>38379594</v>
          </cell>
          <cell r="G282">
            <v>3408264.55</v>
          </cell>
          <cell r="H282">
            <v>672448.2</v>
          </cell>
          <cell r="I282">
            <v>2735816.35</v>
          </cell>
          <cell r="J282">
            <v>1985836.47</v>
          </cell>
          <cell r="K282">
            <v>71374</v>
          </cell>
          <cell r="L282">
            <v>55628</v>
          </cell>
          <cell r="M282">
            <v>0</v>
          </cell>
          <cell r="N282">
            <v>720004.17</v>
          </cell>
          <cell r="O282">
            <v>90117.36</v>
          </cell>
          <cell r="P282">
            <v>52836.75</v>
          </cell>
          <cell r="Q282">
            <v>7211.34</v>
          </cell>
          <cell r="R282">
            <v>33268.76</v>
          </cell>
          <cell r="S282">
            <v>3141.8</v>
          </cell>
          <cell r="T282">
            <v>0</v>
          </cell>
          <cell r="U282">
            <v>0</v>
          </cell>
          <cell r="V282">
            <v>0</v>
          </cell>
          <cell r="W282">
            <v>0</v>
          </cell>
          <cell r="X282">
            <v>10000</v>
          </cell>
          <cell r="Y282">
            <v>448000</v>
          </cell>
          <cell r="Z282">
            <v>31989245.600000001</v>
          </cell>
          <cell r="AA282">
            <v>128246</v>
          </cell>
          <cell r="AC282">
            <v>301</v>
          </cell>
          <cell r="AD282">
            <v>22</v>
          </cell>
          <cell r="AE282">
            <v>40</v>
          </cell>
          <cell r="AF282">
            <v>0</v>
          </cell>
          <cell r="AG282">
            <v>284</v>
          </cell>
          <cell r="AH282">
            <v>169</v>
          </cell>
          <cell r="AI282">
            <v>20</v>
          </cell>
          <cell r="AJ282">
            <v>21</v>
          </cell>
          <cell r="AK282">
            <v>34</v>
          </cell>
          <cell r="AL282">
            <v>2</v>
          </cell>
          <cell r="AM282">
            <v>0</v>
          </cell>
          <cell r="AN282">
            <v>0</v>
          </cell>
          <cell r="AO282">
            <v>2534</v>
          </cell>
          <cell r="AP282">
            <v>2100</v>
          </cell>
          <cell r="AQ282">
            <v>1526</v>
          </cell>
          <cell r="AR282">
            <v>574</v>
          </cell>
          <cell r="AS282">
            <v>1454</v>
          </cell>
          <cell r="AT282">
            <v>4879</v>
          </cell>
        </row>
        <row r="283">
          <cell r="A283">
            <v>276</v>
          </cell>
          <cell r="B283" t="str">
            <v>Telford and the Wrekin</v>
          </cell>
          <cell r="C283" t="str">
            <v>E3201</v>
          </cell>
          <cell r="D283">
            <v>214432</v>
          </cell>
          <cell r="E283">
            <v>171292830</v>
          </cell>
          <cell r="F283">
            <v>80709488.700000003</v>
          </cell>
          <cell r="G283">
            <v>2435582.67</v>
          </cell>
          <cell r="H283">
            <v>1635515.54</v>
          </cell>
          <cell r="I283">
            <v>800067.13</v>
          </cell>
          <cell r="J283">
            <v>3869632.74</v>
          </cell>
          <cell r="K283">
            <v>34551.800000000003</v>
          </cell>
          <cell r="L283">
            <v>7377.01</v>
          </cell>
          <cell r="M283">
            <v>273325</v>
          </cell>
          <cell r="N283">
            <v>3515306.12</v>
          </cell>
          <cell r="O283">
            <v>219910</v>
          </cell>
          <cell r="P283">
            <v>53437</v>
          </cell>
          <cell r="Q283">
            <v>2322</v>
          </cell>
          <cell r="R283">
            <v>6420</v>
          </cell>
          <cell r="S283">
            <v>0</v>
          </cell>
          <cell r="T283">
            <v>200000</v>
          </cell>
          <cell r="U283">
            <v>0</v>
          </cell>
          <cell r="V283">
            <v>0</v>
          </cell>
          <cell r="W283">
            <v>440000</v>
          </cell>
          <cell r="X283">
            <v>310577</v>
          </cell>
          <cell r="Y283">
            <v>300000</v>
          </cell>
          <cell r="Z283">
            <v>70192878.099999994</v>
          </cell>
          <cell r="AA283">
            <v>1860111</v>
          </cell>
          <cell r="AC283">
            <v>257</v>
          </cell>
          <cell r="AD283">
            <v>12</v>
          </cell>
          <cell r="AE283">
            <v>7</v>
          </cell>
          <cell r="AF283">
            <v>18</v>
          </cell>
          <cell r="AG283">
            <v>479</v>
          </cell>
          <cell r="AH283">
            <v>146</v>
          </cell>
          <cell r="AI283">
            <v>6</v>
          </cell>
          <cell r="AJ283">
            <v>2</v>
          </cell>
          <cell r="AK283">
            <v>6</v>
          </cell>
          <cell r="AL283">
            <v>0</v>
          </cell>
          <cell r="AM283">
            <v>0</v>
          </cell>
          <cell r="AN283">
            <v>0</v>
          </cell>
          <cell r="AO283">
            <v>2550</v>
          </cell>
          <cell r="AP283">
            <v>1371</v>
          </cell>
          <cell r="AQ283">
            <v>951</v>
          </cell>
          <cell r="AR283">
            <v>420</v>
          </cell>
          <cell r="AS283">
            <v>529</v>
          </cell>
          <cell r="AT283">
            <v>4690</v>
          </cell>
        </row>
        <row r="284">
          <cell r="A284">
            <v>277</v>
          </cell>
          <cell r="B284" t="str">
            <v>Tendring</v>
          </cell>
          <cell r="C284" t="str">
            <v>E1542</v>
          </cell>
          <cell r="D284">
            <v>294938</v>
          </cell>
          <cell r="E284">
            <v>70851095</v>
          </cell>
          <cell r="F284">
            <v>32117770</v>
          </cell>
          <cell r="G284">
            <v>4106108</v>
          </cell>
          <cell r="H284">
            <v>568574</v>
          </cell>
          <cell r="I284">
            <v>3537534</v>
          </cell>
          <cell r="J284">
            <v>2074137</v>
          </cell>
          <cell r="K284">
            <v>118198</v>
          </cell>
          <cell r="L284">
            <v>46763</v>
          </cell>
          <cell r="M284">
            <v>0</v>
          </cell>
          <cell r="N284">
            <v>459862</v>
          </cell>
          <cell r="O284">
            <v>29526</v>
          </cell>
          <cell r="P284">
            <v>1608</v>
          </cell>
          <cell r="Q284">
            <v>0</v>
          </cell>
          <cell r="R284">
            <v>46763</v>
          </cell>
          <cell r="S284">
            <v>0</v>
          </cell>
          <cell r="T284">
            <v>0</v>
          </cell>
          <cell r="U284">
            <v>0</v>
          </cell>
          <cell r="V284">
            <v>0</v>
          </cell>
          <cell r="W284">
            <v>0</v>
          </cell>
          <cell r="X284">
            <v>0</v>
          </cell>
          <cell r="Y284">
            <v>150000</v>
          </cell>
          <cell r="Z284">
            <v>25487396</v>
          </cell>
          <cell r="AA284">
            <v>450000</v>
          </cell>
          <cell r="AC284">
            <v>260</v>
          </cell>
          <cell r="AD284">
            <v>30</v>
          </cell>
          <cell r="AE284">
            <v>35</v>
          </cell>
          <cell r="AF284">
            <v>0</v>
          </cell>
          <cell r="AG284">
            <v>332</v>
          </cell>
          <cell r="AH284">
            <v>56</v>
          </cell>
          <cell r="AI284">
            <v>1</v>
          </cell>
          <cell r="AJ284">
            <v>0</v>
          </cell>
          <cell r="AK284">
            <v>36</v>
          </cell>
          <cell r="AL284">
            <v>0</v>
          </cell>
          <cell r="AM284">
            <v>0</v>
          </cell>
          <cell r="AN284">
            <v>0</v>
          </cell>
          <cell r="AO284">
            <v>1261</v>
          </cell>
          <cell r="AP284">
            <v>4893</v>
          </cell>
          <cell r="AQ284">
            <v>4341</v>
          </cell>
          <cell r="AR284">
            <v>552</v>
          </cell>
          <cell r="AS284">
            <v>1611</v>
          </cell>
          <cell r="AT284">
            <v>7942</v>
          </cell>
        </row>
        <row r="285">
          <cell r="A285">
            <v>278</v>
          </cell>
          <cell r="B285" t="str">
            <v>Test Valley</v>
          </cell>
          <cell r="C285" t="str">
            <v>E1742</v>
          </cell>
          <cell r="D285">
            <v>189487</v>
          </cell>
          <cell r="E285">
            <v>118916777</v>
          </cell>
          <cell r="F285">
            <v>56168320</v>
          </cell>
          <cell r="G285">
            <v>2246135</v>
          </cell>
          <cell r="H285">
            <v>1135403</v>
          </cell>
          <cell r="I285">
            <v>1110732</v>
          </cell>
          <cell r="J285">
            <v>2596468</v>
          </cell>
          <cell r="K285">
            <v>75555</v>
          </cell>
          <cell r="L285">
            <v>23667</v>
          </cell>
          <cell r="M285">
            <v>274040</v>
          </cell>
          <cell r="N285">
            <v>1525000</v>
          </cell>
          <cell r="O285">
            <v>169683</v>
          </cell>
          <cell r="P285">
            <v>57898</v>
          </cell>
          <cell r="Q285">
            <v>18889</v>
          </cell>
          <cell r="R285">
            <v>21607</v>
          </cell>
          <cell r="S285">
            <v>49695</v>
          </cell>
          <cell r="T285">
            <v>0</v>
          </cell>
          <cell r="U285">
            <v>0</v>
          </cell>
          <cell r="V285">
            <v>0</v>
          </cell>
          <cell r="W285">
            <v>61000</v>
          </cell>
          <cell r="X285">
            <v>170000</v>
          </cell>
          <cell r="Y285">
            <v>644000</v>
          </cell>
          <cell r="Z285">
            <v>49337173</v>
          </cell>
          <cell r="AA285">
            <v>2960230</v>
          </cell>
          <cell r="AC285">
            <v>233</v>
          </cell>
          <cell r="AD285">
            <v>10</v>
          </cell>
          <cell r="AE285">
            <v>19</v>
          </cell>
          <cell r="AF285">
            <v>0</v>
          </cell>
          <cell r="AG285">
            <v>195</v>
          </cell>
          <cell r="AH285">
            <v>125</v>
          </cell>
          <cell r="AI285">
            <v>20</v>
          </cell>
          <cell r="AJ285">
            <v>10</v>
          </cell>
          <cell r="AK285">
            <v>17</v>
          </cell>
          <cell r="AL285">
            <v>14</v>
          </cell>
          <cell r="AM285">
            <v>0</v>
          </cell>
          <cell r="AN285">
            <v>0</v>
          </cell>
          <cell r="AO285">
            <v>2071</v>
          </cell>
          <cell r="AP285">
            <v>1325</v>
          </cell>
          <cell r="AQ285">
            <v>890</v>
          </cell>
          <cell r="AR285">
            <v>435</v>
          </cell>
          <cell r="AS285">
            <v>780</v>
          </cell>
          <cell r="AT285">
            <v>4265</v>
          </cell>
        </row>
        <row r="286">
          <cell r="A286">
            <v>279</v>
          </cell>
          <cell r="B286" t="str">
            <v>Tewkesbury</v>
          </cell>
          <cell r="C286" t="str">
            <v>E1636</v>
          </cell>
          <cell r="D286">
            <v>123912</v>
          </cell>
          <cell r="E286">
            <v>82357628</v>
          </cell>
          <cell r="F286">
            <v>39260510</v>
          </cell>
          <cell r="G286">
            <v>1609861</v>
          </cell>
          <cell r="H286">
            <v>793540</v>
          </cell>
          <cell r="I286">
            <v>816321</v>
          </cell>
          <cell r="J286">
            <v>1112642</v>
          </cell>
          <cell r="K286">
            <v>33914</v>
          </cell>
          <cell r="L286">
            <v>7189</v>
          </cell>
          <cell r="M286">
            <v>0</v>
          </cell>
          <cell r="N286">
            <v>338174</v>
          </cell>
          <cell r="O286">
            <v>38162</v>
          </cell>
          <cell r="P286">
            <v>612</v>
          </cell>
          <cell r="Q286">
            <v>0</v>
          </cell>
          <cell r="R286">
            <v>2803</v>
          </cell>
          <cell r="S286">
            <v>0</v>
          </cell>
          <cell r="T286">
            <v>0</v>
          </cell>
          <cell r="U286">
            <v>0</v>
          </cell>
          <cell r="V286">
            <v>0</v>
          </cell>
          <cell r="W286">
            <v>0</v>
          </cell>
          <cell r="X286">
            <v>30000</v>
          </cell>
          <cell r="Y286">
            <v>200000</v>
          </cell>
          <cell r="Z286">
            <v>36699762</v>
          </cell>
          <cell r="AA286">
            <v>427000</v>
          </cell>
          <cell r="AC286">
            <v>147</v>
          </cell>
          <cell r="AD286">
            <v>13</v>
          </cell>
          <cell r="AE286">
            <v>5</v>
          </cell>
          <cell r="AF286">
            <v>0</v>
          </cell>
          <cell r="AG286">
            <v>137</v>
          </cell>
          <cell r="AH286">
            <v>74</v>
          </cell>
          <cell r="AI286">
            <v>2</v>
          </cell>
          <cell r="AJ286">
            <v>0</v>
          </cell>
          <cell r="AK286">
            <v>5</v>
          </cell>
          <cell r="AL286">
            <v>0</v>
          </cell>
          <cell r="AM286">
            <v>0</v>
          </cell>
          <cell r="AN286">
            <v>0</v>
          </cell>
          <cell r="AO286">
            <v>947</v>
          </cell>
          <cell r="AP286">
            <v>968</v>
          </cell>
          <cell r="AQ286">
            <v>670</v>
          </cell>
          <cell r="AR286">
            <v>298</v>
          </cell>
          <cell r="AS286">
            <v>663</v>
          </cell>
          <cell r="AT286">
            <v>2801</v>
          </cell>
        </row>
        <row r="287">
          <cell r="A287">
            <v>280</v>
          </cell>
          <cell r="B287" t="str">
            <v>Thanet</v>
          </cell>
          <cell r="C287" t="str">
            <v>E2242</v>
          </cell>
          <cell r="D287">
            <v>191716</v>
          </cell>
          <cell r="E287">
            <v>87569399</v>
          </cell>
          <cell r="F287">
            <v>41436392</v>
          </cell>
          <cell r="G287">
            <v>3258234</v>
          </cell>
          <cell r="H287">
            <v>782625</v>
          </cell>
          <cell r="I287">
            <v>2475609</v>
          </cell>
          <cell r="J287">
            <v>3294030</v>
          </cell>
          <cell r="K287">
            <v>37721</v>
          </cell>
          <cell r="L287">
            <v>5097</v>
          </cell>
          <cell r="M287">
            <v>2257</v>
          </cell>
          <cell r="N287">
            <v>903451</v>
          </cell>
          <cell r="O287">
            <v>141773</v>
          </cell>
          <cell r="P287">
            <v>10649</v>
          </cell>
          <cell r="Q287">
            <v>0</v>
          </cell>
          <cell r="R287">
            <v>735</v>
          </cell>
          <cell r="S287">
            <v>0</v>
          </cell>
          <cell r="T287">
            <v>0</v>
          </cell>
          <cell r="U287">
            <v>0</v>
          </cell>
          <cell r="V287">
            <v>0</v>
          </cell>
          <cell r="W287">
            <v>0</v>
          </cell>
          <cell r="X287">
            <v>240000</v>
          </cell>
          <cell r="Y287">
            <v>789658</v>
          </cell>
          <cell r="Z287">
            <v>32975921</v>
          </cell>
          <cell r="AA287">
            <v>974000</v>
          </cell>
          <cell r="AC287">
            <v>268</v>
          </cell>
          <cell r="AD287">
            <v>13</v>
          </cell>
          <cell r="AE287">
            <v>4</v>
          </cell>
          <cell r="AF287">
            <v>1</v>
          </cell>
          <cell r="AG287">
            <v>387</v>
          </cell>
          <cell r="AH287">
            <v>84</v>
          </cell>
          <cell r="AI287">
            <v>10</v>
          </cell>
          <cell r="AJ287">
            <v>0</v>
          </cell>
          <cell r="AK287">
            <v>1</v>
          </cell>
          <cell r="AL287">
            <v>0</v>
          </cell>
          <cell r="AM287">
            <v>0</v>
          </cell>
          <cell r="AN287">
            <v>0</v>
          </cell>
          <cell r="AO287">
            <v>1439</v>
          </cell>
          <cell r="AP287">
            <v>1913</v>
          </cell>
          <cell r="AQ287">
            <v>1444</v>
          </cell>
          <cell r="AR287">
            <v>469</v>
          </cell>
          <cell r="AS287">
            <v>1400</v>
          </cell>
          <cell r="AT287">
            <v>4793</v>
          </cell>
        </row>
        <row r="288">
          <cell r="A288">
            <v>281</v>
          </cell>
          <cell r="B288" t="str">
            <v>Three Rivers</v>
          </cell>
          <cell r="C288" t="str">
            <v>E1938</v>
          </cell>
          <cell r="D288">
            <v>95987</v>
          </cell>
          <cell r="E288">
            <v>69455821</v>
          </cell>
          <cell r="F288">
            <v>32564311</v>
          </cell>
          <cell r="G288">
            <v>900000</v>
          </cell>
          <cell r="H288">
            <v>551000</v>
          </cell>
          <cell r="I288">
            <v>349000</v>
          </cell>
          <cell r="J288">
            <v>2266205</v>
          </cell>
          <cell r="K288">
            <v>27501</v>
          </cell>
          <cell r="L288">
            <v>3001</v>
          </cell>
          <cell r="M288">
            <v>15512</v>
          </cell>
          <cell r="N288">
            <v>1250000</v>
          </cell>
          <cell r="O288">
            <v>103345</v>
          </cell>
          <cell r="P288">
            <v>142202</v>
          </cell>
          <cell r="Q288">
            <v>6833</v>
          </cell>
          <cell r="R288">
            <v>3002</v>
          </cell>
          <cell r="S288">
            <v>0</v>
          </cell>
          <cell r="T288">
            <v>0</v>
          </cell>
          <cell r="U288">
            <v>0</v>
          </cell>
          <cell r="V288">
            <v>0</v>
          </cell>
          <cell r="W288">
            <v>0</v>
          </cell>
          <cell r="X288">
            <v>7065</v>
          </cell>
          <cell r="Y288">
            <v>525000</v>
          </cell>
          <cell r="Z288">
            <v>28066965</v>
          </cell>
          <cell r="AA288">
            <v>500000</v>
          </cell>
          <cell r="AC288">
            <v>136</v>
          </cell>
          <cell r="AD288">
            <v>7</v>
          </cell>
          <cell r="AE288">
            <v>1</v>
          </cell>
          <cell r="AF288">
            <v>3</v>
          </cell>
          <cell r="AG288">
            <v>248</v>
          </cell>
          <cell r="AH288">
            <v>75</v>
          </cell>
          <cell r="AI288">
            <v>5</v>
          </cell>
          <cell r="AJ288">
            <v>7</v>
          </cell>
          <cell r="AK288">
            <v>2</v>
          </cell>
          <cell r="AL288">
            <v>0</v>
          </cell>
          <cell r="AM288">
            <v>0</v>
          </cell>
          <cell r="AN288">
            <v>0</v>
          </cell>
          <cell r="AO288">
            <v>848</v>
          </cell>
          <cell r="AP288">
            <v>460</v>
          </cell>
          <cell r="AQ288">
            <v>192</v>
          </cell>
          <cell r="AR288">
            <v>268</v>
          </cell>
          <cell r="AS288">
            <v>633</v>
          </cell>
          <cell r="AT288">
            <v>1955</v>
          </cell>
        </row>
        <row r="289">
          <cell r="A289">
            <v>282</v>
          </cell>
          <cell r="B289" t="str">
            <v>Thurrock</v>
          </cell>
          <cell r="C289" t="str">
            <v>E1502</v>
          </cell>
          <cell r="D289">
            <v>234584</v>
          </cell>
          <cell r="E289">
            <v>262703672</v>
          </cell>
          <cell r="F289">
            <v>124751490</v>
          </cell>
          <cell r="G289">
            <v>1950000</v>
          </cell>
          <cell r="H289">
            <v>2700000</v>
          </cell>
          <cell r="I289">
            <v>-750000</v>
          </cell>
          <cell r="J289">
            <v>2800000</v>
          </cell>
          <cell r="K289">
            <v>34000</v>
          </cell>
          <cell r="L289">
            <v>1600</v>
          </cell>
          <cell r="M289">
            <v>800000</v>
          </cell>
          <cell r="N289">
            <v>8300000</v>
          </cell>
          <cell r="O289">
            <v>40000</v>
          </cell>
          <cell r="P289">
            <v>30000</v>
          </cell>
          <cell r="Q289">
            <v>220</v>
          </cell>
          <cell r="R289">
            <v>0</v>
          </cell>
          <cell r="S289">
            <v>0</v>
          </cell>
          <cell r="T289">
            <v>0</v>
          </cell>
          <cell r="U289">
            <v>0</v>
          </cell>
          <cell r="V289">
            <v>0</v>
          </cell>
          <cell r="W289">
            <v>71450</v>
          </cell>
          <cell r="X289">
            <v>23365</v>
          </cell>
          <cell r="Y289">
            <v>448200</v>
          </cell>
          <cell r="Z289">
            <v>112215801</v>
          </cell>
          <cell r="AA289">
            <v>3400000</v>
          </cell>
          <cell r="AC289">
            <v>155</v>
          </cell>
          <cell r="AD289">
            <v>7</v>
          </cell>
          <cell r="AE289">
            <v>0</v>
          </cell>
          <cell r="AF289">
            <v>0</v>
          </cell>
          <cell r="AG289">
            <v>386</v>
          </cell>
          <cell r="AH289">
            <v>92</v>
          </cell>
          <cell r="AI289">
            <v>17</v>
          </cell>
          <cell r="AJ289">
            <v>7</v>
          </cell>
          <cell r="AK289">
            <v>0</v>
          </cell>
          <cell r="AL289">
            <v>0</v>
          </cell>
          <cell r="AM289">
            <v>0</v>
          </cell>
          <cell r="AN289">
            <v>0</v>
          </cell>
          <cell r="AO289">
            <v>1732</v>
          </cell>
          <cell r="AP289">
            <v>951</v>
          </cell>
          <cell r="AQ289">
            <v>566</v>
          </cell>
          <cell r="AR289">
            <v>385</v>
          </cell>
          <cell r="AS289">
            <v>1043</v>
          </cell>
          <cell r="AT289">
            <v>3993</v>
          </cell>
        </row>
        <row r="290">
          <cell r="A290">
            <v>283</v>
          </cell>
          <cell r="B290" t="str">
            <v>Tonbridge and Malling</v>
          </cell>
          <cell r="C290" t="str">
            <v>E2243</v>
          </cell>
          <cell r="D290">
            <v>165385</v>
          </cell>
          <cell r="E290">
            <v>131921342</v>
          </cell>
          <cell r="F290">
            <v>63281722</v>
          </cell>
          <cell r="G290">
            <v>1578110</v>
          </cell>
          <cell r="H290">
            <v>1329320</v>
          </cell>
          <cell r="I290">
            <v>248790</v>
          </cell>
          <cell r="J290">
            <v>4585980</v>
          </cell>
          <cell r="K290">
            <v>85660</v>
          </cell>
          <cell r="L290">
            <v>10160</v>
          </cell>
          <cell r="M290">
            <v>0</v>
          </cell>
          <cell r="N290">
            <v>2445000</v>
          </cell>
          <cell r="O290">
            <v>128330</v>
          </cell>
          <cell r="P290">
            <v>0</v>
          </cell>
          <cell r="Q290">
            <v>18000</v>
          </cell>
          <cell r="R290">
            <v>3260</v>
          </cell>
          <cell r="S290">
            <v>17800</v>
          </cell>
          <cell r="T290">
            <v>0</v>
          </cell>
          <cell r="U290">
            <v>0</v>
          </cell>
          <cell r="V290">
            <v>0</v>
          </cell>
          <cell r="W290">
            <v>0</v>
          </cell>
          <cell r="X290">
            <v>307000</v>
          </cell>
          <cell r="Y290">
            <v>750800</v>
          </cell>
          <cell r="Z290">
            <v>54590322</v>
          </cell>
          <cell r="AA290">
            <v>1150000</v>
          </cell>
          <cell r="AC290">
            <v>206</v>
          </cell>
          <cell r="AD290">
            <v>24</v>
          </cell>
          <cell r="AE290">
            <v>9</v>
          </cell>
          <cell r="AF290">
            <v>2</v>
          </cell>
          <cell r="AG290">
            <v>395</v>
          </cell>
          <cell r="AH290">
            <v>55</v>
          </cell>
          <cell r="AI290">
            <v>0</v>
          </cell>
          <cell r="AJ290">
            <v>23</v>
          </cell>
          <cell r="AK290">
            <v>5</v>
          </cell>
          <cell r="AL290">
            <v>4</v>
          </cell>
          <cell r="AM290">
            <v>0</v>
          </cell>
          <cell r="AN290">
            <v>0</v>
          </cell>
          <cell r="AO290">
            <v>1859</v>
          </cell>
          <cell r="AP290">
            <v>911</v>
          </cell>
          <cell r="AQ290">
            <v>557</v>
          </cell>
          <cell r="AR290">
            <v>354</v>
          </cell>
          <cell r="AS290">
            <v>811</v>
          </cell>
          <cell r="AT290">
            <v>3586</v>
          </cell>
        </row>
        <row r="291">
          <cell r="A291">
            <v>284</v>
          </cell>
          <cell r="B291" t="str">
            <v>Torbay</v>
          </cell>
          <cell r="C291" t="str">
            <v>E1102</v>
          </cell>
          <cell r="D291">
            <v>202829</v>
          </cell>
          <cell r="E291">
            <v>97827476</v>
          </cell>
          <cell r="F291">
            <v>45800900</v>
          </cell>
          <cell r="G291">
            <v>3957821.66</v>
          </cell>
          <cell r="H291">
            <v>863412.77</v>
          </cell>
          <cell r="I291">
            <v>3094408.89</v>
          </cell>
          <cell r="J291">
            <v>3356139.46</v>
          </cell>
          <cell r="K291">
            <v>146510.1</v>
          </cell>
          <cell r="L291">
            <v>0</v>
          </cell>
          <cell r="M291">
            <v>635.38</v>
          </cell>
          <cell r="N291">
            <v>1131526.47</v>
          </cell>
          <cell r="O291">
            <v>72236.56</v>
          </cell>
          <cell r="P291">
            <v>339997.39</v>
          </cell>
          <cell r="Q291">
            <v>4890.8500000000004</v>
          </cell>
          <cell r="R291">
            <v>0</v>
          </cell>
          <cell r="S291">
            <v>0</v>
          </cell>
          <cell r="T291">
            <v>0</v>
          </cell>
          <cell r="U291">
            <v>0</v>
          </cell>
          <cell r="V291">
            <v>0</v>
          </cell>
          <cell r="W291">
            <v>50000</v>
          </cell>
          <cell r="X291">
            <v>200000</v>
          </cell>
          <cell r="Y291">
            <v>500000</v>
          </cell>
          <cell r="Z291">
            <v>36148432.299999997</v>
          </cell>
          <cell r="AA291">
            <v>500000</v>
          </cell>
          <cell r="AC291">
            <v>237</v>
          </cell>
          <cell r="AD291">
            <v>27</v>
          </cell>
          <cell r="AE291">
            <v>0</v>
          </cell>
          <cell r="AF291">
            <v>1</v>
          </cell>
          <cell r="AG291">
            <v>298</v>
          </cell>
          <cell r="AH291">
            <v>85</v>
          </cell>
          <cell r="AI291">
            <v>47</v>
          </cell>
          <cell r="AJ291">
            <v>3</v>
          </cell>
          <cell r="AK291">
            <v>0</v>
          </cell>
          <cell r="AL291">
            <v>0</v>
          </cell>
          <cell r="AM291">
            <v>0</v>
          </cell>
          <cell r="AN291">
            <v>0</v>
          </cell>
          <cell r="AO291">
            <v>1647</v>
          </cell>
          <cell r="AP291">
            <v>2138</v>
          </cell>
          <cell r="AQ291">
            <v>1419</v>
          </cell>
          <cell r="AR291">
            <v>719</v>
          </cell>
          <cell r="AS291">
            <v>1255</v>
          </cell>
          <cell r="AT291">
            <v>5061</v>
          </cell>
        </row>
        <row r="292">
          <cell r="A292">
            <v>285</v>
          </cell>
          <cell r="B292" t="str">
            <v>Torridge</v>
          </cell>
          <cell r="C292" t="str">
            <v>E1139</v>
          </cell>
          <cell r="D292">
            <v>128301</v>
          </cell>
          <cell r="E292">
            <v>32328384</v>
          </cell>
          <cell r="F292">
            <v>15675000</v>
          </cell>
          <cell r="G292">
            <v>2579618</v>
          </cell>
          <cell r="H292">
            <v>221253</v>
          </cell>
          <cell r="I292">
            <v>2358365</v>
          </cell>
          <cell r="J292">
            <v>1067356.82</v>
          </cell>
          <cell r="K292">
            <v>23020</v>
          </cell>
          <cell r="L292">
            <v>59519</v>
          </cell>
          <cell r="M292">
            <v>0</v>
          </cell>
          <cell r="N292">
            <v>390545</v>
          </cell>
          <cell r="O292">
            <v>68904</v>
          </cell>
          <cell r="P292">
            <v>19701</v>
          </cell>
          <cell r="Q292">
            <v>3445</v>
          </cell>
          <cell r="R292">
            <v>15068</v>
          </cell>
          <cell r="S292">
            <v>5440</v>
          </cell>
          <cell r="T292">
            <v>300</v>
          </cell>
          <cell r="U292">
            <v>0</v>
          </cell>
          <cell r="V292">
            <v>0</v>
          </cell>
          <cell r="W292">
            <v>0</v>
          </cell>
          <cell r="X292">
            <v>32395</v>
          </cell>
          <cell r="Y292">
            <v>298459</v>
          </cell>
          <cell r="Z292">
            <v>11180771.199999999</v>
          </cell>
          <cell r="AA292">
            <v>176303</v>
          </cell>
          <cell r="AC292">
            <v>191</v>
          </cell>
          <cell r="AD292">
            <v>9</v>
          </cell>
          <cell r="AE292">
            <v>47</v>
          </cell>
          <cell r="AF292">
            <v>0</v>
          </cell>
          <cell r="AG292">
            <v>203</v>
          </cell>
          <cell r="AH292">
            <v>119</v>
          </cell>
          <cell r="AI292">
            <v>6</v>
          </cell>
          <cell r="AJ292">
            <v>7</v>
          </cell>
          <cell r="AK292">
            <v>22</v>
          </cell>
          <cell r="AL292">
            <v>0</v>
          </cell>
          <cell r="AM292">
            <v>0</v>
          </cell>
          <cell r="AN292">
            <v>1</v>
          </cell>
          <cell r="AO292">
            <v>733</v>
          </cell>
          <cell r="AP292">
            <v>1837</v>
          </cell>
          <cell r="AQ292">
            <v>1508</v>
          </cell>
          <cell r="AR292">
            <v>329</v>
          </cell>
          <cell r="AS292">
            <v>787</v>
          </cell>
          <cell r="AT292">
            <v>3489</v>
          </cell>
        </row>
        <row r="293">
          <cell r="A293">
            <v>286</v>
          </cell>
          <cell r="B293" t="str">
            <v>Tower Hamlets</v>
          </cell>
          <cell r="C293" t="str">
            <v>E5020</v>
          </cell>
          <cell r="D293">
            <v>965370</v>
          </cell>
          <cell r="E293">
            <v>824591558</v>
          </cell>
          <cell r="F293">
            <v>384708779</v>
          </cell>
          <cell r="G293">
            <v>5409255</v>
          </cell>
          <cell r="H293">
            <v>8158687</v>
          </cell>
          <cell r="I293">
            <v>-2749432</v>
          </cell>
          <cell r="J293">
            <v>11848009</v>
          </cell>
          <cell r="K293">
            <v>0</v>
          </cell>
          <cell r="L293">
            <v>0</v>
          </cell>
          <cell r="M293">
            <v>2000000</v>
          </cell>
          <cell r="N293">
            <v>5733939</v>
          </cell>
          <cell r="O293">
            <v>576848</v>
          </cell>
          <cell r="P293">
            <v>311518</v>
          </cell>
          <cell r="Q293">
            <v>0</v>
          </cell>
          <cell r="R293">
            <v>0</v>
          </cell>
          <cell r="S293">
            <v>0</v>
          </cell>
          <cell r="T293">
            <v>0</v>
          </cell>
          <cell r="U293">
            <v>0</v>
          </cell>
          <cell r="V293">
            <v>0</v>
          </cell>
          <cell r="W293">
            <v>3000000</v>
          </cell>
          <cell r="X293">
            <v>11000000</v>
          </cell>
          <cell r="Y293">
            <v>4732290</v>
          </cell>
          <cell r="Z293">
            <v>347604171</v>
          </cell>
          <cell r="AA293">
            <v>3000000</v>
          </cell>
          <cell r="AC293">
            <v>605</v>
          </cell>
          <cell r="AD293">
            <v>0</v>
          </cell>
          <cell r="AE293">
            <v>0</v>
          </cell>
          <cell r="AF293">
            <v>0</v>
          </cell>
          <cell r="AG293">
            <v>1883</v>
          </cell>
          <cell r="AH293">
            <v>257</v>
          </cell>
          <cell r="AI293">
            <v>63</v>
          </cell>
          <cell r="AJ293">
            <v>0</v>
          </cell>
          <cell r="AK293">
            <v>0</v>
          </cell>
          <cell r="AL293">
            <v>0</v>
          </cell>
          <cell r="AM293">
            <v>0</v>
          </cell>
          <cell r="AN293">
            <v>0</v>
          </cell>
          <cell r="AO293">
            <v>5848</v>
          </cell>
          <cell r="AP293">
            <v>3058</v>
          </cell>
          <cell r="AQ293">
            <v>1697</v>
          </cell>
          <cell r="AR293">
            <v>1361</v>
          </cell>
          <cell r="AS293">
            <v>6057</v>
          </cell>
          <cell r="AT293">
            <v>15418</v>
          </cell>
        </row>
        <row r="294">
          <cell r="A294">
            <v>287</v>
          </cell>
          <cell r="B294" t="str">
            <v>Trafford</v>
          </cell>
          <cell r="C294" t="str">
            <v>E4209</v>
          </cell>
          <cell r="D294">
            <v>462189</v>
          </cell>
          <cell r="E294">
            <v>382373893</v>
          </cell>
          <cell r="F294">
            <v>180806506</v>
          </cell>
          <cell r="G294">
            <v>3837095.71</v>
          </cell>
          <cell r="H294">
            <v>3885868.47</v>
          </cell>
          <cell r="I294">
            <v>-48772.76</v>
          </cell>
          <cell r="J294">
            <v>4561988.2</v>
          </cell>
          <cell r="K294">
            <v>60732</v>
          </cell>
          <cell r="L294">
            <v>494.05</v>
          </cell>
          <cell r="M294">
            <v>2000</v>
          </cell>
          <cell r="N294">
            <v>8915199.2899999991</v>
          </cell>
          <cell r="O294">
            <v>123281.14</v>
          </cell>
          <cell r="P294">
            <v>269425.88</v>
          </cell>
          <cell r="Q294">
            <v>10917.3</v>
          </cell>
          <cell r="R294">
            <v>494.05</v>
          </cell>
          <cell r="S294">
            <v>0</v>
          </cell>
          <cell r="T294">
            <v>0</v>
          </cell>
          <cell r="U294">
            <v>0</v>
          </cell>
          <cell r="V294">
            <v>0</v>
          </cell>
          <cell r="W294">
            <v>0</v>
          </cell>
          <cell r="X294">
            <v>1206030</v>
          </cell>
          <cell r="Y294">
            <v>1428472.58</v>
          </cell>
          <cell r="Z294">
            <v>164231118</v>
          </cell>
          <cell r="AA294">
            <v>6845551</v>
          </cell>
          <cell r="AC294">
            <v>301</v>
          </cell>
          <cell r="AD294">
            <v>9</v>
          </cell>
          <cell r="AE294">
            <v>1</v>
          </cell>
          <cell r="AF294">
            <v>0</v>
          </cell>
          <cell r="AG294">
            <v>1343</v>
          </cell>
          <cell r="AH294">
            <v>50</v>
          </cell>
          <cell r="AI294">
            <v>41</v>
          </cell>
          <cell r="AJ294">
            <v>8</v>
          </cell>
          <cell r="AK294">
            <v>1</v>
          </cell>
          <cell r="AL294">
            <v>0</v>
          </cell>
          <cell r="AM294">
            <v>0</v>
          </cell>
          <cell r="AN294">
            <v>0</v>
          </cell>
          <cell r="AO294">
            <v>4721</v>
          </cell>
          <cell r="AP294">
            <v>1910</v>
          </cell>
          <cell r="AQ294">
            <v>978</v>
          </cell>
          <cell r="AR294">
            <v>932</v>
          </cell>
          <cell r="AS294">
            <v>2860</v>
          </cell>
          <cell r="AT294">
            <v>9753</v>
          </cell>
        </row>
        <row r="295">
          <cell r="A295">
            <v>288</v>
          </cell>
          <cell r="B295" t="str">
            <v>Tunbridge Wells</v>
          </cell>
          <cell r="C295" t="str">
            <v>E2244</v>
          </cell>
          <cell r="D295">
            <v>177239</v>
          </cell>
          <cell r="E295">
            <v>126480307</v>
          </cell>
          <cell r="F295">
            <v>60020897</v>
          </cell>
          <cell r="G295">
            <v>2097711</v>
          </cell>
          <cell r="H295">
            <v>1233705</v>
          </cell>
          <cell r="I295">
            <v>864006</v>
          </cell>
          <cell r="J295">
            <v>3810778</v>
          </cell>
          <cell r="K295">
            <v>18702.939999999999</v>
          </cell>
          <cell r="L295">
            <v>11851</v>
          </cell>
          <cell r="M295">
            <v>0</v>
          </cell>
          <cell r="N295">
            <v>1781704</v>
          </cell>
          <cell r="O295">
            <v>28377</v>
          </cell>
          <cell r="P295">
            <v>12486.6</v>
          </cell>
          <cell r="Q295">
            <v>742</v>
          </cell>
          <cell r="R295">
            <v>26109.42</v>
          </cell>
          <cell r="S295">
            <v>12481.5</v>
          </cell>
          <cell r="T295">
            <v>0</v>
          </cell>
          <cell r="U295">
            <v>0</v>
          </cell>
          <cell r="V295">
            <v>0</v>
          </cell>
          <cell r="W295">
            <v>0</v>
          </cell>
          <cell r="X295">
            <v>34954</v>
          </cell>
          <cell r="Y295">
            <v>814086</v>
          </cell>
          <cell r="Z295">
            <v>52536163.5</v>
          </cell>
          <cell r="AA295">
            <v>0</v>
          </cell>
          <cell r="AC295">
            <v>239</v>
          </cell>
          <cell r="AD295">
            <v>4</v>
          </cell>
          <cell r="AE295">
            <v>11</v>
          </cell>
          <cell r="AF295">
            <v>0</v>
          </cell>
          <cell r="AG295">
            <v>452</v>
          </cell>
          <cell r="AH295">
            <v>51</v>
          </cell>
          <cell r="AI295">
            <v>9</v>
          </cell>
          <cell r="AJ295">
            <v>1</v>
          </cell>
          <cell r="AK295">
            <v>10</v>
          </cell>
          <cell r="AL295">
            <v>1</v>
          </cell>
          <cell r="AM295">
            <v>0</v>
          </cell>
          <cell r="AN295">
            <v>0</v>
          </cell>
          <cell r="AO295">
            <v>1817</v>
          </cell>
          <cell r="AP295">
            <v>1097</v>
          </cell>
          <cell r="AQ295">
            <v>614</v>
          </cell>
          <cell r="AR295">
            <v>483</v>
          </cell>
          <cell r="AS295">
            <v>1044</v>
          </cell>
          <cell r="AT295">
            <v>3988</v>
          </cell>
        </row>
        <row r="296">
          <cell r="A296">
            <v>289</v>
          </cell>
          <cell r="B296" t="str">
            <v>Uttlesford</v>
          </cell>
          <cell r="C296" t="str">
            <v>E1544</v>
          </cell>
          <cell r="D296">
            <v>137952</v>
          </cell>
          <cell r="E296">
            <v>101133540</v>
          </cell>
          <cell r="F296">
            <v>47875895</v>
          </cell>
          <cell r="G296">
            <v>1625419</v>
          </cell>
          <cell r="H296">
            <v>981086</v>
          </cell>
          <cell r="I296">
            <v>644333</v>
          </cell>
          <cell r="J296">
            <v>1730949</v>
          </cell>
          <cell r="K296">
            <v>53309</v>
          </cell>
          <cell r="L296">
            <v>48689</v>
          </cell>
          <cell r="M296">
            <v>0</v>
          </cell>
          <cell r="N296">
            <v>1174425</v>
          </cell>
          <cell r="O296">
            <v>36343</v>
          </cell>
          <cell r="P296">
            <v>98311</v>
          </cell>
          <cell r="Q296">
            <v>164</v>
          </cell>
          <cell r="R296">
            <v>44893</v>
          </cell>
          <cell r="S296">
            <v>68701</v>
          </cell>
          <cell r="T296">
            <v>120000</v>
          </cell>
          <cell r="U296">
            <v>0</v>
          </cell>
          <cell r="V296">
            <v>0</v>
          </cell>
          <cell r="W296">
            <v>12000</v>
          </cell>
          <cell r="X296">
            <v>5000</v>
          </cell>
          <cell r="Y296">
            <v>275000</v>
          </cell>
          <cell r="Z296">
            <v>42601328</v>
          </cell>
          <cell r="AA296">
            <v>1093332</v>
          </cell>
          <cell r="AC296">
            <v>164</v>
          </cell>
          <cell r="AD296">
            <v>6</v>
          </cell>
          <cell r="AE296">
            <v>32</v>
          </cell>
          <cell r="AF296">
            <v>0</v>
          </cell>
          <cell r="AG296">
            <v>498</v>
          </cell>
          <cell r="AH296">
            <v>75</v>
          </cell>
          <cell r="AI296">
            <v>74</v>
          </cell>
          <cell r="AJ296">
            <v>1</v>
          </cell>
          <cell r="AK296">
            <v>28</v>
          </cell>
          <cell r="AL296">
            <v>12</v>
          </cell>
          <cell r="AM296">
            <v>0</v>
          </cell>
          <cell r="AN296">
            <v>0</v>
          </cell>
          <cell r="AO296">
            <v>1373</v>
          </cell>
          <cell r="AP296">
            <v>875</v>
          </cell>
          <cell r="AQ296">
            <v>530</v>
          </cell>
          <cell r="AR296">
            <v>345</v>
          </cell>
          <cell r="AS296">
            <v>726</v>
          </cell>
          <cell r="AT296">
            <v>3053</v>
          </cell>
        </row>
        <row r="297">
          <cell r="A297">
            <v>290</v>
          </cell>
          <cell r="B297" t="str">
            <v>Vale of White Horse</v>
          </cell>
          <cell r="C297" t="str">
            <v>E3134</v>
          </cell>
          <cell r="D297">
            <v>184722</v>
          </cell>
          <cell r="E297">
            <v>141247370</v>
          </cell>
          <cell r="F297">
            <v>66240223</v>
          </cell>
          <cell r="G297">
            <v>1583366.59</v>
          </cell>
          <cell r="H297">
            <v>1498836.3</v>
          </cell>
          <cell r="I297">
            <v>84530.29</v>
          </cell>
          <cell r="J297">
            <v>5328926.9000000004</v>
          </cell>
          <cell r="K297">
            <v>55256.480000000003</v>
          </cell>
          <cell r="L297">
            <v>37570.699999999997</v>
          </cell>
          <cell r="M297">
            <v>24000</v>
          </cell>
          <cell r="N297">
            <v>1210908.49</v>
          </cell>
          <cell r="O297">
            <v>166202.66</v>
          </cell>
          <cell r="P297">
            <v>5605.72</v>
          </cell>
          <cell r="Q297">
            <v>3453.59</v>
          </cell>
          <cell r="R297">
            <v>15133.59</v>
          </cell>
          <cell r="S297">
            <v>0</v>
          </cell>
          <cell r="T297">
            <v>168262.95</v>
          </cell>
          <cell r="U297">
            <v>268150</v>
          </cell>
          <cell r="V297">
            <v>0</v>
          </cell>
          <cell r="W297">
            <v>0</v>
          </cell>
          <cell r="X297">
            <v>142000</v>
          </cell>
          <cell r="Y297">
            <v>394164.19</v>
          </cell>
          <cell r="Z297">
            <v>55586158.600000001</v>
          </cell>
          <cell r="AA297">
            <v>560000</v>
          </cell>
          <cell r="AC297">
            <v>264</v>
          </cell>
          <cell r="AD297">
            <v>29</v>
          </cell>
          <cell r="AE297">
            <v>33</v>
          </cell>
          <cell r="AF297">
            <v>0</v>
          </cell>
          <cell r="AG297">
            <v>533</v>
          </cell>
          <cell r="AH297">
            <v>121</v>
          </cell>
          <cell r="AI297">
            <v>6</v>
          </cell>
          <cell r="AJ297">
            <v>29</v>
          </cell>
          <cell r="AK297">
            <v>18</v>
          </cell>
          <cell r="AL297">
            <v>0</v>
          </cell>
          <cell r="AM297">
            <v>0</v>
          </cell>
          <cell r="AN297">
            <v>0</v>
          </cell>
          <cell r="AO297">
            <v>1740</v>
          </cell>
          <cell r="AP297">
            <v>843</v>
          </cell>
          <cell r="AQ297">
            <v>497</v>
          </cell>
          <cell r="AR297">
            <v>346</v>
          </cell>
          <cell r="AS297">
            <v>1205</v>
          </cell>
          <cell r="AT297">
            <v>3824</v>
          </cell>
        </row>
        <row r="298">
          <cell r="A298">
            <v>291</v>
          </cell>
          <cell r="B298" t="str">
            <v>Wakefield</v>
          </cell>
          <cell r="C298" t="str">
            <v>E4705</v>
          </cell>
          <cell r="D298">
            <v>461041</v>
          </cell>
          <cell r="E298">
            <v>310850024</v>
          </cell>
          <cell r="F298">
            <v>144987050</v>
          </cell>
          <cell r="G298">
            <v>7400000</v>
          </cell>
          <cell r="H298">
            <v>2900000</v>
          </cell>
          <cell r="I298">
            <v>4500000</v>
          </cell>
          <cell r="J298">
            <v>7126941</v>
          </cell>
          <cell r="K298">
            <v>64415</v>
          </cell>
          <cell r="L298">
            <v>8644</v>
          </cell>
          <cell r="M298">
            <v>500000</v>
          </cell>
          <cell r="N298">
            <v>7000000</v>
          </cell>
          <cell r="O298">
            <v>665259</v>
          </cell>
          <cell r="P298">
            <v>600000</v>
          </cell>
          <cell r="Q298">
            <v>9741</v>
          </cell>
          <cell r="R298">
            <v>0</v>
          </cell>
          <cell r="S298">
            <v>0</v>
          </cell>
          <cell r="T298">
            <v>0</v>
          </cell>
          <cell r="U298">
            <v>0</v>
          </cell>
          <cell r="V298">
            <v>0</v>
          </cell>
          <cell r="W298">
            <v>0</v>
          </cell>
          <cell r="X298">
            <v>0</v>
          </cell>
          <cell r="Y298">
            <v>1000000</v>
          </cell>
          <cell r="Z298">
            <v>123187654</v>
          </cell>
          <cell r="AA298">
            <v>1731090</v>
          </cell>
          <cell r="AC298">
            <v>415</v>
          </cell>
          <cell r="AD298">
            <v>6</v>
          </cell>
          <cell r="AE298">
            <v>10</v>
          </cell>
          <cell r="AF298">
            <v>0</v>
          </cell>
          <cell r="AG298">
            <v>667</v>
          </cell>
          <cell r="AH298">
            <v>270</v>
          </cell>
          <cell r="AI298">
            <v>107</v>
          </cell>
          <cell r="AJ298">
            <v>0</v>
          </cell>
          <cell r="AK298">
            <v>0</v>
          </cell>
          <cell r="AL298">
            <v>0</v>
          </cell>
          <cell r="AM298">
            <v>0</v>
          </cell>
          <cell r="AN298">
            <v>0</v>
          </cell>
          <cell r="AO298">
            <v>2611</v>
          </cell>
          <cell r="AP298">
            <v>4019</v>
          </cell>
          <cell r="AQ298">
            <v>2859</v>
          </cell>
          <cell r="AR298">
            <v>1160</v>
          </cell>
          <cell r="AS298">
            <v>3793</v>
          </cell>
          <cell r="AT298">
            <v>10568</v>
          </cell>
        </row>
        <row r="299">
          <cell r="A299">
            <v>292</v>
          </cell>
          <cell r="B299" t="str">
            <v>Walsall</v>
          </cell>
          <cell r="C299" t="str">
            <v>E4606</v>
          </cell>
          <cell r="D299">
            <v>340097</v>
          </cell>
          <cell r="E299">
            <v>177063221</v>
          </cell>
          <cell r="F299">
            <v>84300615</v>
          </cell>
          <cell r="G299">
            <v>5313773</v>
          </cell>
          <cell r="H299">
            <v>1633839</v>
          </cell>
          <cell r="I299">
            <v>3679934</v>
          </cell>
          <cell r="J299">
            <v>4643581</v>
          </cell>
          <cell r="K299">
            <v>26300</v>
          </cell>
          <cell r="L299">
            <v>0</v>
          </cell>
          <cell r="M299">
            <v>160587</v>
          </cell>
          <cell r="N299">
            <v>2825275</v>
          </cell>
          <cell r="O299">
            <v>174964</v>
          </cell>
          <cell r="P299">
            <v>58480</v>
          </cell>
          <cell r="Q299">
            <v>1254</v>
          </cell>
          <cell r="R299">
            <v>0</v>
          </cell>
          <cell r="S299">
            <v>0</v>
          </cell>
          <cell r="T299">
            <v>62901</v>
          </cell>
          <cell r="U299">
            <v>0</v>
          </cell>
          <cell r="V299">
            <v>0</v>
          </cell>
          <cell r="W299">
            <v>0</v>
          </cell>
          <cell r="X299">
            <v>127636</v>
          </cell>
          <cell r="Y299">
            <v>888492</v>
          </cell>
          <cell r="Z299">
            <v>71526286</v>
          </cell>
          <cell r="AA299">
            <v>1476422</v>
          </cell>
          <cell r="AC299">
            <v>388</v>
          </cell>
          <cell r="AD299">
            <v>8</v>
          </cell>
          <cell r="AE299">
            <v>0</v>
          </cell>
          <cell r="AF299">
            <v>0</v>
          </cell>
          <cell r="AG299">
            <v>867</v>
          </cell>
          <cell r="AH299">
            <v>168</v>
          </cell>
          <cell r="AI299">
            <v>42</v>
          </cell>
          <cell r="AJ299">
            <v>5</v>
          </cell>
          <cell r="AK299">
            <v>0</v>
          </cell>
          <cell r="AL299">
            <v>0</v>
          </cell>
          <cell r="AM299">
            <v>0</v>
          </cell>
          <cell r="AN299">
            <v>0</v>
          </cell>
          <cell r="AO299">
            <v>2836</v>
          </cell>
          <cell r="AP299">
            <v>2880</v>
          </cell>
          <cell r="AQ299">
            <v>1991</v>
          </cell>
          <cell r="AR299">
            <v>889</v>
          </cell>
          <cell r="AS299">
            <v>2475</v>
          </cell>
          <cell r="AT299">
            <v>8226</v>
          </cell>
        </row>
        <row r="300">
          <cell r="A300">
            <v>293</v>
          </cell>
          <cell r="B300" t="str">
            <v>Waltham Forest</v>
          </cell>
          <cell r="C300" t="str">
            <v>E5049</v>
          </cell>
          <cell r="D300">
            <v>290876</v>
          </cell>
          <cell r="E300">
            <v>146343010</v>
          </cell>
          <cell r="F300">
            <v>69538968</v>
          </cell>
          <cell r="G300">
            <v>5091466</v>
          </cell>
          <cell r="H300">
            <v>1158384</v>
          </cell>
          <cell r="I300">
            <v>3933082</v>
          </cell>
          <cell r="J300">
            <v>4621311</v>
          </cell>
          <cell r="K300">
            <v>41526</v>
          </cell>
          <cell r="L300">
            <v>0</v>
          </cell>
          <cell r="M300">
            <v>10000</v>
          </cell>
          <cell r="N300">
            <v>1508333</v>
          </cell>
          <cell r="O300">
            <v>136430</v>
          </cell>
          <cell r="P300">
            <v>33411</v>
          </cell>
          <cell r="Q300">
            <v>4134</v>
          </cell>
          <cell r="R300">
            <v>0</v>
          </cell>
          <cell r="S300">
            <v>0</v>
          </cell>
          <cell r="T300">
            <v>0</v>
          </cell>
          <cell r="U300">
            <v>0</v>
          </cell>
          <cell r="V300">
            <v>0</v>
          </cell>
          <cell r="W300">
            <v>50000</v>
          </cell>
          <cell r="X300">
            <v>80000</v>
          </cell>
          <cell r="Y300">
            <v>1500000</v>
          </cell>
          <cell r="Z300">
            <v>57332388</v>
          </cell>
          <cell r="AA300">
            <v>726670</v>
          </cell>
          <cell r="AC300">
            <v>289</v>
          </cell>
          <cell r="AD300">
            <v>8</v>
          </cell>
          <cell r="AE300">
            <v>0</v>
          </cell>
          <cell r="AF300">
            <v>0</v>
          </cell>
          <cell r="AG300">
            <v>593</v>
          </cell>
          <cell r="AH300">
            <v>42</v>
          </cell>
          <cell r="AI300">
            <v>8</v>
          </cell>
          <cell r="AJ300">
            <v>3</v>
          </cell>
          <cell r="AK300">
            <v>0</v>
          </cell>
          <cell r="AL300">
            <v>0</v>
          </cell>
          <cell r="AM300">
            <v>0</v>
          </cell>
          <cell r="AN300">
            <v>0</v>
          </cell>
          <cell r="AO300">
            <v>1719</v>
          </cell>
          <cell r="AP300">
            <v>2515</v>
          </cell>
          <cell r="AQ300">
            <v>1111</v>
          </cell>
          <cell r="AR300">
            <v>1404</v>
          </cell>
          <cell r="AS300">
            <v>2277</v>
          </cell>
          <cell r="AT300">
            <v>6590</v>
          </cell>
        </row>
        <row r="301">
          <cell r="A301">
            <v>294</v>
          </cell>
          <cell r="B301" t="str">
            <v>Wandsworth</v>
          </cell>
          <cell r="C301" t="str">
            <v>E5021</v>
          </cell>
          <cell r="D301">
            <v>468827</v>
          </cell>
          <cell r="E301">
            <v>257396380</v>
          </cell>
          <cell r="F301">
            <v>121797820</v>
          </cell>
          <cell r="G301">
            <v>3528123</v>
          </cell>
          <cell r="H301">
            <v>2269250</v>
          </cell>
          <cell r="I301">
            <v>1258873</v>
          </cell>
          <cell r="J301">
            <v>8453913</v>
          </cell>
          <cell r="K301">
            <v>29711</v>
          </cell>
          <cell r="L301">
            <v>0</v>
          </cell>
          <cell r="M301">
            <v>52563</v>
          </cell>
          <cell r="N301">
            <v>4097707</v>
          </cell>
          <cell r="O301">
            <v>163708</v>
          </cell>
          <cell r="P301">
            <v>598783</v>
          </cell>
          <cell r="Q301">
            <v>1347</v>
          </cell>
          <cell r="R301">
            <v>0</v>
          </cell>
          <cell r="S301">
            <v>0</v>
          </cell>
          <cell r="T301">
            <v>0</v>
          </cell>
          <cell r="U301">
            <v>0</v>
          </cell>
          <cell r="V301">
            <v>0</v>
          </cell>
          <cell r="W301">
            <v>100000</v>
          </cell>
          <cell r="X301">
            <v>52067</v>
          </cell>
          <cell r="Y301">
            <v>1885147</v>
          </cell>
          <cell r="Z301">
            <v>104943173</v>
          </cell>
          <cell r="AA301">
            <v>1460960</v>
          </cell>
          <cell r="AC301">
            <v>342</v>
          </cell>
          <cell r="AD301">
            <v>9</v>
          </cell>
          <cell r="AE301">
            <v>0</v>
          </cell>
          <cell r="AF301">
            <v>0</v>
          </cell>
          <cell r="AG301">
            <v>440</v>
          </cell>
          <cell r="AH301">
            <v>73</v>
          </cell>
          <cell r="AI301">
            <v>14</v>
          </cell>
          <cell r="AJ301">
            <v>2</v>
          </cell>
          <cell r="AK301">
            <v>0</v>
          </cell>
          <cell r="AL301">
            <v>0</v>
          </cell>
          <cell r="AM301">
            <v>0</v>
          </cell>
          <cell r="AN301">
            <v>0</v>
          </cell>
          <cell r="AO301">
            <v>6472</v>
          </cell>
          <cell r="AP301">
            <v>1908</v>
          </cell>
          <cell r="AQ301">
            <v>856</v>
          </cell>
          <cell r="AR301">
            <v>1052</v>
          </cell>
          <cell r="AS301">
            <v>3744</v>
          </cell>
          <cell r="AT301">
            <v>8880</v>
          </cell>
        </row>
        <row r="302">
          <cell r="A302">
            <v>295</v>
          </cell>
          <cell r="B302" t="str">
            <v>Warrington</v>
          </cell>
          <cell r="C302" t="str">
            <v>E0602</v>
          </cell>
          <cell r="D302">
            <v>307797</v>
          </cell>
          <cell r="E302">
            <v>255220415</v>
          </cell>
          <cell r="F302">
            <v>120737933</v>
          </cell>
          <cell r="G302">
            <v>2688769</v>
          </cell>
          <cell r="H302">
            <v>2562831</v>
          </cell>
          <cell r="I302">
            <v>125938</v>
          </cell>
          <cell r="J302">
            <v>3260884</v>
          </cell>
          <cell r="K302">
            <v>55295</v>
          </cell>
          <cell r="L302">
            <v>1777</v>
          </cell>
          <cell r="M302">
            <v>0</v>
          </cell>
          <cell r="N302">
            <v>4178446</v>
          </cell>
          <cell r="O302">
            <v>162386</v>
          </cell>
          <cell r="P302">
            <v>515227</v>
          </cell>
          <cell r="Q302">
            <v>848</v>
          </cell>
          <cell r="R302">
            <v>889</v>
          </cell>
          <cell r="S302">
            <v>3462</v>
          </cell>
          <cell r="T302">
            <v>0</v>
          </cell>
          <cell r="U302">
            <v>0</v>
          </cell>
          <cell r="V302">
            <v>0</v>
          </cell>
          <cell r="W302">
            <v>0</v>
          </cell>
          <cell r="X302">
            <v>0</v>
          </cell>
          <cell r="Y302">
            <v>1023224</v>
          </cell>
          <cell r="Z302">
            <v>111096662</v>
          </cell>
          <cell r="AA302">
            <v>5271429</v>
          </cell>
          <cell r="AC302">
            <v>237</v>
          </cell>
          <cell r="AD302">
            <v>6</v>
          </cell>
          <cell r="AE302">
            <v>3</v>
          </cell>
          <cell r="AF302">
            <v>0</v>
          </cell>
          <cell r="AG302">
            <v>1043</v>
          </cell>
          <cell r="AH302">
            <v>96</v>
          </cell>
          <cell r="AI302">
            <v>49</v>
          </cell>
          <cell r="AJ302">
            <v>3</v>
          </cell>
          <cell r="AK302">
            <v>3</v>
          </cell>
          <cell r="AL302">
            <v>1</v>
          </cell>
          <cell r="AM302">
            <v>0</v>
          </cell>
          <cell r="AN302">
            <v>0</v>
          </cell>
          <cell r="AO302">
            <v>3023</v>
          </cell>
          <cell r="AP302">
            <v>1416</v>
          </cell>
          <cell r="AQ302">
            <v>953</v>
          </cell>
          <cell r="AR302">
            <v>463</v>
          </cell>
          <cell r="AS302">
            <v>1950</v>
          </cell>
          <cell r="AT302">
            <v>6524</v>
          </cell>
        </row>
        <row r="303">
          <cell r="A303">
            <v>296</v>
          </cell>
          <cell r="B303" t="str">
            <v>Warwick</v>
          </cell>
          <cell r="C303" t="str">
            <v>E3735</v>
          </cell>
          <cell r="D303">
            <v>214945</v>
          </cell>
          <cell r="E303">
            <v>163412728</v>
          </cell>
          <cell r="F303">
            <v>78089557</v>
          </cell>
          <cell r="G303">
            <v>2069482.43</v>
          </cell>
          <cell r="H303">
            <v>1619213.72</v>
          </cell>
          <cell r="I303">
            <v>450268.71</v>
          </cell>
          <cell r="J303">
            <v>4131389.47</v>
          </cell>
          <cell r="K303">
            <v>61204.37</v>
          </cell>
          <cell r="L303">
            <v>9525.5300000000007</v>
          </cell>
          <cell r="M303">
            <v>150000</v>
          </cell>
          <cell r="N303">
            <v>2137192</v>
          </cell>
          <cell r="O303">
            <v>6786.81</v>
          </cell>
          <cell r="P303">
            <v>88744.93</v>
          </cell>
          <cell r="Q303">
            <v>0</v>
          </cell>
          <cell r="R303">
            <v>12057.69</v>
          </cell>
          <cell r="S303">
            <v>0</v>
          </cell>
          <cell r="T303">
            <v>0</v>
          </cell>
          <cell r="U303">
            <v>0</v>
          </cell>
          <cell r="V303">
            <v>0</v>
          </cell>
          <cell r="W303">
            <v>0</v>
          </cell>
          <cell r="X303">
            <v>72300</v>
          </cell>
          <cell r="Y303">
            <v>962000</v>
          </cell>
          <cell r="Z303">
            <v>69968932.299999997</v>
          </cell>
          <cell r="AA303">
            <v>0</v>
          </cell>
          <cell r="AC303">
            <v>252</v>
          </cell>
          <cell r="AD303">
            <v>15</v>
          </cell>
          <cell r="AE303">
            <v>1</v>
          </cell>
          <cell r="AF303">
            <v>0</v>
          </cell>
          <cell r="AG303">
            <v>345</v>
          </cell>
          <cell r="AH303">
            <v>34</v>
          </cell>
          <cell r="AI303">
            <v>26</v>
          </cell>
          <cell r="AJ303">
            <v>0</v>
          </cell>
          <cell r="AK303">
            <v>9</v>
          </cell>
          <cell r="AL303">
            <v>0</v>
          </cell>
          <cell r="AM303">
            <v>0</v>
          </cell>
          <cell r="AN303">
            <v>0</v>
          </cell>
          <cell r="AO303">
            <v>2054</v>
          </cell>
          <cell r="AP303">
            <v>1374</v>
          </cell>
          <cell r="AQ303">
            <v>812</v>
          </cell>
          <cell r="AR303">
            <v>562</v>
          </cell>
          <cell r="AS303">
            <v>1100</v>
          </cell>
          <cell r="AT303">
            <v>4649</v>
          </cell>
        </row>
        <row r="304">
          <cell r="A304">
            <v>297</v>
          </cell>
          <cell r="B304" t="str">
            <v>Watford</v>
          </cell>
          <cell r="C304" t="str">
            <v>E1939</v>
          </cell>
          <cell r="D304">
            <v>171837</v>
          </cell>
          <cell r="E304">
            <v>156588309</v>
          </cell>
          <cell r="F304">
            <v>75088222</v>
          </cell>
          <cell r="G304">
            <v>1333626</v>
          </cell>
          <cell r="H304">
            <v>1350888</v>
          </cell>
          <cell r="I304">
            <v>-17262</v>
          </cell>
          <cell r="J304">
            <v>2473249</v>
          </cell>
          <cell r="K304">
            <v>0</v>
          </cell>
          <cell r="L304">
            <v>0</v>
          </cell>
          <cell r="M304">
            <v>48398</v>
          </cell>
          <cell r="N304">
            <v>2950000</v>
          </cell>
          <cell r="O304">
            <v>275467</v>
          </cell>
          <cell r="P304">
            <v>21227</v>
          </cell>
          <cell r="Q304">
            <v>0</v>
          </cell>
          <cell r="R304">
            <v>0</v>
          </cell>
          <cell r="S304">
            <v>0</v>
          </cell>
          <cell r="T304">
            <v>0</v>
          </cell>
          <cell r="U304">
            <v>0</v>
          </cell>
          <cell r="V304">
            <v>0</v>
          </cell>
          <cell r="W304">
            <v>0</v>
          </cell>
          <cell r="X304">
            <v>706500</v>
          </cell>
          <cell r="Y304">
            <v>1000000</v>
          </cell>
          <cell r="Z304">
            <v>67129219</v>
          </cell>
          <cell r="AA304">
            <v>1000000</v>
          </cell>
          <cell r="AC304">
            <v>146</v>
          </cell>
          <cell r="AD304">
            <v>0</v>
          </cell>
          <cell r="AE304">
            <v>0</v>
          </cell>
          <cell r="AF304">
            <v>6</v>
          </cell>
          <cell r="AG304">
            <v>724</v>
          </cell>
          <cell r="AH304">
            <v>67</v>
          </cell>
          <cell r="AI304">
            <v>3</v>
          </cell>
          <cell r="AJ304">
            <v>0</v>
          </cell>
          <cell r="AK304">
            <v>0</v>
          </cell>
          <cell r="AL304">
            <v>0</v>
          </cell>
          <cell r="AM304">
            <v>0</v>
          </cell>
          <cell r="AN304">
            <v>0</v>
          </cell>
          <cell r="AO304">
            <v>1726</v>
          </cell>
          <cell r="AP304">
            <v>640</v>
          </cell>
          <cell r="AQ304">
            <v>308</v>
          </cell>
          <cell r="AR304">
            <v>332</v>
          </cell>
          <cell r="AS304">
            <v>873</v>
          </cell>
          <cell r="AT304">
            <v>3186</v>
          </cell>
        </row>
        <row r="305">
          <cell r="A305">
            <v>298</v>
          </cell>
          <cell r="B305" t="str">
            <v>Waveney</v>
          </cell>
          <cell r="C305" t="str">
            <v>E3537</v>
          </cell>
          <cell r="D305">
            <v>203983</v>
          </cell>
          <cell r="E305">
            <v>70571550</v>
          </cell>
          <cell r="F305">
            <v>33389939</v>
          </cell>
          <cell r="G305">
            <v>3016586.67</v>
          </cell>
          <cell r="H305">
            <v>612087.13</v>
          </cell>
          <cell r="I305">
            <v>2404499.54</v>
          </cell>
          <cell r="J305">
            <v>1920314</v>
          </cell>
          <cell r="K305">
            <v>62818</v>
          </cell>
          <cell r="L305">
            <v>18340.099999999999</v>
          </cell>
          <cell r="M305">
            <v>0</v>
          </cell>
          <cell r="N305">
            <v>1209251.8</v>
          </cell>
          <cell r="O305">
            <v>77792</v>
          </cell>
          <cell r="P305">
            <v>9361.1299999999992</v>
          </cell>
          <cell r="Q305">
            <v>264</v>
          </cell>
          <cell r="R305">
            <v>11543.9</v>
          </cell>
          <cell r="S305">
            <v>0</v>
          </cell>
          <cell r="T305">
            <v>0</v>
          </cell>
          <cell r="U305">
            <v>0</v>
          </cell>
          <cell r="V305">
            <v>0</v>
          </cell>
          <cell r="W305">
            <v>0</v>
          </cell>
          <cell r="X305">
            <v>22401.87</v>
          </cell>
          <cell r="Y305">
            <v>522579.51</v>
          </cell>
          <cell r="Z305">
            <v>27060054.199999999</v>
          </cell>
          <cell r="AA305">
            <v>484042</v>
          </cell>
          <cell r="AC305">
            <v>277</v>
          </cell>
          <cell r="AD305">
            <v>18</v>
          </cell>
          <cell r="AE305">
            <v>11</v>
          </cell>
          <cell r="AF305">
            <v>0</v>
          </cell>
          <cell r="AG305">
            <v>531</v>
          </cell>
          <cell r="AH305">
            <v>86</v>
          </cell>
          <cell r="AI305">
            <v>2</v>
          </cell>
          <cell r="AJ305">
            <v>2</v>
          </cell>
          <cell r="AK305">
            <v>7</v>
          </cell>
          <cell r="AL305">
            <v>0</v>
          </cell>
          <cell r="AM305">
            <v>0</v>
          </cell>
          <cell r="AN305">
            <v>0</v>
          </cell>
          <cell r="AO305">
            <v>1369</v>
          </cell>
          <cell r="AP305">
            <v>2501</v>
          </cell>
          <cell r="AQ305">
            <v>2154</v>
          </cell>
          <cell r="AR305">
            <v>347</v>
          </cell>
          <cell r="AS305">
            <v>1393</v>
          </cell>
          <cell r="AT305">
            <v>5328</v>
          </cell>
        </row>
        <row r="306">
          <cell r="A306">
            <v>299</v>
          </cell>
          <cell r="B306" t="str">
            <v>Waverley</v>
          </cell>
          <cell r="C306" t="str">
            <v>E3640</v>
          </cell>
          <cell r="D306">
            <v>180761</v>
          </cell>
          <cell r="E306">
            <v>96016974</v>
          </cell>
          <cell r="F306">
            <v>43300827</v>
          </cell>
          <cell r="G306">
            <v>2118185</v>
          </cell>
          <cell r="H306">
            <v>876048.21</v>
          </cell>
          <cell r="I306">
            <v>1242136.79</v>
          </cell>
          <cell r="J306">
            <v>4879898.8</v>
          </cell>
          <cell r="K306">
            <v>43649.99</v>
          </cell>
          <cell r="L306">
            <v>6892.6</v>
          </cell>
          <cell r="M306">
            <v>3699.23</v>
          </cell>
          <cell r="N306">
            <v>800000</v>
          </cell>
          <cell r="O306">
            <v>63316.480000000003</v>
          </cell>
          <cell r="P306">
            <v>404621</v>
          </cell>
          <cell r="Q306">
            <v>0</v>
          </cell>
          <cell r="R306">
            <v>4135.66</v>
          </cell>
          <cell r="S306">
            <v>6518.64</v>
          </cell>
          <cell r="T306">
            <v>0</v>
          </cell>
          <cell r="U306">
            <v>0</v>
          </cell>
          <cell r="V306">
            <v>0</v>
          </cell>
          <cell r="W306">
            <v>100000</v>
          </cell>
          <cell r="X306">
            <v>100000</v>
          </cell>
          <cell r="Y306">
            <v>650000</v>
          </cell>
          <cell r="Z306">
            <v>34976315.399999999</v>
          </cell>
          <cell r="AA306">
            <v>300000</v>
          </cell>
          <cell r="AC306">
            <v>263</v>
          </cell>
          <cell r="AD306">
            <v>26</v>
          </cell>
          <cell r="AE306">
            <v>5</v>
          </cell>
          <cell r="AF306">
            <v>1</v>
          </cell>
          <cell r="AG306">
            <v>247</v>
          </cell>
          <cell r="AH306">
            <v>55</v>
          </cell>
          <cell r="AI306">
            <v>14</v>
          </cell>
          <cell r="AJ306">
            <v>0</v>
          </cell>
          <cell r="AK306">
            <v>5</v>
          </cell>
          <cell r="AL306">
            <v>2</v>
          </cell>
          <cell r="AM306">
            <v>0</v>
          </cell>
          <cell r="AN306">
            <v>0</v>
          </cell>
          <cell r="AO306">
            <v>1676</v>
          </cell>
          <cell r="AP306">
            <v>1079</v>
          </cell>
          <cell r="AQ306">
            <v>589</v>
          </cell>
          <cell r="AR306">
            <v>490</v>
          </cell>
          <cell r="AS306">
            <v>1142</v>
          </cell>
          <cell r="AT306">
            <v>3920</v>
          </cell>
        </row>
        <row r="307">
          <cell r="A307">
            <v>300</v>
          </cell>
          <cell r="B307" t="str">
            <v>Wealden</v>
          </cell>
          <cell r="C307" t="str">
            <v>E1437</v>
          </cell>
          <cell r="D307">
            <v>208385</v>
          </cell>
          <cell r="E307">
            <v>80422834</v>
          </cell>
          <cell r="F307">
            <v>37949661</v>
          </cell>
          <cell r="G307">
            <v>4283891</v>
          </cell>
          <cell r="H307">
            <v>618133</v>
          </cell>
          <cell r="I307">
            <v>3665758</v>
          </cell>
          <cell r="J307">
            <v>2530116</v>
          </cell>
          <cell r="K307">
            <v>129979</v>
          </cell>
          <cell r="L307">
            <v>69839</v>
          </cell>
          <cell r="M307">
            <v>66944</v>
          </cell>
          <cell r="N307">
            <v>1131556</v>
          </cell>
          <cell r="O307">
            <v>77440</v>
          </cell>
          <cell r="P307">
            <v>21524</v>
          </cell>
          <cell r="Q307">
            <v>0</v>
          </cell>
          <cell r="R307">
            <v>14667</v>
          </cell>
          <cell r="S307">
            <v>14181</v>
          </cell>
          <cell r="T307">
            <v>0</v>
          </cell>
          <cell r="U307">
            <v>0</v>
          </cell>
          <cell r="V307">
            <v>0</v>
          </cell>
          <cell r="W307">
            <v>70000</v>
          </cell>
          <cell r="X307">
            <v>58023</v>
          </cell>
          <cell r="Y307">
            <v>886581</v>
          </cell>
          <cell r="Z307">
            <v>29124596</v>
          </cell>
          <cell r="AA307">
            <v>116440</v>
          </cell>
          <cell r="AC307">
            <v>293</v>
          </cell>
          <cell r="AD307">
            <v>46</v>
          </cell>
          <cell r="AE307">
            <v>38</v>
          </cell>
          <cell r="AF307">
            <v>0</v>
          </cell>
          <cell r="AG307">
            <v>412</v>
          </cell>
          <cell r="AH307">
            <v>13</v>
          </cell>
          <cell r="AI307">
            <v>10</v>
          </cell>
          <cell r="AJ307">
            <v>0</v>
          </cell>
          <cell r="AK307">
            <v>17</v>
          </cell>
          <cell r="AL307">
            <v>4</v>
          </cell>
          <cell r="AM307">
            <v>0</v>
          </cell>
          <cell r="AN307">
            <v>0</v>
          </cell>
          <cell r="AO307">
            <v>1583</v>
          </cell>
          <cell r="AP307">
            <v>2399</v>
          </cell>
          <cell r="AQ307">
            <v>1536</v>
          </cell>
          <cell r="AR307">
            <v>863</v>
          </cell>
          <cell r="AS307">
            <v>1293</v>
          </cell>
          <cell r="AT307">
            <v>5340</v>
          </cell>
        </row>
        <row r="308">
          <cell r="A308">
            <v>301</v>
          </cell>
          <cell r="B308" t="str">
            <v>Wellingborough</v>
          </cell>
          <cell r="C308" t="str">
            <v>E2837</v>
          </cell>
          <cell r="D308">
            <v>111686</v>
          </cell>
          <cell r="E308">
            <v>71607649</v>
          </cell>
          <cell r="F308">
            <v>35231573.899999999</v>
          </cell>
          <cell r="G308">
            <v>1860678.89</v>
          </cell>
          <cell r="H308">
            <v>567708.67000000004</v>
          </cell>
          <cell r="I308">
            <v>1292970.22</v>
          </cell>
          <cell r="J308">
            <v>1658304.88</v>
          </cell>
          <cell r="K308">
            <v>1460.48</v>
          </cell>
          <cell r="L308">
            <v>2462.15</v>
          </cell>
          <cell r="M308">
            <v>120786.55</v>
          </cell>
          <cell r="N308">
            <v>1366075.54</v>
          </cell>
          <cell r="O308">
            <v>91222.04</v>
          </cell>
          <cell r="P308">
            <v>11463.28</v>
          </cell>
          <cell r="Q308">
            <v>365.12</v>
          </cell>
          <cell r="R308">
            <v>0</v>
          </cell>
          <cell r="S308">
            <v>0</v>
          </cell>
          <cell r="T308">
            <v>0</v>
          </cell>
          <cell r="U308">
            <v>0</v>
          </cell>
          <cell r="V308">
            <v>0</v>
          </cell>
          <cell r="W308">
            <v>0</v>
          </cell>
          <cell r="X308">
            <v>0</v>
          </cell>
          <cell r="Y308">
            <v>231220.57</v>
          </cell>
          <cell r="Z308">
            <v>30443249.300000001</v>
          </cell>
          <cell r="AA308">
            <v>48271</v>
          </cell>
          <cell r="AC308">
            <v>134</v>
          </cell>
          <cell r="AD308">
            <v>1</v>
          </cell>
          <cell r="AE308">
            <v>1</v>
          </cell>
          <cell r="AF308">
            <v>8</v>
          </cell>
          <cell r="AG308">
            <v>254</v>
          </cell>
          <cell r="AH308">
            <v>60</v>
          </cell>
          <cell r="AI308">
            <v>3</v>
          </cell>
          <cell r="AJ308">
            <v>1</v>
          </cell>
          <cell r="AK308">
            <v>0</v>
          </cell>
          <cell r="AL308">
            <v>0</v>
          </cell>
          <cell r="AM308">
            <v>0</v>
          </cell>
          <cell r="AN308">
            <v>0</v>
          </cell>
          <cell r="AO308">
            <v>964</v>
          </cell>
          <cell r="AP308">
            <v>935</v>
          </cell>
          <cell r="AQ308">
            <v>600</v>
          </cell>
          <cell r="AR308">
            <v>335</v>
          </cell>
          <cell r="AS308">
            <v>590</v>
          </cell>
          <cell r="AT308">
            <v>2571</v>
          </cell>
        </row>
        <row r="309">
          <cell r="A309">
            <v>302</v>
          </cell>
          <cell r="B309" t="str">
            <v>Welwyn Hatfield</v>
          </cell>
          <cell r="C309" t="str">
            <v>E1940</v>
          </cell>
          <cell r="D309">
            <v>154681</v>
          </cell>
          <cell r="E309">
            <v>143308479</v>
          </cell>
          <cell r="F309">
            <v>65713369</v>
          </cell>
          <cell r="G309">
            <v>1175366</v>
          </cell>
          <cell r="H309">
            <v>1444880</v>
          </cell>
          <cell r="I309">
            <v>-269514</v>
          </cell>
          <cell r="J309">
            <v>5627158</v>
          </cell>
          <cell r="K309">
            <v>44151</v>
          </cell>
          <cell r="L309">
            <v>0</v>
          </cell>
          <cell r="M309">
            <v>218786</v>
          </cell>
          <cell r="N309">
            <v>1901739</v>
          </cell>
          <cell r="O309">
            <v>245983</v>
          </cell>
          <cell r="P309">
            <v>46088</v>
          </cell>
          <cell r="Q309">
            <v>5609</v>
          </cell>
          <cell r="R309">
            <v>0</v>
          </cell>
          <cell r="S309">
            <v>0</v>
          </cell>
          <cell r="T309">
            <v>0</v>
          </cell>
          <cell r="U309">
            <v>0</v>
          </cell>
          <cell r="V309">
            <v>0</v>
          </cell>
          <cell r="W309">
            <v>496460</v>
          </cell>
          <cell r="X309">
            <v>65528</v>
          </cell>
          <cell r="Y309">
            <v>563000</v>
          </cell>
          <cell r="Z309">
            <v>56177845</v>
          </cell>
          <cell r="AA309">
            <v>749616</v>
          </cell>
          <cell r="AC309">
            <v>208</v>
          </cell>
          <cell r="AD309">
            <v>10</v>
          </cell>
          <cell r="AE309">
            <v>0</v>
          </cell>
          <cell r="AF309">
            <v>5</v>
          </cell>
          <cell r="AG309">
            <v>294</v>
          </cell>
          <cell r="AH309">
            <v>77</v>
          </cell>
          <cell r="AI309">
            <v>6</v>
          </cell>
          <cell r="AJ309">
            <v>10</v>
          </cell>
          <cell r="AK309">
            <v>0</v>
          </cell>
          <cell r="AL309">
            <v>0</v>
          </cell>
          <cell r="AM309">
            <v>0</v>
          </cell>
          <cell r="AN309">
            <v>0</v>
          </cell>
          <cell r="AO309">
            <v>1384</v>
          </cell>
          <cell r="AP309">
            <v>614</v>
          </cell>
          <cell r="AQ309">
            <v>400</v>
          </cell>
          <cell r="AR309">
            <v>214</v>
          </cell>
          <cell r="AS309">
            <v>792</v>
          </cell>
          <cell r="AT309">
            <v>2845</v>
          </cell>
        </row>
        <row r="310">
          <cell r="A310">
            <v>303</v>
          </cell>
          <cell r="B310" t="str">
            <v>West Berkshire</v>
          </cell>
          <cell r="C310" t="str">
            <v>E0302</v>
          </cell>
          <cell r="D310">
            <v>258585</v>
          </cell>
          <cell r="E310">
            <v>193915342</v>
          </cell>
          <cell r="F310">
            <v>91073124</v>
          </cell>
          <cell r="G310">
            <v>1800000</v>
          </cell>
          <cell r="H310">
            <v>1891840</v>
          </cell>
          <cell r="I310">
            <v>-91840</v>
          </cell>
          <cell r="J310">
            <v>3855863</v>
          </cell>
          <cell r="K310">
            <v>34933</v>
          </cell>
          <cell r="L310">
            <v>28006</v>
          </cell>
          <cell r="M310">
            <v>80000</v>
          </cell>
          <cell r="N310">
            <v>1575670</v>
          </cell>
          <cell r="O310">
            <v>40018</v>
          </cell>
          <cell r="P310">
            <v>40241</v>
          </cell>
          <cell r="Q310">
            <v>0</v>
          </cell>
          <cell r="R310">
            <v>12416</v>
          </cell>
          <cell r="S310">
            <v>46247</v>
          </cell>
          <cell r="T310">
            <v>0</v>
          </cell>
          <cell r="U310">
            <v>0</v>
          </cell>
          <cell r="V310">
            <v>0</v>
          </cell>
          <cell r="W310">
            <v>0</v>
          </cell>
          <cell r="X310">
            <v>135000</v>
          </cell>
          <cell r="Y310">
            <v>405000</v>
          </cell>
          <cell r="Z310">
            <v>84832945</v>
          </cell>
          <cell r="AA310">
            <v>1285000</v>
          </cell>
          <cell r="AC310">
            <v>227</v>
          </cell>
          <cell r="AD310">
            <v>12</v>
          </cell>
          <cell r="AE310">
            <v>18</v>
          </cell>
          <cell r="AF310">
            <v>1</v>
          </cell>
          <cell r="AG310">
            <v>409</v>
          </cell>
          <cell r="AH310">
            <v>35</v>
          </cell>
          <cell r="AI310">
            <v>18</v>
          </cell>
          <cell r="AJ310">
            <v>0</v>
          </cell>
          <cell r="AK310">
            <v>8</v>
          </cell>
          <cell r="AL310">
            <v>23</v>
          </cell>
          <cell r="AM310">
            <v>0</v>
          </cell>
          <cell r="AN310">
            <v>0</v>
          </cell>
          <cell r="AO310">
            <v>2230</v>
          </cell>
          <cell r="AP310">
            <v>1110</v>
          </cell>
          <cell r="AQ310">
            <v>604</v>
          </cell>
          <cell r="AR310">
            <v>506</v>
          </cell>
          <cell r="AS310">
            <v>1746</v>
          </cell>
          <cell r="AT310">
            <v>5207</v>
          </cell>
        </row>
        <row r="311">
          <cell r="A311">
            <v>304</v>
          </cell>
          <cell r="B311" t="str">
            <v>West Devon</v>
          </cell>
          <cell r="C311" t="str">
            <v>E1140</v>
          </cell>
          <cell r="D311">
            <v>83914</v>
          </cell>
          <cell r="E311">
            <v>28741785</v>
          </cell>
          <cell r="F311">
            <v>13540741</v>
          </cell>
          <cell r="G311">
            <v>1523918</v>
          </cell>
          <cell r="H311">
            <v>215784</v>
          </cell>
          <cell r="I311">
            <v>1308134</v>
          </cell>
          <cell r="J311">
            <v>734305</v>
          </cell>
          <cell r="K311">
            <v>71448</v>
          </cell>
          <cell r="L311">
            <v>48149</v>
          </cell>
          <cell r="M311">
            <v>40000</v>
          </cell>
          <cell r="N311">
            <v>323189</v>
          </cell>
          <cell r="O311">
            <v>61349</v>
          </cell>
          <cell r="P311">
            <v>12120</v>
          </cell>
          <cell r="Q311">
            <v>8000</v>
          </cell>
          <cell r="R311">
            <v>16236</v>
          </cell>
          <cell r="S311">
            <v>0</v>
          </cell>
          <cell r="T311">
            <v>0</v>
          </cell>
          <cell r="U311">
            <v>0</v>
          </cell>
          <cell r="V311">
            <v>0</v>
          </cell>
          <cell r="W311">
            <v>10000</v>
          </cell>
          <cell r="X311">
            <v>20000</v>
          </cell>
          <cell r="Y311">
            <v>411000</v>
          </cell>
          <cell r="Z311">
            <v>10412579</v>
          </cell>
          <cell r="AA311">
            <v>82405</v>
          </cell>
          <cell r="AC311">
            <v>169</v>
          </cell>
          <cell r="AD311">
            <v>30</v>
          </cell>
          <cell r="AE311">
            <v>41</v>
          </cell>
          <cell r="AF311">
            <v>1</v>
          </cell>
          <cell r="AG311">
            <v>207</v>
          </cell>
          <cell r="AH311">
            <v>92</v>
          </cell>
          <cell r="AI311">
            <v>6</v>
          </cell>
          <cell r="AJ311">
            <v>11</v>
          </cell>
          <cell r="AK311">
            <v>21</v>
          </cell>
          <cell r="AL311">
            <v>0</v>
          </cell>
          <cell r="AM311">
            <v>0</v>
          </cell>
          <cell r="AN311">
            <v>0</v>
          </cell>
          <cell r="AO311">
            <v>689</v>
          </cell>
          <cell r="AP311">
            <v>781</v>
          </cell>
          <cell r="AQ311">
            <v>561</v>
          </cell>
          <cell r="AR311">
            <v>220</v>
          </cell>
          <cell r="AS311">
            <v>720</v>
          </cell>
          <cell r="AT311">
            <v>2208</v>
          </cell>
        </row>
        <row r="312">
          <cell r="A312">
            <v>305</v>
          </cell>
          <cell r="B312" t="str">
            <v>West Dorset</v>
          </cell>
          <cell r="C312" t="str">
            <v>E1237</v>
          </cell>
          <cell r="D312">
            <v>208248</v>
          </cell>
          <cell r="E312">
            <v>81144501</v>
          </cell>
          <cell r="F312">
            <v>37706084</v>
          </cell>
          <cell r="G312">
            <v>3540366</v>
          </cell>
          <cell r="H312">
            <v>658487</v>
          </cell>
          <cell r="I312">
            <v>2881879</v>
          </cell>
          <cell r="J312">
            <v>2821699</v>
          </cell>
          <cell r="K312">
            <v>78521</v>
          </cell>
          <cell r="L312">
            <v>88050</v>
          </cell>
          <cell r="M312">
            <v>0</v>
          </cell>
          <cell r="N312">
            <v>755749</v>
          </cell>
          <cell r="O312">
            <v>157943</v>
          </cell>
          <cell r="P312">
            <v>4865</v>
          </cell>
          <cell r="Q312">
            <v>1485</v>
          </cell>
          <cell r="R312">
            <v>64437</v>
          </cell>
          <cell r="S312">
            <v>0</v>
          </cell>
          <cell r="T312">
            <v>0</v>
          </cell>
          <cell r="U312">
            <v>0</v>
          </cell>
          <cell r="V312">
            <v>0</v>
          </cell>
          <cell r="W312">
            <v>10000</v>
          </cell>
          <cell r="X312">
            <v>10000</v>
          </cell>
          <cell r="Y312">
            <v>817012.7</v>
          </cell>
          <cell r="Z312">
            <v>29861180.300000001</v>
          </cell>
          <cell r="AA312">
            <v>1633227</v>
          </cell>
          <cell r="AC312">
            <v>345</v>
          </cell>
          <cell r="AD312">
            <v>25</v>
          </cell>
          <cell r="AE312">
            <v>68</v>
          </cell>
          <cell r="AF312">
            <v>0</v>
          </cell>
          <cell r="AG312">
            <v>344</v>
          </cell>
          <cell r="AH312">
            <v>2</v>
          </cell>
          <cell r="AI312">
            <v>2</v>
          </cell>
          <cell r="AJ312">
            <v>3</v>
          </cell>
          <cell r="AK312">
            <v>68</v>
          </cell>
          <cell r="AL312">
            <v>0</v>
          </cell>
          <cell r="AM312">
            <v>0</v>
          </cell>
          <cell r="AN312">
            <v>0</v>
          </cell>
          <cell r="AO312">
            <v>1575</v>
          </cell>
          <cell r="AP312">
            <v>2248</v>
          </cell>
          <cell r="AQ312">
            <v>1686</v>
          </cell>
          <cell r="AR312">
            <v>562</v>
          </cell>
          <cell r="AS312">
            <v>1438</v>
          </cell>
          <cell r="AT312">
            <v>5384</v>
          </cell>
        </row>
        <row r="313">
          <cell r="A313">
            <v>306</v>
          </cell>
          <cell r="B313" t="str">
            <v>West Lancashire</v>
          </cell>
          <cell r="C313" t="str">
            <v>E2343</v>
          </cell>
          <cell r="D313">
            <v>132639</v>
          </cell>
          <cell r="E313">
            <v>79861466</v>
          </cell>
          <cell r="F313">
            <v>37739513</v>
          </cell>
          <cell r="G313">
            <v>1912814</v>
          </cell>
          <cell r="H313">
            <v>738419</v>
          </cell>
          <cell r="I313">
            <v>1174395</v>
          </cell>
          <cell r="J313">
            <v>2384663</v>
          </cell>
          <cell r="K313">
            <v>0</v>
          </cell>
          <cell r="L313">
            <v>5386</v>
          </cell>
          <cell r="M313">
            <v>80000</v>
          </cell>
          <cell r="N313">
            <v>2046115</v>
          </cell>
          <cell r="O313">
            <v>9139</v>
          </cell>
          <cell r="P313">
            <v>28931</v>
          </cell>
          <cell r="Q313">
            <v>0</v>
          </cell>
          <cell r="R313">
            <v>0</v>
          </cell>
          <cell r="S313">
            <v>0</v>
          </cell>
          <cell r="T313">
            <v>0</v>
          </cell>
          <cell r="U313">
            <v>0</v>
          </cell>
          <cell r="V313">
            <v>0</v>
          </cell>
          <cell r="W313">
            <v>0</v>
          </cell>
          <cell r="X313">
            <v>404673</v>
          </cell>
          <cell r="Y313">
            <v>517000</v>
          </cell>
          <cell r="Z313">
            <v>31029663</v>
          </cell>
          <cell r="AA313">
            <v>420000</v>
          </cell>
          <cell r="AC313">
            <v>153</v>
          </cell>
          <cell r="AD313">
            <v>0</v>
          </cell>
          <cell r="AE313">
            <v>5</v>
          </cell>
          <cell r="AF313">
            <v>7</v>
          </cell>
          <cell r="AG313">
            <v>436</v>
          </cell>
          <cell r="AH313">
            <v>7</v>
          </cell>
          <cell r="AI313">
            <v>22</v>
          </cell>
          <cell r="AJ313">
            <v>0</v>
          </cell>
          <cell r="AK313">
            <v>0</v>
          </cell>
          <cell r="AL313">
            <v>0</v>
          </cell>
          <cell r="AM313">
            <v>0</v>
          </cell>
          <cell r="AN313">
            <v>0</v>
          </cell>
          <cell r="AO313">
            <v>981</v>
          </cell>
          <cell r="AP313">
            <v>1056</v>
          </cell>
          <cell r="AQ313">
            <v>703</v>
          </cell>
          <cell r="AR313">
            <v>353</v>
          </cell>
          <cell r="AS313">
            <v>1065</v>
          </cell>
          <cell r="AT313">
            <v>3155</v>
          </cell>
        </row>
        <row r="314">
          <cell r="A314">
            <v>307</v>
          </cell>
          <cell r="B314" t="str">
            <v>West Lindsey</v>
          </cell>
          <cell r="C314" t="str">
            <v>E2537</v>
          </cell>
          <cell r="D314">
            <v>105817</v>
          </cell>
          <cell r="E314">
            <v>42750985</v>
          </cell>
          <cell r="F314">
            <v>20534607</v>
          </cell>
          <cell r="G314">
            <v>1626300</v>
          </cell>
          <cell r="H314">
            <v>376968</v>
          </cell>
          <cell r="I314">
            <v>1249332</v>
          </cell>
          <cell r="J314">
            <v>1365598</v>
          </cell>
          <cell r="K314">
            <v>25151</v>
          </cell>
          <cell r="L314">
            <v>35853</v>
          </cell>
          <cell r="M314">
            <v>20000</v>
          </cell>
          <cell r="N314">
            <v>466111</v>
          </cell>
          <cell r="O314">
            <v>28923</v>
          </cell>
          <cell r="P314">
            <v>34937</v>
          </cell>
          <cell r="Q314">
            <v>1779</v>
          </cell>
          <cell r="R314">
            <v>6683</v>
          </cell>
          <cell r="S314">
            <v>0</v>
          </cell>
          <cell r="T314">
            <v>0</v>
          </cell>
          <cell r="U314">
            <v>0</v>
          </cell>
          <cell r="V314">
            <v>0</v>
          </cell>
          <cell r="W314">
            <v>30000</v>
          </cell>
          <cell r="X314">
            <v>47072</v>
          </cell>
          <cell r="Y314">
            <v>330000</v>
          </cell>
          <cell r="Z314">
            <v>16914537</v>
          </cell>
          <cell r="AA314">
            <v>469272</v>
          </cell>
          <cell r="AC314">
            <v>166</v>
          </cell>
          <cell r="AD314">
            <v>9</v>
          </cell>
          <cell r="AE314">
            <v>39</v>
          </cell>
          <cell r="AF314">
            <v>0</v>
          </cell>
          <cell r="AG314">
            <v>207</v>
          </cell>
          <cell r="AH314">
            <v>82</v>
          </cell>
          <cell r="AI314">
            <v>49</v>
          </cell>
          <cell r="AJ314">
            <v>7</v>
          </cell>
          <cell r="AK314">
            <v>16</v>
          </cell>
          <cell r="AL314">
            <v>0</v>
          </cell>
          <cell r="AM314">
            <v>0</v>
          </cell>
          <cell r="AN314">
            <v>0</v>
          </cell>
          <cell r="AO314">
            <v>970</v>
          </cell>
          <cell r="AP314">
            <v>1079</v>
          </cell>
          <cell r="AQ314">
            <v>827</v>
          </cell>
          <cell r="AR314">
            <v>252</v>
          </cell>
          <cell r="AS314">
            <v>661</v>
          </cell>
          <cell r="AT314">
            <v>2721</v>
          </cell>
        </row>
        <row r="315">
          <cell r="A315">
            <v>308</v>
          </cell>
          <cell r="B315" t="str">
            <v>West Oxfordshire</v>
          </cell>
          <cell r="C315" t="str">
            <v>E3135</v>
          </cell>
          <cell r="D315">
            <v>163844</v>
          </cell>
          <cell r="E315">
            <v>81286996</v>
          </cell>
          <cell r="F315">
            <v>37864907</v>
          </cell>
          <cell r="G315">
            <v>2210179</v>
          </cell>
          <cell r="H315">
            <v>702569</v>
          </cell>
          <cell r="I315">
            <v>1507610</v>
          </cell>
          <cell r="J315">
            <v>2305151</v>
          </cell>
          <cell r="K315">
            <v>55366</v>
          </cell>
          <cell r="L315">
            <v>46343</v>
          </cell>
          <cell r="M315">
            <v>0</v>
          </cell>
          <cell r="N315">
            <v>478728</v>
          </cell>
          <cell r="O315">
            <v>77055</v>
          </cell>
          <cell r="P315">
            <v>0</v>
          </cell>
          <cell r="Q315">
            <v>0</v>
          </cell>
          <cell r="R315">
            <v>3452</v>
          </cell>
          <cell r="S315">
            <v>0</v>
          </cell>
          <cell r="T315">
            <v>0</v>
          </cell>
          <cell r="U315">
            <v>0</v>
          </cell>
          <cell r="V315">
            <v>0</v>
          </cell>
          <cell r="W315">
            <v>0</v>
          </cell>
          <cell r="X315">
            <v>11042</v>
          </cell>
          <cell r="Y315">
            <v>214755</v>
          </cell>
          <cell r="Z315">
            <v>33100932</v>
          </cell>
          <cell r="AA315">
            <v>357655</v>
          </cell>
          <cell r="AC315">
            <v>251</v>
          </cell>
          <cell r="AD315">
            <v>19</v>
          </cell>
          <cell r="AE315">
            <v>35</v>
          </cell>
          <cell r="AF315">
            <v>0</v>
          </cell>
          <cell r="AG315">
            <v>149</v>
          </cell>
          <cell r="AH315">
            <v>15</v>
          </cell>
          <cell r="AI315">
            <v>0</v>
          </cell>
          <cell r="AJ315">
            <v>0</v>
          </cell>
          <cell r="AK315">
            <v>4</v>
          </cell>
          <cell r="AL315">
            <v>0</v>
          </cell>
          <cell r="AM315">
            <v>0</v>
          </cell>
          <cell r="AN315">
            <v>0</v>
          </cell>
          <cell r="AO315">
            <v>1363</v>
          </cell>
          <cell r="AP315">
            <v>1293</v>
          </cell>
          <cell r="AQ315">
            <v>870</v>
          </cell>
          <cell r="AR315">
            <v>423</v>
          </cell>
          <cell r="AS315">
            <v>1149</v>
          </cell>
          <cell r="AT315">
            <v>3820</v>
          </cell>
        </row>
        <row r="316">
          <cell r="A316">
            <v>309</v>
          </cell>
          <cell r="B316" t="str">
            <v>West Somerset</v>
          </cell>
          <cell r="C316" t="str">
            <v>E3335</v>
          </cell>
          <cell r="D316">
            <v>74735</v>
          </cell>
          <cell r="E316">
            <v>31297381</v>
          </cell>
          <cell r="F316">
            <v>14771302</v>
          </cell>
          <cell r="G316">
            <v>1257794</v>
          </cell>
          <cell r="H316">
            <v>269001</v>
          </cell>
          <cell r="I316">
            <v>988793</v>
          </cell>
          <cell r="J316">
            <v>548156</v>
          </cell>
          <cell r="K316">
            <v>11394</v>
          </cell>
          <cell r="L316">
            <v>40259</v>
          </cell>
          <cell r="M316">
            <v>0</v>
          </cell>
          <cell r="N316">
            <v>81806</v>
          </cell>
          <cell r="O316">
            <v>28302</v>
          </cell>
          <cell r="P316">
            <v>84782</v>
          </cell>
          <cell r="Q316">
            <v>2357</v>
          </cell>
          <cell r="R316">
            <v>40259</v>
          </cell>
          <cell r="S316">
            <v>59628</v>
          </cell>
          <cell r="T316">
            <v>0</v>
          </cell>
          <cell r="U316">
            <v>0</v>
          </cell>
          <cell r="V316">
            <v>0</v>
          </cell>
          <cell r="W316">
            <v>500</v>
          </cell>
          <cell r="X316">
            <v>5000</v>
          </cell>
          <cell r="Y316">
            <v>210000</v>
          </cell>
          <cell r="Z316">
            <v>12549096</v>
          </cell>
          <cell r="AA316">
            <v>627500</v>
          </cell>
          <cell r="AC316">
            <v>143</v>
          </cell>
          <cell r="AD316">
            <v>4</v>
          </cell>
          <cell r="AE316">
            <v>36</v>
          </cell>
          <cell r="AF316">
            <v>0</v>
          </cell>
          <cell r="AG316">
            <v>120</v>
          </cell>
          <cell r="AH316">
            <v>28</v>
          </cell>
          <cell r="AI316">
            <v>19</v>
          </cell>
          <cell r="AJ316">
            <v>2</v>
          </cell>
          <cell r="AK316">
            <v>36</v>
          </cell>
          <cell r="AL316">
            <v>93</v>
          </cell>
          <cell r="AM316">
            <v>0</v>
          </cell>
          <cell r="AN316">
            <v>0</v>
          </cell>
          <cell r="AO316">
            <v>458</v>
          </cell>
          <cell r="AP316">
            <v>838</v>
          </cell>
          <cell r="AQ316">
            <v>655</v>
          </cell>
          <cell r="AR316">
            <v>183</v>
          </cell>
          <cell r="AS316">
            <v>602</v>
          </cell>
          <cell r="AT316">
            <v>1911</v>
          </cell>
        </row>
        <row r="317">
          <cell r="A317">
            <v>310</v>
          </cell>
          <cell r="B317" t="str">
            <v>Westminster</v>
          </cell>
          <cell r="C317" t="str">
            <v>E5022</v>
          </cell>
          <cell r="D317">
            <v>3129174</v>
          </cell>
          <cell r="E317">
            <v>4168727839</v>
          </cell>
          <cell r="F317">
            <v>1970386488</v>
          </cell>
          <cell r="G317">
            <v>1884231.17</v>
          </cell>
          <cell r="H317">
            <v>44559728.899999999</v>
          </cell>
          <cell r="I317">
            <v>-42675498</v>
          </cell>
          <cell r="J317">
            <v>65489935.5</v>
          </cell>
          <cell r="K317">
            <v>22750.400000000001</v>
          </cell>
          <cell r="L317">
            <v>0</v>
          </cell>
          <cell r="M317">
            <v>0</v>
          </cell>
          <cell r="N317">
            <v>122183557</v>
          </cell>
          <cell r="O317">
            <v>325368.3</v>
          </cell>
          <cell r="P317">
            <v>13362.32</v>
          </cell>
          <cell r="Q317">
            <v>5687.6</v>
          </cell>
          <cell r="R317">
            <v>0</v>
          </cell>
          <cell r="S317">
            <v>0</v>
          </cell>
          <cell r="T317">
            <v>0</v>
          </cell>
          <cell r="U317">
            <v>0</v>
          </cell>
          <cell r="V317">
            <v>0</v>
          </cell>
          <cell r="W317">
            <v>0</v>
          </cell>
          <cell r="X317">
            <v>0</v>
          </cell>
          <cell r="Y317">
            <v>3000000</v>
          </cell>
          <cell r="Z317">
            <v>1818083691</v>
          </cell>
          <cell r="AA317">
            <v>51172801</v>
          </cell>
          <cell r="AC317">
            <v>1083</v>
          </cell>
          <cell r="AD317">
            <v>1</v>
          </cell>
          <cell r="AE317">
            <v>0</v>
          </cell>
          <cell r="AF317">
            <v>0</v>
          </cell>
          <cell r="AG317">
            <v>5677</v>
          </cell>
          <cell r="AH317">
            <v>101</v>
          </cell>
          <cell r="AI317">
            <v>4</v>
          </cell>
          <cell r="AJ317">
            <v>1</v>
          </cell>
          <cell r="AK317">
            <v>0</v>
          </cell>
          <cell r="AL317">
            <v>0</v>
          </cell>
          <cell r="AM317">
            <v>0</v>
          </cell>
          <cell r="AN317">
            <v>0</v>
          </cell>
          <cell r="AO317">
            <v>21804</v>
          </cell>
          <cell r="AP317">
            <v>1001</v>
          </cell>
          <cell r="AQ317">
            <v>349</v>
          </cell>
          <cell r="AR317">
            <v>652</v>
          </cell>
          <cell r="AS317">
            <v>11723</v>
          </cell>
          <cell r="AT317">
            <v>35418</v>
          </cell>
        </row>
        <row r="318">
          <cell r="A318">
            <v>311</v>
          </cell>
          <cell r="B318" t="str">
            <v>Weymouth and Portland</v>
          </cell>
          <cell r="C318" t="str">
            <v>E1238</v>
          </cell>
          <cell r="D318">
            <v>107702</v>
          </cell>
          <cell r="E318">
            <v>44280004</v>
          </cell>
          <cell r="F318">
            <v>20080686</v>
          </cell>
          <cell r="G318">
            <v>1515455</v>
          </cell>
          <cell r="H318">
            <v>377997</v>
          </cell>
          <cell r="I318">
            <v>1137458</v>
          </cell>
          <cell r="J318">
            <v>1088254</v>
          </cell>
          <cell r="K318">
            <v>70563</v>
          </cell>
          <cell r="L318">
            <v>0</v>
          </cell>
          <cell r="M318">
            <v>0</v>
          </cell>
          <cell r="N318">
            <v>443297</v>
          </cell>
          <cell r="O318">
            <v>25667</v>
          </cell>
          <cell r="P318">
            <v>95341</v>
          </cell>
          <cell r="Q318">
            <v>0</v>
          </cell>
          <cell r="R318">
            <v>0</v>
          </cell>
          <cell r="S318">
            <v>0</v>
          </cell>
          <cell r="T318">
            <v>0</v>
          </cell>
          <cell r="U318">
            <v>0</v>
          </cell>
          <cell r="V318">
            <v>0</v>
          </cell>
          <cell r="W318">
            <v>10000</v>
          </cell>
          <cell r="X318">
            <v>10000</v>
          </cell>
          <cell r="Y318">
            <v>492922.16</v>
          </cell>
          <cell r="Z318">
            <v>16572840.800000001</v>
          </cell>
          <cell r="AA318">
            <v>911631</v>
          </cell>
          <cell r="AC318">
            <v>122</v>
          </cell>
          <cell r="AD318">
            <v>15</v>
          </cell>
          <cell r="AE318">
            <v>0</v>
          </cell>
          <cell r="AF318">
            <v>0</v>
          </cell>
          <cell r="AG318">
            <v>250</v>
          </cell>
          <cell r="AH318">
            <v>10</v>
          </cell>
          <cell r="AI318">
            <v>3</v>
          </cell>
          <cell r="AJ318">
            <v>0</v>
          </cell>
          <cell r="AK318">
            <v>0</v>
          </cell>
          <cell r="AL318">
            <v>0</v>
          </cell>
          <cell r="AM318">
            <v>0</v>
          </cell>
          <cell r="AN318">
            <v>0</v>
          </cell>
          <cell r="AO318">
            <v>748</v>
          </cell>
          <cell r="AP318">
            <v>1252</v>
          </cell>
          <cell r="AQ318">
            <v>939</v>
          </cell>
          <cell r="AR318">
            <v>313</v>
          </cell>
          <cell r="AS318">
            <v>716</v>
          </cell>
          <cell r="AT318">
            <v>2762</v>
          </cell>
        </row>
        <row r="319">
          <cell r="A319">
            <v>312</v>
          </cell>
          <cell r="B319" t="str">
            <v>Wigan</v>
          </cell>
          <cell r="C319" t="str">
            <v>E4210</v>
          </cell>
          <cell r="D319">
            <v>387365</v>
          </cell>
          <cell r="E319">
            <v>208686394</v>
          </cell>
          <cell r="F319">
            <v>98707106</v>
          </cell>
          <cell r="G319">
            <v>3206177</v>
          </cell>
          <cell r="H319">
            <v>1923658</v>
          </cell>
          <cell r="I319">
            <v>1282519</v>
          </cell>
          <cell r="J319">
            <v>5013575</v>
          </cell>
          <cell r="K319">
            <v>160448</v>
          </cell>
          <cell r="L319">
            <v>0</v>
          </cell>
          <cell r="M319">
            <v>21360</v>
          </cell>
          <cell r="N319">
            <v>3218809</v>
          </cell>
          <cell r="O319">
            <v>772813</v>
          </cell>
          <cell r="P319">
            <v>485652</v>
          </cell>
          <cell r="Q319">
            <v>28158</v>
          </cell>
          <cell r="R319">
            <v>0</v>
          </cell>
          <cell r="S319">
            <v>0</v>
          </cell>
          <cell r="T319">
            <v>0</v>
          </cell>
          <cell r="U319">
            <v>0</v>
          </cell>
          <cell r="V319">
            <v>0</v>
          </cell>
          <cell r="W319">
            <v>0</v>
          </cell>
          <cell r="X319">
            <v>0</v>
          </cell>
          <cell r="Y319">
            <v>1257067</v>
          </cell>
          <cell r="Z319">
            <v>86083305</v>
          </cell>
          <cell r="AA319">
            <v>1104284</v>
          </cell>
          <cell r="AC319">
            <v>381</v>
          </cell>
          <cell r="AD319">
            <v>9</v>
          </cell>
          <cell r="AE319">
            <v>0</v>
          </cell>
          <cell r="AF319">
            <v>0</v>
          </cell>
          <cell r="AG319">
            <v>1350</v>
          </cell>
          <cell r="AH319">
            <v>311</v>
          </cell>
          <cell r="AI319">
            <v>107</v>
          </cell>
          <cell r="AJ319">
            <v>7</v>
          </cell>
          <cell r="AK319">
            <v>0</v>
          </cell>
          <cell r="AL319">
            <v>0</v>
          </cell>
          <cell r="AM319">
            <v>0</v>
          </cell>
          <cell r="AN319">
            <v>0</v>
          </cell>
          <cell r="AO319">
            <v>3449</v>
          </cell>
          <cell r="AP319">
            <v>3437</v>
          </cell>
          <cell r="AQ319">
            <v>2379</v>
          </cell>
          <cell r="AR319">
            <v>1058</v>
          </cell>
          <cell r="AS319">
            <v>2238</v>
          </cell>
          <cell r="AT319">
            <v>9262</v>
          </cell>
        </row>
        <row r="320">
          <cell r="A320">
            <v>313</v>
          </cell>
          <cell r="B320" t="str">
            <v>Wiltshire UA</v>
          </cell>
          <cell r="C320" t="str">
            <v>E3902</v>
          </cell>
          <cell r="D320">
            <v>622066</v>
          </cell>
          <cell r="E320">
            <v>356635666</v>
          </cell>
          <cell r="F320">
            <v>170011381</v>
          </cell>
          <cell r="G320">
            <v>8851238</v>
          </cell>
          <cell r="H320">
            <v>3274957</v>
          </cell>
          <cell r="I320">
            <v>5576281</v>
          </cell>
          <cell r="J320">
            <v>9271457</v>
          </cell>
          <cell r="K320">
            <v>163614</v>
          </cell>
          <cell r="L320">
            <v>231244</v>
          </cell>
          <cell r="M320">
            <v>250000</v>
          </cell>
          <cell r="N320">
            <v>3349101</v>
          </cell>
          <cell r="O320">
            <v>528184</v>
          </cell>
          <cell r="P320">
            <v>319751</v>
          </cell>
          <cell r="Q320">
            <v>0</v>
          </cell>
          <cell r="R320">
            <v>240318</v>
          </cell>
          <cell r="S320">
            <v>0</v>
          </cell>
          <cell r="T320">
            <v>0</v>
          </cell>
          <cell r="U320">
            <v>0</v>
          </cell>
          <cell r="V320">
            <v>0</v>
          </cell>
          <cell r="W320">
            <v>100000</v>
          </cell>
          <cell r="X320">
            <v>180000</v>
          </cell>
          <cell r="Y320">
            <v>2155000</v>
          </cell>
          <cell r="Z320">
            <v>147216898</v>
          </cell>
          <cell r="AA320">
            <v>3312380</v>
          </cell>
          <cell r="AC320">
            <v>1008</v>
          </cell>
          <cell r="AD320">
            <v>31</v>
          </cell>
          <cell r="AE320">
            <v>168</v>
          </cell>
          <cell r="AF320">
            <v>0</v>
          </cell>
          <cell r="AG320">
            <v>1339</v>
          </cell>
          <cell r="AH320">
            <v>484</v>
          </cell>
          <cell r="AI320">
            <v>27</v>
          </cell>
          <cell r="AJ320">
            <v>0</v>
          </cell>
          <cell r="AK320">
            <v>168</v>
          </cell>
          <cell r="AL320">
            <v>0</v>
          </cell>
          <cell r="AM320">
            <v>0</v>
          </cell>
          <cell r="AN320">
            <v>0</v>
          </cell>
          <cell r="AO320">
            <v>5598</v>
          </cell>
          <cell r="AP320">
            <v>4937</v>
          </cell>
          <cell r="AQ320">
            <v>3251</v>
          </cell>
          <cell r="AR320">
            <v>1686</v>
          </cell>
          <cell r="AS320">
            <v>3814</v>
          </cell>
          <cell r="AT320">
            <v>14581</v>
          </cell>
        </row>
        <row r="321">
          <cell r="A321">
            <v>314</v>
          </cell>
          <cell r="B321" t="str">
            <v>Winchester</v>
          </cell>
          <cell r="C321" t="str">
            <v>E1743</v>
          </cell>
          <cell r="D321">
            <v>198414</v>
          </cell>
          <cell r="E321">
            <v>134069124</v>
          </cell>
          <cell r="F321">
            <v>62739683</v>
          </cell>
          <cell r="G321">
            <v>2399486</v>
          </cell>
          <cell r="H321">
            <v>1279819.54</v>
          </cell>
          <cell r="I321">
            <v>1119666.46</v>
          </cell>
          <cell r="J321">
            <v>3138678.23</v>
          </cell>
          <cell r="K321">
            <v>44010.46</v>
          </cell>
          <cell r="L321">
            <v>14520.25</v>
          </cell>
          <cell r="M321">
            <v>7570</v>
          </cell>
          <cell r="N321">
            <v>1368988.17</v>
          </cell>
          <cell r="O321">
            <v>73929.89</v>
          </cell>
          <cell r="P321">
            <v>182376.75</v>
          </cell>
          <cell r="Q321">
            <v>3995.78</v>
          </cell>
          <cell r="R321">
            <v>8451.8700000000008</v>
          </cell>
          <cell r="S321">
            <v>11448.86</v>
          </cell>
          <cell r="T321">
            <v>0</v>
          </cell>
          <cell r="U321">
            <v>0</v>
          </cell>
          <cell r="V321">
            <v>0</v>
          </cell>
          <cell r="W321">
            <v>78233</v>
          </cell>
          <cell r="X321">
            <v>80316.27</v>
          </cell>
          <cell r="Y321">
            <v>688675</v>
          </cell>
          <cell r="Z321">
            <v>55750607.700000003</v>
          </cell>
          <cell r="AA321">
            <v>2787530.39</v>
          </cell>
          <cell r="AC321">
            <v>211</v>
          </cell>
          <cell r="AD321">
            <v>22</v>
          </cell>
          <cell r="AE321">
            <v>11</v>
          </cell>
          <cell r="AF321">
            <v>0</v>
          </cell>
          <cell r="AG321">
            <v>179</v>
          </cell>
          <cell r="AH321">
            <v>92</v>
          </cell>
          <cell r="AI321">
            <v>2</v>
          </cell>
          <cell r="AJ321">
            <v>7</v>
          </cell>
          <cell r="AK321">
            <v>8</v>
          </cell>
          <cell r="AL321">
            <v>5</v>
          </cell>
          <cell r="AM321">
            <v>0</v>
          </cell>
          <cell r="AN321">
            <v>0</v>
          </cell>
          <cell r="AO321">
            <v>1766</v>
          </cell>
          <cell r="AP321">
            <v>1305</v>
          </cell>
          <cell r="AQ321">
            <v>855</v>
          </cell>
          <cell r="AR321">
            <v>450</v>
          </cell>
          <cell r="AS321">
            <v>1046</v>
          </cell>
          <cell r="AT321">
            <v>4373</v>
          </cell>
        </row>
        <row r="322">
          <cell r="A322">
            <v>315</v>
          </cell>
          <cell r="B322" t="str">
            <v>Windsor and Maidenhead</v>
          </cell>
          <cell r="C322" t="str">
            <v>E0305</v>
          </cell>
          <cell r="D322">
            <v>246447</v>
          </cell>
          <cell r="E322">
            <v>191786746</v>
          </cell>
          <cell r="F322">
            <v>88080532</v>
          </cell>
          <cell r="G322">
            <v>1687974</v>
          </cell>
          <cell r="H322">
            <v>1925175</v>
          </cell>
          <cell r="I322">
            <v>-237201</v>
          </cell>
          <cell r="J322">
            <v>5315294</v>
          </cell>
          <cell r="K322">
            <v>100000</v>
          </cell>
          <cell r="L322">
            <v>10000</v>
          </cell>
          <cell r="M322">
            <v>100000</v>
          </cell>
          <cell r="N322">
            <v>4367075.58</v>
          </cell>
          <cell r="O322">
            <v>201000</v>
          </cell>
          <cell r="P322">
            <v>165000</v>
          </cell>
          <cell r="Q322">
            <v>5000</v>
          </cell>
          <cell r="R322">
            <v>30000</v>
          </cell>
          <cell r="S322">
            <v>0</v>
          </cell>
          <cell r="T322">
            <v>24042.5</v>
          </cell>
          <cell r="U322">
            <v>0</v>
          </cell>
          <cell r="V322">
            <v>0</v>
          </cell>
          <cell r="W322">
            <v>50000</v>
          </cell>
          <cell r="X322">
            <v>96170</v>
          </cell>
          <cell r="Y322">
            <v>1031853.24</v>
          </cell>
          <cell r="Z322">
            <v>76279023.400000006</v>
          </cell>
          <cell r="AA322">
            <v>1700000</v>
          </cell>
          <cell r="AC322">
            <v>258</v>
          </cell>
          <cell r="AD322">
            <v>20</v>
          </cell>
          <cell r="AE322">
            <v>6</v>
          </cell>
          <cell r="AF322">
            <v>2</v>
          </cell>
          <cell r="AG322">
            <v>567</v>
          </cell>
          <cell r="AH322">
            <v>150</v>
          </cell>
          <cell r="AI322">
            <v>43</v>
          </cell>
          <cell r="AJ322">
            <v>26</v>
          </cell>
          <cell r="AK322">
            <v>11</v>
          </cell>
          <cell r="AL322">
            <v>0</v>
          </cell>
          <cell r="AM322">
            <v>0</v>
          </cell>
          <cell r="AN322">
            <v>0</v>
          </cell>
          <cell r="AO322">
            <v>2514</v>
          </cell>
          <cell r="AP322">
            <v>888</v>
          </cell>
          <cell r="AQ322">
            <v>495</v>
          </cell>
          <cell r="AR322">
            <v>393</v>
          </cell>
          <cell r="AS322">
            <v>1419</v>
          </cell>
          <cell r="AT322">
            <v>4752</v>
          </cell>
        </row>
        <row r="323">
          <cell r="A323">
            <v>316</v>
          </cell>
          <cell r="B323" t="str">
            <v>Wirral</v>
          </cell>
          <cell r="C323" t="str">
            <v>E4305</v>
          </cell>
          <cell r="D323">
            <v>339401</v>
          </cell>
          <cell r="E323">
            <v>180534660</v>
          </cell>
          <cell r="F323">
            <v>84987757</v>
          </cell>
          <cell r="G323">
            <v>5905215</v>
          </cell>
          <cell r="H323">
            <v>1647083</v>
          </cell>
          <cell r="I323">
            <v>4258132</v>
          </cell>
          <cell r="J323">
            <v>4829277</v>
          </cell>
          <cell r="K323">
            <v>31716</v>
          </cell>
          <cell r="L323">
            <v>578</v>
          </cell>
          <cell r="M323">
            <v>150000</v>
          </cell>
          <cell r="N323">
            <v>2681760</v>
          </cell>
          <cell r="O323">
            <v>300000</v>
          </cell>
          <cell r="P323">
            <v>20000</v>
          </cell>
          <cell r="Q323">
            <v>2000</v>
          </cell>
          <cell r="R323">
            <v>580</v>
          </cell>
          <cell r="S323">
            <v>0</v>
          </cell>
          <cell r="T323">
            <v>0</v>
          </cell>
          <cell r="U323">
            <v>0</v>
          </cell>
          <cell r="V323">
            <v>0</v>
          </cell>
          <cell r="W323">
            <v>50000</v>
          </cell>
          <cell r="X323">
            <v>90971</v>
          </cell>
          <cell r="Y323">
            <v>1315085</v>
          </cell>
          <cell r="Z323">
            <v>71067296</v>
          </cell>
          <cell r="AA323">
            <v>1583944</v>
          </cell>
          <cell r="AC323">
            <v>448</v>
          </cell>
          <cell r="AD323">
            <v>9</v>
          </cell>
          <cell r="AE323">
            <v>1</v>
          </cell>
          <cell r="AF323">
            <v>6</v>
          </cell>
          <cell r="AG323">
            <v>1126</v>
          </cell>
          <cell r="AH323">
            <v>448</v>
          </cell>
          <cell r="AI323">
            <v>0</v>
          </cell>
          <cell r="AJ323">
            <v>9</v>
          </cell>
          <cell r="AK323">
            <v>1</v>
          </cell>
          <cell r="AL323">
            <v>0</v>
          </cell>
          <cell r="AM323">
            <v>0</v>
          </cell>
          <cell r="AN323">
            <v>0</v>
          </cell>
          <cell r="AO323">
            <v>2957</v>
          </cell>
          <cell r="AP323">
            <v>3087</v>
          </cell>
          <cell r="AQ323">
            <v>2284</v>
          </cell>
          <cell r="AR323">
            <v>803</v>
          </cell>
          <cell r="AS323">
            <v>2022</v>
          </cell>
          <cell r="AT323">
            <v>8230</v>
          </cell>
        </row>
        <row r="324">
          <cell r="A324">
            <v>317</v>
          </cell>
          <cell r="B324" t="str">
            <v>Woking</v>
          </cell>
          <cell r="C324" t="str">
            <v>E3641</v>
          </cell>
          <cell r="D324">
            <v>136159</v>
          </cell>
          <cell r="E324">
            <v>108572931</v>
          </cell>
          <cell r="F324">
            <v>50270294</v>
          </cell>
          <cell r="G324">
            <v>973712</v>
          </cell>
          <cell r="H324">
            <v>1072912</v>
          </cell>
          <cell r="I324">
            <v>-99200</v>
          </cell>
          <cell r="J324">
            <v>2259737</v>
          </cell>
          <cell r="K324">
            <v>0</v>
          </cell>
          <cell r="L324">
            <v>699</v>
          </cell>
          <cell r="M324">
            <v>0</v>
          </cell>
          <cell r="N324">
            <v>1371674</v>
          </cell>
          <cell r="O324">
            <v>312579</v>
          </cell>
          <cell r="P324">
            <v>49852</v>
          </cell>
          <cell r="Q324">
            <v>0</v>
          </cell>
          <cell r="R324">
            <v>0</v>
          </cell>
          <cell r="S324">
            <v>0</v>
          </cell>
          <cell r="T324">
            <v>314115</v>
          </cell>
          <cell r="U324">
            <v>0</v>
          </cell>
          <cell r="V324">
            <v>0</v>
          </cell>
          <cell r="W324">
            <v>50000</v>
          </cell>
          <cell r="X324">
            <v>146210</v>
          </cell>
          <cell r="Y324">
            <v>456530</v>
          </cell>
          <cell r="Z324">
            <v>45446042</v>
          </cell>
          <cell r="AA324">
            <v>1952718</v>
          </cell>
          <cell r="AC324">
            <v>152</v>
          </cell>
          <cell r="AD324">
            <v>0</v>
          </cell>
          <cell r="AE324">
            <v>1</v>
          </cell>
          <cell r="AF324">
            <v>1</v>
          </cell>
          <cell r="AG324">
            <v>534</v>
          </cell>
          <cell r="AH324">
            <v>108</v>
          </cell>
          <cell r="AI324">
            <v>9</v>
          </cell>
          <cell r="AJ324">
            <v>0</v>
          </cell>
          <cell r="AK324">
            <v>0</v>
          </cell>
          <cell r="AL324">
            <v>0</v>
          </cell>
          <cell r="AM324">
            <v>0</v>
          </cell>
          <cell r="AN324">
            <v>570</v>
          </cell>
          <cell r="AO324">
            <v>1396</v>
          </cell>
          <cell r="AP324">
            <v>478</v>
          </cell>
          <cell r="AQ324">
            <v>226</v>
          </cell>
          <cell r="AR324">
            <v>252</v>
          </cell>
          <cell r="AS324">
            <v>687</v>
          </cell>
          <cell r="AT324">
            <v>2600</v>
          </cell>
        </row>
        <row r="325">
          <cell r="A325">
            <v>318</v>
          </cell>
          <cell r="B325" t="str">
            <v>Wokingham</v>
          </cell>
          <cell r="C325" t="str">
            <v>E0306</v>
          </cell>
          <cell r="D325">
            <v>185021</v>
          </cell>
          <cell r="E325">
            <v>137790784</v>
          </cell>
          <cell r="F325">
            <v>64697555</v>
          </cell>
          <cell r="G325">
            <v>1635806</v>
          </cell>
          <cell r="H325">
            <v>1357500</v>
          </cell>
          <cell r="I325">
            <v>278306</v>
          </cell>
          <cell r="J325">
            <v>5275016</v>
          </cell>
          <cell r="K325">
            <v>54138</v>
          </cell>
          <cell r="L325">
            <v>5159</v>
          </cell>
          <cell r="M325">
            <v>50000</v>
          </cell>
          <cell r="N325">
            <v>1418261</v>
          </cell>
          <cell r="O325">
            <v>8049</v>
          </cell>
          <cell r="P325">
            <v>11683</v>
          </cell>
          <cell r="Q325">
            <v>814</v>
          </cell>
          <cell r="R325">
            <v>819</v>
          </cell>
          <cell r="S325">
            <v>0</v>
          </cell>
          <cell r="T325">
            <v>50000</v>
          </cell>
          <cell r="U325">
            <v>0</v>
          </cell>
          <cell r="V325">
            <v>0</v>
          </cell>
          <cell r="W325">
            <v>0</v>
          </cell>
          <cell r="X325">
            <v>109694</v>
          </cell>
          <cell r="Y325">
            <v>528849</v>
          </cell>
          <cell r="Z325">
            <v>56411130</v>
          </cell>
          <cell r="AA325">
            <v>599016</v>
          </cell>
          <cell r="AC325">
            <v>182</v>
          </cell>
          <cell r="AD325">
            <v>8</v>
          </cell>
          <cell r="AE325">
            <v>4</v>
          </cell>
          <cell r="AF325">
            <v>0</v>
          </cell>
          <cell r="AG325">
            <v>382</v>
          </cell>
          <cell r="AH325">
            <v>12</v>
          </cell>
          <cell r="AI325">
            <v>20</v>
          </cell>
          <cell r="AJ325">
            <v>2</v>
          </cell>
          <cell r="AK325">
            <v>1</v>
          </cell>
          <cell r="AL325">
            <v>0</v>
          </cell>
          <cell r="AM325">
            <v>0</v>
          </cell>
          <cell r="AN325">
            <v>1</v>
          </cell>
          <cell r="AO325">
            <v>1688</v>
          </cell>
          <cell r="AP325">
            <v>891</v>
          </cell>
          <cell r="AQ325">
            <v>537</v>
          </cell>
          <cell r="AR325">
            <v>354</v>
          </cell>
          <cell r="AS325">
            <v>1024</v>
          </cell>
          <cell r="AT325">
            <v>3735</v>
          </cell>
        </row>
        <row r="326">
          <cell r="A326">
            <v>319</v>
          </cell>
          <cell r="B326" t="str">
            <v>Wolverhampton</v>
          </cell>
          <cell r="C326" t="str">
            <v>E4607</v>
          </cell>
          <cell r="D326">
            <v>346763</v>
          </cell>
          <cell r="E326">
            <v>193503556</v>
          </cell>
          <cell r="F326">
            <v>88750346</v>
          </cell>
          <cell r="G326">
            <v>4860412</v>
          </cell>
          <cell r="H326">
            <v>1738810</v>
          </cell>
          <cell r="I326">
            <v>3121602</v>
          </cell>
          <cell r="J326">
            <v>3925839.7</v>
          </cell>
          <cell r="K326">
            <v>13602.04</v>
          </cell>
          <cell r="L326">
            <v>0</v>
          </cell>
          <cell r="M326">
            <v>50000</v>
          </cell>
          <cell r="N326">
            <v>2014797</v>
          </cell>
          <cell r="O326">
            <v>425518</v>
          </cell>
          <cell r="P326">
            <v>379959</v>
          </cell>
          <cell r="Q326">
            <v>1795</v>
          </cell>
          <cell r="R326">
            <v>0</v>
          </cell>
          <cell r="S326">
            <v>0</v>
          </cell>
          <cell r="T326">
            <v>0</v>
          </cell>
          <cell r="U326">
            <v>0</v>
          </cell>
          <cell r="V326">
            <v>0</v>
          </cell>
          <cell r="W326">
            <v>0</v>
          </cell>
          <cell r="X326">
            <v>10000</v>
          </cell>
          <cell r="Y326">
            <v>1000000</v>
          </cell>
          <cell r="Z326">
            <v>77658292.299999997</v>
          </cell>
          <cell r="AA326">
            <v>1700000</v>
          </cell>
          <cell r="AC326">
            <v>252</v>
          </cell>
          <cell r="AD326">
            <v>4</v>
          </cell>
          <cell r="AE326">
            <v>0</v>
          </cell>
          <cell r="AF326">
            <v>0</v>
          </cell>
          <cell r="AG326">
            <v>1346</v>
          </cell>
          <cell r="AH326">
            <v>174</v>
          </cell>
          <cell r="AI326">
            <v>50</v>
          </cell>
          <cell r="AJ326">
            <v>4</v>
          </cell>
          <cell r="AK326">
            <v>0</v>
          </cell>
          <cell r="AL326">
            <v>0</v>
          </cell>
          <cell r="AM326">
            <v>0</v>
          </cell>
          <cell r="AN326">
            <v>0</v>
          </cell>
          <cell r="AO326">
            <v>2930</v>
          </cell>
          <cell r="AP326">
            <v>2524</v>
          </cell>
          <cell r="AQ326">
            <v>1717</v>
          </cell>
          <cell r="AR326">
            <v>807</v>
          </cell>
          <cell r="AS326">
            <v>2694</v>
          </cell>
          <cell r="AT326">
            <v>8261</v>
          </cell>
        </row>
        <row r="327">
          <cell r="A327">
            <v>320</v>
          </cell>
          <cell r="B327" t="str">
            <v>Worcester</v>
          </cell>
          <cell r="C327" t="str">
            <v>E1837</v>
          </cell>
          <cell r="D327">
            <v>138095</v>
          </cell>
          <cell r="E327">
            <v>101617869</v>
          </cell>
          <cell r="F327">
            <v>48117562</v>
          </cell>
          <cell r="G327">
            <v>1692518</v>
          </cell>
          <cell r="H327">
            <v>994021</v>
          </cell>
          <cell r="I327">
            <v>698497</v>
          </cell>
          <cell r="J327">
            <v>3368205</v>
          </cell>
          <cell r="K327">
            <v>17641</v>
          </cell>
          <cell r="L327">
            <v>0</v>
          </cell>
          <cell r="M327">
            <v>88340</v>
          </cell>
          <cell r="N327">
            <v>1112825</v>
          </cell>
          <cell r="O327">
            <v>203104</v>
          </cell>
          <cell r="P327">
            <v>21870</v>
          </cell>
          <cell r="Q327">
            <v>4410</v>
          </cell>
          <cell r="R327">
            <v>0</v>
          </cell>
          <cell r="S327">
            <v>0</v>
          </cell>
          <cell r="T327">
            <v>0</v>
          </cell>
          <cell r="U327">
            <v>0</v>
          </cell>
          <cell r="V327">
            <v>0</v>
          </cell>
          <cell r="W327">
            <v>0</v>
          </cell>
          <cell r="X327">
            <v>69512</v>
          </cell>
          <cell r="Y327">
            <v>527366</v>
          </cell>
          <cell r="Z327">
            <v>41276751</v>
          </cell>
          <cell r="AA327">
            <v>561440</v>
          </cell>
          <cell r="AC327">
            <v>228</v>
          </cell>
          <cell r="AD327">
            <v>4</v>
          </cell>
          <cell r="AE327">
            <v>0</v>
          </cell>
          <cell r="AF327">
            <v>0</v>
          </cell>
          <cell r="AG327">
            <v>374</v>
          </cell>
          <cell r="AH327">
            <v>116</v>
          </cell>
          <cell r="AI327">
            <v>11</v>
          </cell>
          <cell r="AJ327">
            <v>4</v>
          </cell>
          <cell r="AK327">
            <v>0</v>
          </cell>
          <cell r="AL327">
            <v>0</v>
          </cell>
          <cell r="AM327">
            <v>0</v>
          </cell>
          <cell r="AN327">
            <v>0</v>
          </cell>
          <cell r="AO327">
            <v>1410</v>
          </cell>
          <cell r="AP327">
            <v>888</v>
          </cell>
          <cell r="AQ327">
            <v>552</v>
          </cell>
          <cell r="AR327">
            <v>336</v>
          </cell>
          <cell r="AS327">
            <v>786</v>
          </cell>
          <cell r="AT327">
            <v>3105</v>
          </cell>
        </row>
        <row r="328">
          <cell r="A328">
            <v>321</v>
          </cell>
          <cell r="B328" t="str">
            <v>Worthing</v>
          </cell>
          <cell r="C328" t="str">
            <v>E3837</v>
          </cell>
          <cell r="D328">
            <v>132241</v>
          </cell>
          <cell r="E328">
            <v>77825483</v>
          </cell>
          <cell r="F328">
            <v>36752244</v>
          </cell>
          <cell r="G328">
            <v>1963552</v>
          </cell>
          <cell r="H328">
            <v>605709</v>
          </cell>
          <cell r="I328">
            <v>1357843</v>
          </cell>
          <cell r="J328">
            <v>1681896</v>
          </cell>
          <cell r="K328">
            <v>39344</v>
          </cell>
          <cell r="L328">
            <v>0</v>
          </cell>
          <cell r="M328">
            <v>0</v>
          </cell>
          <cell r="N328">
            <v>1051578</v>
          </cell>
          <cell r="O328">
            <v>86278</v>
          </cell>
          <cell r="P328">
            <v>1754</v>
          </cell>
          <cell r="Q328">
            <v>0</v>
          </cell>
          <cell r="R328">
            <v>0</v>
          </cell>
          <cell r="S328">
            <v>0</v>
          </cell>
          <cell r="T328">
            <v>0</v>
          </cell>
          <cell r="U328">
            <v>0</v>
          </cell>
          <cell r="V328">
            <v>0</v>
          </cell>
          <cell r="W328">
            <v>24100</v>
          </cell>
          <cell r="X328">
            <v>0</v>
          </cell>
          <cell r="Y328">
            <v>1185000</v>
          </cell>
          <cell r="Z328">
            <v>31148912</v>
          </cell>
          <cell r="AA328">
            <v>879600</v>
          </cell>
          <cell r="AC328">
            <v>165</v>
          </cell>
          <cell r="AD328">
            <v>0</v>
          </cell>
          <cell r="AE328">
            <v>0</v>
          </cell>
          <cell r="AF328">
            <v>0</v>
          </cell>
          <cell r="AG328">
            <v>210</v>
          </cell>
          <cell r="AH328">
            <v>63</v>
          </cell>
          <cell r="AI328">
            <v>1</v>
          </cell>
          <cell r="AJ328">
            <v>0</v>
          </cell>
          <cell r="AK328">
            <v>0</v>
          </cell>
          <cell r="AL328">
            <v>0</v>
          </cell>
          <cell r="AM328">
            <v>0</v>
          </cell>
          <cell r="AN328">
            <v>0</v>
          </cell>
          <cell r="AO328">
            <v>1059</v>
          </cell>
          <cell r="AP328">
            <v>1215</v>
          </cell>
          <cell r="AQ328">
            <v>842</v>
          </cell>
          <cell r="AR328">
            <v>373</v>
          </cell>
          <cell r="AS328">
            <v>887</v>
          </cell>
          <cell r="AT328">
            <v>3163</v>
          </cell>
        </row>
        <row r="329">
          <cell r="A329">
            <v>322</v>
          </cell>
          <cell r="B329" t="str">
            <v>Wychavon</v>
          </cell>
          <cell r="C329" t="str">
            <v>E1838</v>
          </cell>
          <cell r="D329">
            <v>188085</v>
          </cell>
          <cell r="E329">
            <v>99459931</v>
          </cell>
          <cell r="F329">
            <v>46580763</v>
          </cell>
          <cell r="G329">
            <v>2858530</v>
          </cell>
          <cell r="H329">
            <v>900908</v>
          </cell>
          <cell r="I329">
            <v>1957622</v>
          </cell>
          <cell r="J329">
            <v>1754176</v>
          </cell>
          <cell r="K329">
            <v>33420</v>
          </cell>
          <cell r="L329">
            <v>61922</v>
          </cell>
          <cell r="M329">
            <v>220809</v>
          </cell>
          <cell r="N329">
            <v>819609</v>
          </cell>
          <cell r="O329">
            <v>194327</v>
          </cell>
          <cell r="P329">
            <v>67670</v>
          </cell>
          <cell r="Q329">
            <v>7928</v>
          </cell>
          <cell r="R329">
            <v>42685</v>
          </cell>
          <cell r="S329">
            <v>27278</v>
          </cell>
          <cell r="T329">
            <v>0</v>
          </cell>
          <cell r="U329">
            <v>0</v>
          </cell>
          <cell r="V329">
            <v>0</v>
          </cell>
          <cell r="W329">
            <v>0</v>
          </cell>
          <cell r="X329">
            <v>49198</v>
          </cell>
          <cell r="Y329">
            <v>540742</v>
          </cell>
          <cell r="Z329">
            <v>39872061</v>
          </cell>
          <cell r="AA329">
            <v>481056</v>
          </cell>
          <cell r="AC329">
            <v>234</v>
          </cell>
          <cell r="AD329">
            <v>15</v>
          </cell>
          <cell r="AE329">
            <v>46</v>
          </cell>
          <cell r="AF329">
            <v>0</v>
          </cell>
          <cell r="AG329">
            <v>569</v>
          </cell>
          <cell r="AH329">
            <v>168</v>
          </cell>
          <cell r="AI329">
            <v>29</v>
          </cell>
          <cell r="AJ329">
            <v>15</v>
          </cell>
          <cell r="AK329">
            <v>38</v>
          </cell>
          <cell r="AL329">
            <v>14</v>
          </cell>
          <cell r="AM329">
            <v>0</v>
          </cell>
          <cell r="AN329">
            <v>0</v>
          </cell>
          <cell r="AO329">
            <v>1733</v>
          </cell>
          <cell r="AP329">
            <v>1681</v>
          </cell>
          <cell r="AQ329">
            <v>1198</v>
          </cell>
          <cell r="AR329">
            <v>483</v>
          </cell>
          <cell r="AS329">
            <v>1139</v>
          </cell>
          <cell r="AT329">
            <v>4608</v>
          </cell>
        </row>
        <row r="330">
          <cell r="A330">
            <v>323</v>
          </cell>
          <cell r="B330" t="str">
            <v>Wycombe</v>
          </cell>
          <cell r="C330" t="str">
            <v>E0435</v>
          </cell>
          <cell r="D330">
            <v>243439</v>
          </cell>
          <cell r="E330">
            <v>172175688</v>
          </cell>
          <cell r="F330">
            <v>81972562</v>
          </cell>
          <cell r="G330">
            <v>2111969.75</v>
          </cell>
          <cell r="H330">
            <v>1695475.23</v>
          </cell>
          <cell r="I330">
            <v>416494.52</v>
          </cell>
          <cell r="J330">
            <v>3996364.07</v>
          </cell>
          <cell r="K330">
            <v>33537.56</v>
          </cell>
          <cell r="L330">
            <v>17219.45</v>
          </cell>
          <cell r="M330">
            <v>0</v>
          </cell>
          <cell r="N330">
            <v>2264195.2000000002</v>
          </cell>
          <cell r="O330">
            <v>54862.559999999998</v>
          </cell>
          <cell r="P330">
            <v>373312.49</v>
          </cell>
          <cell r="Q330">
            <v>3108.33</v>
          </cell>
          <cell r="R330">
            <v>14760.88</v>
          </cell>
          <cell r="S330">
            <v>23558.21</v>
          </cell>
          <cell r="T330">
            <v>0</v>
          </cell>
          <cell r="U330">
            <v>0</v>
          </cell>
          <cell r="V330">
            <v>0</v>
          </cell>
          <cell r="W330">
            <v>50000</v>
          </cell>
          <cell r="X330">
            <v>767983.86</v>
          </cell>
          <cell r="Y330">
            <v>398300</v>
          </cell>
          <cell r="Z330">
            <v>73595254.700000003</v>
          </cell>
          <cell r="AA330">
            <v>5899738</v>
          </cell>
          <cell r="AC330">
            <v>253</v>
          </cell>
          <cell r="AD330">
            <v>9</v>
          </cell>
          <cell r="AE330">
            <v>10</v>
          </cell>
          <cell r="AF330">
            <v>0</v>
          </cell>
          <cell r="AG330">
            <v>233</v>
          </cell>
          <cell r="AH330">
            <v>84</v>
          </cell>
          <cell r="AI330">
            <v>19</v>
          </cell>
          <cell r="AJ330">
            <v>6</v>
          </cell>
          <cell r="AK330">
            <v>9</v>
          </cell>
          <cell r="AL330">
            <v>4</v>
          </cell>
          <cell r="AM330">
            <v>0</v>
          </cell>
          <cell r="AN330">
            <v>0</v>
          </cell>
          <cell r="AO330">
            <v>2406</v>
          </cell>
          <cell r="AP330">
            <v>1141</v>
          </cell>
          <cell r="AQ330">
            <v>674</v>
          </cell>
          <cell r="AR330">
            <v>467</v>
          </cell>
          <cell r="AS330">
            <v>1529</v>
          </cell>
          <cell r="AT330">
            <v>5085</v>
          </cell>
        </row>
        <row r="331">
          <cell r="A331">
            <v>324</v>
          </cell>
          <cell r="B331" t="str">
            <v>Wyre</v>
          </cell>
          <cell r="C331" t="str">
            <v>E2344</v>
          </cell>
          <cell r="D331">
            <v>153550</v>
          </cell>
          <cell r="E331">
            <v>68755024</v>
          </cell>
          <cell r="F331">
            <v>31945005.300000001</v>
          </cell>
          <cell r="G331">
            <v>2761987</v>
          </cell>
          <cell r="H331">
            <v>573773</v>
          </cell>
          <cell r="I331">
            <v>2188214</v>
          </cell>
          <cell r="J331">
            <v>1649569</v>
          </cell>
          <cell r="K331">
            <v>20732</v>
          </cell>
          <cell r="L331">
            <v>4689</v>
          </cell>
          <cell r="M331">
            <v>0</v>
          </cell>
          <cell r="N331">
            <v>570253</v>
          </cell>
          <cell r="O331">
            <v>3085</v>
          </cell>
          <cell r="P331">
            <v>82409</v>
          </cell>
          <cell r="Q331">
            <v>0</v>
          </cell>
          <cell r="R331">
            <v>39</v>
          </cell>
          <cell r="S331">
            <v>0</v>
          </cell>
          <cell r="T331">
            <v>0</v>
          </cell>
          <cell r="U331">
            <v>0</v>
          </cell>
          <cell r="V331">
            <v>0</v>
          </cell>
          <cell r="W331">
            <v>0</v>
          </cell>
          <cell r="X331">
            <v>0</v>
          </cell>
          <cell r="Y331">
            <v>734423</v>
          </cell>
          <cell r="Z331">
            <v>26600651.300000001</v>
          </cell>
          <cell r="AA331">
            <v>798019.54</v>
          </cell>
          <cell r="AC331">
            <v>161</v>
          </cell>
          <cell r="AD331">
            <v>6</v>
          </cell>
          <cell r="AE331">
            <v>6</v>
          </cell>
          <cell r="AF331">
            <v>0</v>
          </cell>
          <cell r="AG331">
            <v>306</v>
          </cell>
          <cell r="AH331">
            <v>1</v>
          </cell>
          <cell r="AI331">
            <v>46</v>
          </cell>
          <cell r="AJ331">
            <v>0</v>
          </cell>
          <cell r="AK331">
            <v>1</v>
          </cell>
          <cell r="AL331">
            <v>0</v>
          </cell>
          <cell r="AM331">
            <v>0</v>
          </cell>
          <cell r="AN331">
            <v>0</v>
          </cell>
          <cell r="AO331">
            <v>1072</v>
          </cell>
          <cell r="AP331">
            <v>1644</v>
          </cell>
          <cell r="AQ331">
            <v>1210</v>
          </cell>
          <cell r="AR331">
            <v>434</v>
          </cell>
          <cell r="AS331">
            <v>1112</v>
          </cell>
          <cell r="AT331">
            <v>3883</v>
          </cell>
        </row>
        <row r="332">
          <cell r="A332">
            <v>325</v>
          </cell>
          <cell r="B332" t="str">
            <v>Wyre Forest</v>
          </cell>
          <cell r="C332" t="str">
            <v>E1839</v>
          </cell>
          <cell r="D332">
            <v>135893</v>
          </cell>
          <cell r="E332">
            <v>73436877</v>
          </cell>
          <cell r="F332">
            <v>34752185</v>
          </cell>
          <cell r="G332">
            <v>2015512.85</v>
          </cell>
          <cell r="H332">
            <v>675805.75</v>
          </cell>
          <cell r="I332">
            <v>1339707.1000000001</v>
          </cell>
          <cell r="J332">
            <v>1497058.54</v>
          </cell>
          <cell r="K332">
            <v>47187.81</v>
          </cell>
          <cell r="L332">
            <v>9953.2999999999993</v>
          </cell>
          <cell r="M332">
            <v>100000</v>
          </cell>
          <cell r="N332">
            <v>1204781.08</v>
          </cell>
          <cell r="O332">
            <v>140883.96</v>
          </cell>
          <cell r="P332">
            <v>271583.90000000002</v>
          </cell>
          <cell r="Q332">
            <v>0</v>
          </cell>
          <cell r="R332">
            <v>6316.95</v>
          </cell>
          <cell r="S332">
            <v>0</v>
          </cell>
          <cell r="T332">
            <v>0</v>
          </cell>
          <cell r="U332">
            <v>0</v>
          </cell>
          <cell r="V332">
            <v>0</v>
          </cell>
          <cell r="W332">
            <v>0</v>
          </cell>
          <cell r="X332">
            <v>77729</v>
          </cell>
          <cell r="Y332">
            <v>315000</v>
          </cell>
          <cell r="Z332">
            <v>29723605.399999999</v>
          </cell>
          <cell r="AA332">
            <v>517000</v>
          </cell>
          <cell r="AC332">
            <v>177</v>
          </cell>
          <cell r="AD332">
            <v>15</v>
          </cell>
          <cell r="AE332">
            <v>7</v>
          </cell>
          <cell r="AF332">
            <v>2</v>
          </cell>
          <cell r="AG332">
            <v>320</v>
          </cell>
          <cell r="AH332">
            <v>97</v>
          </cell>
          <cell r="AI332">
            <v>57</v>
          </cell>
          <cell r="AJ332">
            <v>0</v>
          </cell>
          <cell r="AK332">
            <v>3</v>
          </cell>
          <cell r="AL332">
            <v>0</v>
          </cell>
          <cell r="AM332">
            <v>0</v>
          </cell>
          <cell r="AN332">
            <v>0</v>
          </cell>
          <cell r="AO332">
            <v>1300</v>
          </cell>
          <cell r="AP332">
            <v>1092</v>
          </cell>
          <cell r="AQ332">
            <v>714</v>
          </cell>
          <cell r="AR332">
            <v>378</v>
          </cell>
          <cell r="AS332">
            <v>900</v>
          </cell>
          <cell r="AT332">
            <v>3314</v>
          </cell>
        </row>
        <row r="333">
          <cell r="A333">
            <v>326</v>
          </cell>
          <cell r="B333" t="str">
            <v>York</v>
          </cell>
          <cell r="C333" t="str">
            <v>E2701</v>
          </cell>
          <cell r="D333">
            <v>295442</v>
          </cell>
          <cell r="E333">
            <v>245955178</v>
          </cell>
          <cell r="F333">
            <v>113499589</v>
          </cell>
          <cell r="G333">
            <v>3100000</v>
          </cell>
          <cell r="H333">
            <v>2165000</v>
          </cell>
          <cell r="I333">
            <v>935000</v>
          </cell>
          <cell r="J333">
            <v>8300000</v>
          </cell>
          <cell r="K333">
            <v>154000</v>
          </cell>
          <cell r="L333">
            <v>10660</v>
          </cell>
          <cell r="M333">
            <v>150000</v>
          </cell>
          <cell r="N333">
            <v>3900000</v>
          </cell>
          <cell r="O333">
            <v>120500</v>
          </cell>
          <cell r="P333">
            <v>7250</v>
          </cell>
          <cell r="Q333">
            <v>22100</v>
          </cell>
          <cell r="R333">
            <v>5550</v>
          </cell>
          <cell r="S333">
            <v>41000</v>
          </cell>
          <cell r="T333">
            <v>0</v>
          </cell>
          <cell r="U333">
            <v>0</v>
          </cell>
          <cell r="V333">
            <v>0</v>
          </cell>
          <cell r="W333">
            <v>250000</v>
          </cell>
          <cell r="X333">
            <v>300000</v>
          </cell>
          <cell r="Y333">
            <v>1260000</v>
          </cell>
          <cell r="Z333">
            <v>97887529</v>
          </cell>
          <cell r="AA333">
            <v>2830000</v>
          </cell>
          <cell r="AC333">
            <v>383</v>
          </cell>
          <cell r="AD333">
            <v>26</v>
          </cell>
          <cell r="AE333">
            <v>9</v>
          </cell>
          <cell r="AF333">
            <v>10</v>
          </cell>
          <cell r="AG333">
            <v>542</v>
          </cell>
          <cell r="AH333">
            <v>77</v>
          </cell>
          <cell r="AI333">
            <v>3</v>
          </cell>
          <cell r="AJ333">
            <v>24</v>
          </cell>
          <cell r="AK333">
            <v>6</v>
          </cell>
          <cell r="AL333">
            <v>14</v>
          </cell>
          <cell r="AM333">
            <v>0</v>
          </cell>
          <cell r="AN333">
            <v>0</v>
          </cell>
          <cell r="AO333">
            <v>2849</v>
          </cell>
          <cell r="AP333">
            <v>1622</v>
          </cell>
          <cell r="AQ333">
            <v>973</v>
          </cell>
          <cell r="AR333">
            <v>649</v>
          </cell>
          <cell r="AS333">
            <v>1837</v>
          </cell>
          <cell r="AT333">
            <v>6365</v>
          </cell>
        </row>
        <row r="334">
          <cell r="A334">
            <v>327</v>
          </cell>
          <cell r="B334" t="str">
            <v>ZZZZ</v>
          </cell>
          <cell r="C334" t="str">
            <v>EZZZZ</v>
          </cell>
          <cell r="D334">
            <v>0</v>
          </cell>
          <cell r="E334">
            <v>0</v>
          </cell>
          <cell r="F334">
            <v>0</v>
          </cell>
          <cell r="G334">
            <v>0</v>
          </cell>
          <cell r="H334">
            <v>0</v>
          </cell>
          <cell r="I334">
            <v>0</v>
          </cell>
          <cell r="J334">
            <v>0</v>
          </cell>
          <cell r="K334">
            <v>0</v>
          </cell>
          <cell r="L334">
            <v>0</v>
          </cell>
          <cell r="M334">
            <v>0</v>
          </cell>
          <cell r="N334">
            <v>0</v>
          </cell>
          <cell r="O334">
            <v>0</v>
          </cell>
          <cell r="P334">
            <v>0</v>
          </cell>
          <cell r="Q334">
            <v>0</v>
          </cell>
          <cell r="R334">
            <v>0</v>
          </cell>
          <cell r="S334">
            <v>0</v>
          </cell>
          <cell r="T334">
            <v>0</v>
          </cell>
          <cell r="U334">
            <v>0</v>
          </cell>
          <cell r="V334">
            <v>0</v>
          </cell>
          <cell r="W334">
            <v>0</v>
          </cell>
          <cell r="X334">
            <v>0</v>
          </cell>
          <cell r="Y334">
            <v>0</v>
          </cell>
          <cell r="Z334">
            <v>0</v>
          </cell>
          <cell r="AA334">
            <v>0</v>
          </cell>
          <cell r="AC334">
            <v>0</v>
          </cell>
          <cell r="AD334">
            <v>0</v>
          </cell>
          <cell r="AE334">
            <v>0</v>
          </cell>
          <cell r="AF334">
            <v>0</v>
          </cell>
          <cell r="AG334">
            <v>0</v>
          </cell>
          <cell r="AH334">
            <v>0</v>
          </cell>
          <cell r="AI334">
            <v>0</v>
          </cell>
          <cell r="AJ334">
            <v>0</v>
          </cell>
          <cell r="AK334">
            <v>0</v>
          </cell>
          <cell r="AL334">
            <v>0</v>
          </cell>
          <cell r="AM334">
            <v>0</v>
          </cell>
          <cell r="AN334">
            <v>0</v>
          </cell>
          <cell r="AO334">
            <v>0</v>
          </cell>
          <cell r="AP334">
            <v>0</v>
          </cell>
          <cell r="AQ334">
            <v>0</v>
          </cell>
          <cell r="AR334">
            <v>0</v>
          </cell>
          <cell r="AS334">
            <v>0</v>
          </cell>
          <cell r="AT334">
            <v>0</v>
          </cell>
        </row>
      </sheetData>
      <sheetData sheetId="10"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itle"/>
      <sheetName val="Part 1"/>
      <sheetName val="Part 2"/>
      <sheetName val="Part 3"/>
      <sheetName val="Part 4"/>
      <sheetName val="Part 5"/>
      <sheetName val="Data"/>
      <sheetName val="TierSplit"/>
      <sheetName val="Sheet1"/>
      <sheetName val="Access1"/>
      <sheetName val="Access2"/>
      <sheetName val="Access3"/>
      <sheetName val="Access4"/>
      <sheetName val="Access5"/>
      <sheetName val="Main Validation"/>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ow r="46">
          <cell r="G46" t="str">
            <v>Total number of questions</v>
          </cell>
        </row>
        <row r="47">
          <cell r="G47" t="str">
            <v>Number where no comment required</v>
          </cell>
        </row>
        <row r="48">
          <cell r="G48" t="str">
            <v>Number where last year's value was zero</v>
          </cell>
        </row>
        <row r="49">
          <cell r="G49" t="str">
            <v>Number where comment is required</v>
          </cell>
        </row>
        <row r="50">
          <cell r="G50" t="str">
            <v>Number of comments still required</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mailto:qrc.statistics@communities.gsi.gov.uk" TargetMode="External"/><Relationship Id="rId5" Type="http://schemas.openxmlformats.org/officeDocument/2006/relationships/ctrlProp" Target="../ctrlProps/ctrlProp1.xml"/><Relationship Id="rId4" Type="http://schemas.openxmlformats.org/officeDocument/2006/relationships/vmlDrawing" Target="../drawings/vmlDrawing1.v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E52"/>
  <sheetViews>
    <sheetView showGridLines="0" topLeftCell="A10" workbookViewId="0"/>
  </sheetViews>
  <sheetFormatPr defaultRowHeight="12.75" x14ac:dyDescent="0.2"/>
  <cols>
    <col min="1" max="1" width="4.7109375" style="1" customWidth="1"/>
    <col min="2" max="2" width="9.7109375" customWidth="1"/>
    <col min="3" max="3" width="117.42578125" customWidth="1"/>
    <col min="4" max="4" width="4.7109375" style="1" customWidth="1"/>
    <col min="5" max="5" width="9.7109375" style="1" customWidth="1"/>
    <col min="6" max="40" width="9.7109375" customWidth="1"/>
  </cols>
  <sheetData>
    <row r="1" spans="1:5" s="26" customFormat="1" ht="15" customHeight="1" x14ac:dyDescent="0.25">
      <c r="A1" s="116"/>
      <c r="B1" s="117"/>
      <c r="C1" s="117"/>
      <c r="D1" s="118"/>
      <c r="E1" s="25"/>
    </row>
    <row r="2" spans="1:5" s="26" customFormat="1" ht="15" customHeight="1" x14ac:dyDescent="0.25">
      <c r="A2" s="572" t="s">
        <v>741</v>
      </c>
      <c r="B2" s="573"/>
      <c r="C2" s="573"/>
      <c r="D2" s="574"/>
      <c r="E2" s="25"/>
    </row>
    <row r="3" spans="1:5" s="26" customFormat="1" ht="15" customHeight="1" x14ac:dyDescent="0.25">
      <c r="A3" s="575" t="s">
        <v>742</v>
      </c>
      <c r="B3" s="576"/>
      <c r="C3" s="577"/>
      <c r="D3" s="578"/>
      <c r="E3" s="25"/>
    </row>
    <row r="4" spans="1:5" s="26" customFormat="1" ht="15" customHeight="1" x14ac:dyDescent="0.25">
      <c r="A4" s="119"/>
      <c r="B4" s="120"/>
      <c r="C4" s="121"/>
      <c r="D4" s="122"/>
      <c r="E4" s="25"/>
    </row>
    <row r="5" spans="1:5" s="26" customFormat="1" ht="15" customHeight="1" x14ac:dyDescent="0.25">
      <c r="A5" s="119"/>
      <c r="B5" s="579" t="s">
        <v>743</v>
      </c>
      <c r="C5" s="580"/>
      <c r="D5" s="122"/>
      <c r="E5" s="25"/>
    </row>
    <row r="6" spans="1:5" s="26" customFormat="1" ht="15" customHeight="1" x14ac:dyDescent="0.25">
      <c r="A6" s="119"/>
      <c r="B6" s="123"/>
      <c r="C6" s="120"/>
      <c r="D6" s="122"/>
      <c r="E6" s="25"/>
    </row>
    <row r="7" spans="1:5" s="26" customFormat="1" ht="15" customHeight="1" x14ac:dyDescent="0.25">
      <c r="A7" s="566" t="s">
        <v>695</v>
      </c>
      <c r="B7" s="567"/>
      <c r="C7" s="568"/>
      <c r="D7" s="569"/>
      <c r="E7" s="25"/>
    </row>
    <row r="8" spans="1:5" s="26" customFormat="1" ht="15" customHeight="1" x14ac:dyDescent="0.25">
      <c r="A8" s="124"/>
      <c r="B8" s="121"/>
      <c r="C8" s="121"/>
      <c r="D8" s="122"/>
      <c r="E8" s="25"/>
    </row>
    <row r="9" spans="1:5" s="26" customFormat="1" ht="15" customHeight="1" x14ac:dyDescent="0.25">
      <c r="A9" s="566" t="s">
        <v>686</v>
      </c>
      <c r="B9" s="567"/>
      <c r="C9" s="568"/>
      <c r="D9" s="569"/>
      <c r="E9" s="25"/>
    </row>
    <row r="10" spans="1:5" s="26" customFormat="1" ht="15" customHeight="1" x14ac:dyDescent="0.25">
      <c r="A10" s="566"/>
      <c r="B10" s="568"/>
      <c r="C10" s="568"/>
      <c r="D10" s="569"/>
      <c r="E10" s="25"/>
    </row>
    <row r="11" spans="1:5" s="26" customFormat="1" ht="15" customHeight="1" x14ac:dyDescent="0.25">
      <c r="A11" s="566" t="s">
        <v>696</v>
      </c>
      <c r="B11" s="568"/>
      <c r="C11" s="568"/>
      <c r="D11" s="569"/>
      <c r="E11" s="25"/>
    </row>
    <row r="12" spans="1:5" s="26" customFormat="1" ht="15" customHeight="1" x14ac:dyDescent="0.25">
      <c r="A12" s="124"/>
      <c r="B12" s="121"/>
      <c r="C12" s="121"/>
      <c r="D12" s="122"/>
      <c r="E12" s="25"/>
    </row>
    <row r="13" spans="1:5" s="26" customFormat="1" ht="15" customHeight="1" thickBot="1" x14ac:dyDescent="0.3">
      <c r="A13" s="125"/>
      <c r="B13" s="126"/>
      <c r="C13" s="126"/>
      <c r="D13" s="161" t="s">
        <v>697</v>
      </c>
      <c r="E13" s="25"/>
    </row>
    <row r="14" spans="1:5" s="26" customFormat="1" ht="15" customHeight="1" x14ac:dyDescent="0.25">
      <c r="A14" s="127"/>
      <c r="B14" s="128"/>
      <c r="C14" s="128"/>
      <c r="D14" s="129"/>
      <c r="E14" s="25"/>
    </row>
    <row r="15" spans="1:5" s="26" customFormat="1" ht="15" customHeight="1" x14ac:dyDescent="0.25">
      <c r="A15" s="130"/>
      <c r="B15" s="570" t="s">
        <v>744</v>
      </c>
      <c r="C15" s="571"/>
      <c r="D15" s="131"/>
      <c r="E15" s="25"/>
    </row>
    <row r="16" spans="1:5" s="26" customFormat="1" ht="15" customHeight="1" x14ac:dyDescent="0.25">
      <c r="A16" s="132"/>
      <c r="B16" s="571"/>
      <c r="C16" s="571"/>
      <c r="D16" s="133"/>
      <c r="E16" s="25"/>
    </row>
    <row r="17" spans="1:5" s="26" customFormat="1" ht="15" customHeight="1" thickBot="1" x14ac:dyDescent="0.3">
      <c r="A17" s="134"/>
      <c r="B17" s="135"/>
      <c r="C17" s="585"/>
      <c r="D17" s="586"/>
      <c r="E17" s="25"/>
    </row>
    <row r="18" spans="1:5" s="54" customFormat="1" ht="15" customHeight="1" x14ac:dyDescent="0.25">
      <c r="A18" s="56"/>
      <c r="B18" s="25"/>
      <c r="C18" s="25"/>
      <c r="D18" s="137"/>
      <c r="E18" s="136"/>
    </row>
    <row r="19" spans="1:5" s="26" customFormat="1" ht="15" customHeight="1" x14ac:dyDescent="0.25">
      <c r="A19" s="56"/>
      <c r="B19" s="138" t="s">
        <v>687</v>
      </c>
      <c r="C19" s="10"/>
      <c r="D19" s="111"/>
      <c r="E19" s="25"/>
    </row>
    <row r="20" spans="1:5" s="26" customFormat="1" ht="15" customHeight="1" x14ac:dyDescent="0.25">
      <c r="A20" s="56"/>
      <c r="B20" s="587" t="s">
        <v>734</v>
      </c>
      <c r="C20" s="587"/>
      <c r="D20" s="111"/>
      <c r="E20" s="25"/>
    </row>
    <row r="21" spans="1:5" s="26" customFormat="1" ht="15" customHeight="1" x14ac:dyDescent="0.25">
      <c r="A21" s="56"/>
      <c r="B21" s="587"/>
      <c r="C21" s="587"/>
      <c r="D21" s="111"/>
      <c r="E21" s="25"/>
    </row>
    <row r="22" spans="1:5" s="26" customFormat="1" ht="15" customHeight="1" x14ac:dyDescent="0.25">
      <c r="A22" s="56"/>
      <c r="B22" s="587"/>
      <c r="C22" s="587"/>
      <c r="D22" s="111"/>
      <c r="E22" s="25"/>
    </row>
    <row r="23" spans="1:5" s="26" customFormat="1" ht="15" customHeight="1" x14ac:dyDescent="0.25">
      <c r="A23" s="56"/>
      <c r="B23" s="587"/>
      <c r="C23" s="587"/>
      <c r="D23" s="111"/>
      <c r="E23" s="25"/>
    </row>
    <row r="24" spans="1:5" s="26" customFormat="1" ht="15" customHeight="1" x14ac:dyDescent="0.25">
      <c r="A24" s="56"/>
      <c r="B24" s="139"/>
      <c r="C24" s="10"/>
      <c r="D24" s="111"/>
      <c r="E24" s="25"/>
    </row>
    <row r="25" spans="1:5" s="26" customFormat="1" ht="15" customHeight="1" x14ac:dyDescent="0.25">
      <c r="A25" s="56"/>
      <c r="B25" s="139" t="s">
        <v>735</v>
      </c>
      <c r="C25" s="10"/>
      <c r="D25" s="111"/>
      <c r="E25" s="25"/>
    </row>
    <row r="26" spans="1:5" s="26" customFormat="1" ht="15" customHeight="1" thickBot="1" x14ac:dyDescent="0.3">
      <c r="A26" s="56"/>
      <c r="B26" s="139"/>
      <c r="C26" s="10"/>
      <c r="D26" s="111"/>
      <c r="E26" s="25"/>
    </row>
    <row r="27" spans="1:5" s="26" customFormat="1" ht="15" customHeight="1" thickBot="1" x14ac:dyDescent="0.3">
      <c r="A27" s="56"/>
      <c r="B27" s="140"/>
      <c r="C27" s="588" t="s">
        <v>688</v>
      </c>
      <c r="D27" s="111"/>
      <c r="E27" s="25"/>
    </row>
    <row r="28" spans="1:5" s="26" customFormat="1" ht="15" customHeight="1" x14ac:dyDescent="0.25">
      <c r="A28" s="56"/>
      <c r="B28" s="10"/>
      <c r="C28" s="588"/>
      <c r="D28" s="111"/>
      <c r="E28" s="25"/>
    </row>
    <row r="29" spans="1:5" s="26" customFormat="1" ht="15" customHeight="1" x14ac:dyDescent="0.25">
      <c r="A29" s="56"/>
      <c r="B29" s="10"/>
      <c r="C29" s="142"/>
      <c r="D29" s="111"/>
      <c r="E29" s="25"/>
    </row>
    <row r="30" spans="1:5" s="26" customFormat="1" ht="15" customHeight="1" thickBot="1" x14ac:dyDescent="0.3">
      <c r="A30" s="56"/>
      <c r="B30" s="11"/>
      <c r="C30" s="143"/>
      <c r="D30" s="111"/>
      <c r="E30" s="25"/>
    </row>
    <row r="31" spans="1:5" s="26" customFormat="1" ht="15" customHeight="1" thickBot="1" x14ac:dyDescent="0.3">
      <c r="A31" s="56"/>
      <c r="B31" s="144"/>
      <c r="C31" s="588" t="s">
        <v>689</v>
      </c>
      <c r="D31" s="111"/>
      <c r="E31" s="25"/>
    </row>
    <row r="32" spans="1:5" s="26" customFormat="1" ht="15" customHeight="1" x14ac:dyDescent="0.25">
      <c r="A32" s="56"/>
      <c r="B32" s="10"/>
      <c r="C32" s="588"/>
      <c r="D32" s="111"/>
      <c r="E32" s="25"/>
    </row>
    <row r="33" spans="1:5" s="26" customFormat="1" ht="15" customHeight="1" x14ac:dyDescent="0.25">
      <c r="A33" s="56"/>
      <c r="B33" s="10"/>
      <c r="C33" s="141"/>
      <c r="D33" s="111"/>
      <c r="E33" s="25"/>
    </row>
    <row r="34" spans="1:5" s="26" customFormat="1" ht="15" customHeight="1" x14ac:dyDescent="0.25">
      <c r="A34" s="56"/>
      <c r="B34" s="138" t="s">
        <v>690</v>
      </c>
      <c r="C34" s="10"/>
      <c r="D34" s="111"/>
      <c r="E34" s="25"/>
    </row>
    <row r="35" spans="1:5" s="26" customFormat="1" ht="15" customHeight="1" x14ac:dyDescent="0.25">
      <c r="A35" s="56"/>
      <c r="B35" s="581" t="s">
        <v>745</v>
      </c>
      <c r="C35" s="582"/>
      <c r="D35" s="111"/>
      <c r="E35" s="25"/>
    </row>
    <row r="36" spans="1:5" s="26" customFormat="1" ht="15" customHeight="1" x14ac:dyDescent="0.25">
      <c r="A36" s="56"/>
      <c r="B36" s="582"/>
      <c r="C36" s="582"/>
      <c r="D36" s="111"/>
      <c r="E36" s="25"/>
    </row>
    <row r="37" spans="1:5" s="26" customFormat="1" ht="15" customHeight="1" x14ac:dyDescent="0.25">
      <c r="A37" s="56"/>
      <c r="B37" s="582"/>
      <c r="C37" s="582"/>
      <c r="D37" s="111"/>
      <c r="E37" s="25"/>
    </row>
    <row r="38" spans="1:5" s="26" customFormat="1" ht="15" customHeight="1" x14ac:dyDescent="0.25">
      <c r="A38" s="56"/>
      <c r="B38" s="582"/>
      <c r="C38" s="582"/>
      <c r="D38" s="111"/>
      <c r="E38" s="25"/>
    </row>
    <row r="39" spans="1:5" s="26" customFormat="1" ht="15" customHeight="1" x14ac:dyDescent="0.25">
      <c r="A39" s="56"/>
      <c r="B39" s="153"/>
      <c r="C39" s="153"/>
      <c r="D39" s="111"/>
      <c r="E39" s="25"/>
    </row>
    <row r="40" spans="1:5" s="26" customFormat="1" ht="15" customHeight="1" x14ac:dyDescent="0.25">
      <c r="A40" s="56"/>
      <c r="B40" s="138" t="s">
        <v>691</v>
      </c>
      <c r="C40" s="10"/>
      <c r="D40" s="111"/>
      <c r="E40" s="25"/>
    </row>
    <row r="41" spans="1:5" s="26" customFormat="1" ht="15" customHeight="1" x14ac:dyDescent="0.25">
      <c r="A41" s="56"/>
      <c r="B41" s="139" t="s">
        <v>739</v>
      </c>
      <c r="C41" s="10"/>
      <c r="D41" s="111"/>
      <c r="E41" s="25"/>
    </row>
    <row r="42" spans="1:5" s="26" customFormat="1" ht="15" customHeight="1" x14ac:dyDescent="0.25">
      <c r="A42" s="56"/>
      <c r="B42" s="139"/>
      <c r="C42" s="10"/>
      <c r="D42" s="111"/>
      <c r="E42" s="25"/>
    </row>
    <row r="43" spans="1:5" s="26" customFormat="1" ht="15" customHeight="1" x14ac:dyDescent="0.25">
      <c r="A43" s="56"/>
      <c r="B43" s="145" t="s">
        <v>740</v>
      </c>
      <c r="C43" s="10"/>
      <c r="D43" s="111"/>
      <c r="E43" s="25"/>
    </row>
    <row r="44" spans="1:5" s="26" customFormat="1" ht="15" customHeight="1" x14ac:dyDescent="0.25">
      <c r="A44" s="56"/>
      <c r="B44" s="583" t="s">
        <v>836</v>
      </c>
      <c r="C44" s="584"/>
      <c r="D44" s="111"/>
      <c r="E44" s="25"/>
    </row>
    <row r="45" spans="1:5" s="26" customFormat="1" ht="15" customHeight="1" x14ac:dyDescent="0.25">
      <c r="A45" s="56"/>
      <c r="B45" s="584"/>
      <c r="C45" s="584"/>
      <c r="D45" s="111"/>
      <c r="E45" s="25"/>
    </row>
    <row r="46" spans="1:5" s="26" customFormat="1" ht="15" customHeight="1" x14ac:dyDescent="0.25">
      <c r="A46" s="56"/>
      <c r="B46" s="452"/>
      <c r="C46" s="452"/>
      <c r="D46" s="111"/>
      <c r="E46" s="25"/>
    </row>
    <row r="47" spans="1:5" s="26" customFormat="1" ht="15" customHeight="1" x14ac:dyDescent="0.25">
      <c r="A47" s="56"/>
      <c r="B47" s="456" t="s">
        <v>823</v>
      </c>
      <c r="C47" s="27"/>
      <c r="D47" s="111"/>
      <c r="E47" s="25"/>
    </row>
    <row r="48" spans="1:5" s="26" customFormat="1" ht="15" customHeight="1" x14ac:dyDescent="0.25">
      <c r="A48" s="56"/>
      <c r="B48" s="139"/>
      <c r="C48" s="10"/>
      <c r="D48" s="111"/>
      <c r="E48" s="25"/>
    </row>
    <row r="49" spans="1:5" s="26" customFormat="1" ht="15" customHeight="1" x14ac:dyDescent="0.25">
      <c r="A49" s="56"/>
      <c r="B49" s="138" t="s">
        <v>692</v>
      </c>
      <c r="C49" s="10"/>
      <c r="D49" s="111"/>
      <c r="E49" s="25"/>
    </row>
    <row r="50" spans="1:5" ht="15" x14ac:dyDescent="0.25">
      <c r="A50" s="146"/>
      <c r="B50" s="147" t="s">
        <v>736</v>
      </c>
      <c r="C50" s="148"/>
      <c r="D50" s="149"/>
    </row>
    <row r="51" spans="1:5" ht="15.75" thickBot="1" x14ac:dyDescent="0.3">
      <c r="A51" s="150"/>
      <c r="B51" s="151"/>
      <c r="C51" s="151"/>
      <c r="D51" s="152"/>
    </row>
    <row r="52" spans="1:5" ht="14.25" x14ac:dyDescent="0.2">
      <c r="A52" s="139"/>
      <c r="B52" s="1"/>
      <c r="C52" s="1"/>
    </row>
  </sheetData>
  <mergeCells count="14">
    <mergeCell ref="B35:C38"/>
    <mergeCell ref="B44:C45"/>
    <mergeCell ref="C17:D17"/>
    <mergeCell ref="B20:C23"/>
    <mergeCell ref="C27:C28"/>
    <mergeCell ref="C31:C32"/>
    <mergeCell ref="A9:D9"/>
    <mergeCell ref="A10:D10"/>
    <mergeCell ref="A11:D11"/>
    <mergeCell ref="B15:C16"/>
    <mergeCell ref="A2:D2"/>
    <mergeCell ref="A3:D3"/>
    <mergeCell ref="B5:C5"/>
    <mergeCell ref="A7:D7"/>
  </mergeCells>
  <phoneticPr fontId="37" type="noConversion"/>
  <pageMargins left="0.75" right="0.75" top="1" bottom="1" header="0.5" footer="0.5"/>
  <pageSetup paperSize="9" scale="64"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2"/>
  <dimension ref="A1:XFD190"/>
  <sheetViews>
    <sheetView showGridLines="0" tabSelected="1" zoomScaleNormal="100" zoomScaleSheetLayoutView="75" workbookViewId="0">
      <selection activeCell="K118" sqref="K118"/>
    </sheetView>
  </sheetViews>
  <sheetFormatPr defaultRowHeight="15" x14ac:dyDescent="0.2"/>
  <cols>
    <col min="1" max="1" width="3.5703125" style="8" customWidth="1"/>
    <col min="2" max="2" width="30.5703125" style="6" customWidth="1"/>
    <col min="3" max="4" width="25.7109375" style="6" customWidth="1"/>
    <col min="5" max="5" width="6.7109375" style="6" customWidth="1"/>
    <col min="6" max="6" width="25.7109375" style="6" customWidth="1"/>
    <col min="7" max="7" width="7.7109375" style="6" customWidth="1"/>
    <col min="8" max="8" width="5.7109375" style="6" customWidth="1"/>
    <col min="9" max="9" width="24" style="6" customWidth="1"/>
    <col min="10" max="10" width="2.5703125" style="6" customWidth="1"/>
    <col min="11" max="11" width="22.5703125" style="6" customWidth="1"/>
    <col min="12" max="12" width="5.7109375" style="11" customWidth="1"/>
    <col min="13" max="13" width="5.7109375" style="52" customWidth="1"/>
    <col min="14" max="14" width="5.7109375" style="294" customWidth="1"/>
    <col min="15" max="27" width="9.140625" style="294"/>
    <col min="33" max="33" width="51.42578125" bestFit="1" customWidth="1"/>
    <col min="34" max="34" width="36.42578125" bestFit="1" customWidth="1"/>
    <col min="35" max="36" width="13.5703125" bestFit="1" customWidth="1"/>
    <col min="37" max="37" width="19.5703125" bestFit="1" customWidth="1"/>
    <col min="38" max="44" width="10.28515625" bestFit="1" customWidth="1"/>
    <col min="45" max="48" width="11.28515625" bestFit="1" customWidth="1"/>
    <col min="49" max="57" width="10.28515625" bestFit="1" customWidth="1"/>
    <col min="58" max="75" width="11.28515625" bestFit="1" customWidth="1"/>
  </cols>
  <sheetData>
    <row r="1" spans="1:30" s="9" customFormat="1" ht="20.25" x14ac:dyDescent="0.2">
      <c r="A1" s="112"/>
      <c r="B1" s="113"/>
      <c r="C1" s="602"/>
      <c r="D1" s="603"/>
      <c r="E1" s="603"/>
      <c r="F1" s="603"/>
      <c r="G1" s="114"/>
      <c r="H1" s="114"/>
      <c r="I1" s="154">
        <v>124</v>
      </c>
      <c r="J1" s="115"/>
      <c r="K1" s="115"/>
      <c r="L1" s="358" t="str">
        <f>+Instructions!D13</f>
        <v>Ver 1.0</v>
      </c>
      <c r="M1" s="52"/>
      <c r="N1" s="289"/>
      <c r="O1" s="289"/>
      <c r="P1" s="289"/>
      <c r="Q1" s="289"/>
      <c r="R1" s="289"/>
      <c r="S1" s="289"/>
      <c r="T1" s="289"/>
      <c r="U1" s="289"/>
      <c r="V1" s="289"/>
      <c r="W1" s="289"/>
      <c r="X1" s="289"/>
      <c r="Y1" s="290"/>
      <c r="Z1" s="290"/>
      <c r="AA1" s="290"/>
    </row>
    <row r="2" spans="1:30" s="11" customFormat="1" ht="20.25" x14ac:dyDescent="0.3">
      <c r="A2" s="596" t="s">
        <v>685</v>
      </c>
      <c r="B2" s="597"/>
      <c r="C2" s="597"/>
      <c r="D2" s="597"/>
      <c r="E2" s="597"/>
      <c r="F2" s="597"/>
      <c r="G2" s="597"/>
      <c r="H2" s="597"/>
      <c r="I2" s="597"/>
      <c r="J2" s="597"/>
      <c r="K2" s="597"/>
      <c r="L2" s="598"/>
      <c r="M2" s="52"/>
      <c r="N2" s="291"/>
      <c r="O2" s="291"/>
      <c r="P2" s="291"/>
      <c r="Q2" s="291"/>
      <c r="R2" s="291"/>
      <c r="S2" s="291"/>
      <c r="T2" s="291"/>
      <c r="U2" s="291"/>
      <c r="V2" s="291"/>
      <c r="W2" s="291"/>
      <c r="X2" s="291"/>
      <c r="Y2" s="292"/>
      <c r="Z2" s="292"/>
      <c r="AA2" s="292"/>
    </row>
    <row r="3" spans="1:30" s="11" customFormat="1" ht="20.25" x14ac:dyDescent="0.3">
      <c r="A3" s="596" t="s">
        <v>753</v>
      </c>
      <c r="B3" s="597"/>
      <c r="C3" s="597"/>
      <c r="D3" s="597"/>
      <c r="E3" s="597"/>
      <c r="F3" s="597"/>
      <c r="G3" s="597"/>
      <c r="H3" s="597"/>
      <c r="I3" s="597"/>
      <c r="J3" s="597"/>
      <c r="K3" s="597"/>
      <c r="L3" s="598"/>
      <c r="M3" s="52"/>
      <c r="N3" s="291"/>
      <c r="O3" s="291"/>
      <c r="P3" s="291"/>
      <c r="Q3" s="291"/>
      <c r="R3" s="291"/>
      <c r="S3" s="291"/>
      <c r="T3" s="291"/>
      <c r="U3" s="291"/>
      <c r="V3" s="291"/>
      <c r="W3" s="291"/>
      <c r="X3" s="291"/>
      <c r="Y3" s="291"/>
      <c r="Z3" s="291"/>
      <c r="AA3" s="291"/>
      <c r="AB3" s="52"/>
      <c r="AC3" s="52"/>
    </row>
    <row r="4" spans="1:30" s="163" customFormat="1" ht="20.25" x14ac:dyDescent="0.3">
      <c r="A4" s="596"/>
      <c r="B4" s="597"/>
      <c r="C4" s="597"/>
      <c r="D4" s="597"/>
      <c r="E4" s="597"/>
      <c r="F4" s="597"/>
      <c r="G4" s="597"/>
      <c r="H4" s="597"/>
      <c r="I4" s="597"/>
      <c r="J4" s="597"/>
      <c r="K4" s="597"/>
      <c r="L4" s="598"/>
      <c r="M4"/>
      <c r="N4" s="293"/>
      <c r="O4" s="293"/>
      <c r="P4" s="293"/>
      <c r="Q4" s="293"/>
      <c r="R4" s="293"/>
      <c r="S4" s="293"/>
      <c r="T4" s="293"/>
      <c r="U4" s="293"/>
      <c r="V4" s="293"/>
      <c r="W4" s="293"/>
      <c r="X4" s="293"/>
      <c r="Y4" s="293"/>
      <c r="Z4" s="293"/>
      <c r="AA4" s="293"/>
      <c r="AB4" s="162"/>
      <c r="AC4" s="162"/>
    </row>
    <row r="5" spans="1:30" s="163" customFormat="1" ht="18" x14ac:dyDescent="0.2">
      <c r="A5" s="599" t="s">
        <v>767</v>
      </c>
      <c r="B5" s="600"/>
      <c r="C5" s="600"/>
      <c r="D5" s="600"/>
      <c r="E5" s="600"/>
      <c r="F5" s="600"/>
      <c r="G5" s="600"/>
      <c r="H5" s="600"/>
      <c r="I5" s="600"/>
      <c r="J5" s="600"/>
      <c r="K5" s="600"/>
      <c r="L5" s="601"/>
      <c r="M5" s="162"/>
      <c r="N5" s="293"/>
      <c r="O5" s="293"/>
      <c r="P5" s="464"/>
      <c r="Q5" s="293"/>
      <c r="R5" s="293"/>
      <c r="S5" s="293"/>
      <c r="T5" s="293"/>
      <c r="U5" s="293"/>
      <c r="V5" s="293"/>
      <c r="W5" s="293"/>
      <c r="X5" s="293"/>
      <c r="Y5" s="293"/>
      <c r="Z5" s="293"/>
      <c r="AA5" s="293"/>
      <c r="AB5" s="162"/>
      <c r="AC5" s="162"/>
    </row>
    <row r="6" spans="1:30" s="163" customFormat="1" ht="18" x14ac:dyDescent="0.2">
      <c r="A6" s="604"/>
      <c r="B6" s="605"/>
      <c r="C6" s="605"/>
      <c r="D6" s="605"/>
      <c r="E6" s="605"/>
      <c r="F6" s="605"/>
      <c r="G6" s="605"/>
      <c r="H6" s="605"/>
      <c r="I6" s="605"/>
      <c r="J6" s="605"/>
      <c r="K6" s="605"/>
      <c r="L6" s="606"/>
      <c r="M6" s="195"/>
      <c r="N6" s="293"/>
      <c r="O6" s="293"/>
      <c r="P6" s="293"/>
      <c r="Q6" s="293"/>
      <c r="R6" s="293"/>
      <c r="S6" s="293"/>
      <c r="T6" s="293"/>
      <c r="U6" s="293"/>
      <c r="V6" s="293"/>
      <c r="W6" s="293"/>
      <c r="X6" s="293"/>
      <c r="Y6" s="293"/>
      <c r="Z6" s="293"/>
      <c r="AA6" s="293"/>
      <c r="AB6" s="162"/>
      <c r="AC6" s="162"/>
    </row>
    <row r="7" spans="1:30" s="163" customFormat="1" ht="18" x14ac:dyDescent="0.2">
      <c r="A7" s="563"/>
      <c r="B7" s="607" t="s">
        <v>835</v>
      </c>
      <c r="C7" s="607"/>
      <c r="D7" s="607"/>
      <c r="E7" s="607"/>
      <c r="F7" s="607"/>
      <c r="G7" s="607"/>
      <c r="H7" s="607"/>
      <c r="I7" s="607"/>
      <c r="J7" s="607"/>
      <c r="K7" s="607"/>
      <c r="L7" s="564"/>
      <c r="M7" s="162"/>
      <c r="N7" s="293"/>
      <c r="O7" s="293"/>
      <c r="P7" s="293"/>
      <c r="Q7" s="293"/>
      <c r="R7" s="293"/>
      <c r="S7" s="293"/>
      <c r="T7" s="293"/>
      <c r="U7" s="293"/>
      <c r="V7" s="293"/>
      <c r="W7" s="293"/>
      <c r="X7" s="293"/>
      <c r="Y7" s="293"/>
      <c r="Z7" s="293"/>
      <c r="AA7" s="293"/>
      <c r="AB7" s="162"/>
      <c r="AC7" s="162"/>
    </row>
    <row r="8" spans="1:30" s="562" customFormat="1" ht="18" x14ac:dyDescent="0.2">
      <c r="A8" s="560"/>
      <c r="B8" s="607"/>
      <c r="C8" s="607"/>
      <c r="D8" s="607"/>
      <c r="E8" s="607"/>
      <c r="F8" s="607"/>
      <c r="G8" s="607"/>
      <c r="H8" s="607"/>
      <c r="I8" s="607"/>
      <c r="J8" s="607"/>
      <c r="K8" s="607"/>
      <c r="L8" s="561"/>
      <c r="M8" s="162"/>
      <c r="N8" s="293"/>
      <c r="O8" s="293"/>
      <c r="P8" s="293"/>
      <c r="Q8" s="293"/>
      <c r="R8" s="293"/>
      <c r="S8" s="293"/>
      <c r="T8" s="293"/>
      <c r="U8" s="293"/>
      <c r="V8" s="293"/>
      <c r="W8" s="293"/>
      <c r="X8" s="293"/>
      <c r="Y8" s="293"/>
      <c r="Z8" s="293"/>
      <c r="AA8" s="293"/>
      <c r="AB8" s="162"/>
      <c r="AC8" s="162"/>
    </row>
    <row r="9" spans="1:30" s="163" customFormat="1" ht="18.75" thickBot="1" x14ac:dyDescent="0.25">
      <c r="A9" s="593"/>
      <c r="B9" s="594"/>
      <c r="C9" s="594"/>
      <c r="D9" s="594"/>
      <c r="E9" s="594"/>
      <c r="F9" s="594"/>
      <c r="G9" s="594"/>
      <c r="H9" s="594"/>
      <c r="I9" s="594"/>
      <c r="J9" s="594"/>
      <c r="K9" s="594"/>
      <c r="L9" s="595"/>
      <c r="M9" s="162"/>
      <c r="N9" s="293"/>
      <c r="O9" s="293"/>
      <c r="P9" s="293"/>
      <c r="Q9" s="293"/>
      <c r="R9" s="293"/>
      <c r="S9" s="293"/>
      <c r="T9" s="293"/>
      <c r="U9" s="293"/>
      <c r="V9" s="293"/>
      <c r="W9" s="293"/>
      <c r="X9" s="293"/>
      <c r="Y9" s="293"/>
      <c r="Z9" s="293"/>
      <c r="AA9" s="293"/>
      <c r="AB9" s="162"/>
      <c r="AC9" s="162"/>
    </row>
    <row r="10" spans="1:30" s="11" customFormat="1" ht="15.75" customHeight="1" x14ac:dyDescent="0.3">
      <c r="A10" s="209"/>
      <c r="B10" s="199"/>
      <c r="C10" s="17"/>
      <c r="D10" s="17"/>
      <c r="E10" s="17"/>
      <c r="F10" s="17"/>
      <c r="G10" s="17"/>
      <c r="H10" s="17"/>
      <c r="I10" s="17"/>
      <c r="J10" s="69"/>
      <c r="K10" s="69"/>
      <c r="L10" s="204"/>
      <c r="M10"/>
      <c r="N10" s="294"/>
      <c r="O10" s="291"/>
      <c r="P10" s="291"/>
      <c r="Q10" s="291"/>
      <c r="R10" s="291"/>
      <c r="S10" s="291"/>
      <c r="T10" s="291"/>
      <c r="U10" s="291"/>
      <c r="V10" s="291"/>
      <c r="W10" s="291"/>
      <c r="X10" s="291"/>
      <c r="Y10" s="291"/>
      <c r="Z10" s="291"/>
      <c r="AA10" s="291"/>
      <c r="AB10" s="52"/>
      <c r="AC10" s="52"/>
      <c r="AD10" s="52"/>
    </row>
    <row r="11" spans="1:30" ht="15.75" x14ac:dyDescent="0.25">
      <c r="A11" s="15"/>
      <c r="B11" s="200"/>
      <c r="C11" s="98" t="s">
        <v>686</v>
      </c>
      <c r="D11" s="18"/>
      <c r="E11" s="18"/>
      <c r="F11" s="18"/>
      <c r="G11" s="70"/>
      <c r="H11" s="70"/>
      <c r="I11" s="70"/>
      <c r="J11" s="70"/>
      <c r="K11" s="70"/>
      <c r="L11" s="205"/>
      <c r="M11"/>
      <c r="O11" s="295"/>
      <c r="P11" s="296"/>
      <c r="Q11" s="295"/>
      <c r="R11" s="295"/>
      <c r="S11" s="295"/>
      <c r="T11" s="295"/>
      <c r="U11" s="295"/>
      <c r="V11" s="295"/>
      <c r="W11" s="295"/>
      <c r="X11" s="295"/>
      <c r="Y11" s="295"/>
      <c r="Z11" s="295"/>
      <c r="AA11" s="295"/>
      <c r="AB11" s="53"/>
      <c r="AC11" s="53"/>
      <c r="AD11" s="53"/>
    </row>
    <row r="12" spans="1:30" ht="15.75" customHeight="1" x14ac:dyDescent="0.2">
      <c r="A12" s="15"/>
      <c r="B12" s="200"/>
      <c r="C12" s="71"/>
      <c r="D12" s="71"/>
      <c r="E12" s="71"/>
      <c r="F12" s="71"/>
      <c r="G12" s="71"/>
      <c r="H12" s="71"/>
      <c r="I12" s="71"/>
      <c r="J12" s="71"/>
      <c r="K12" s="71"/>
      <c r="L12" s="206"/>
      <c r="M12"/>
      <c r="O12" s="295"/>
      <c r="P12" s="295"/>
      <c r="Q12" s="295"/>
      <c r="R12" s="295"/>
      <c r="S12" s="295"/>
      <c r="T12" s="295"/>
      <c r="U12" s="295"/>
      <c r="V12" s="295"/>
      <c r="W12" s="295"/>
      <c r="X12" s="295"/>
      <c r="Y12" s="295"/>
      <c r="Z12" s="295"/>
      <c r="AA12" s="295"/>
      <c r="AB12" s="53"/>
      <c r="AC12" s="53"/>
      <c r="AD12" s="53"/>
    </row>
    <row r="13" spans="1:30" s="11" customFormat="1" ht="20.25" x14ac:dyDescent="0.3">
      <c r="A13" s="16"/>
      <c r="B13" s="199"/>
      <c r="C13" s="49"/>
      <c r="D13" s="49"/>
      <c r="E13" s="49"/>
      <c r="F13" s="49"/>
      <c r="G13" s="50"/>
      <c r="H13" s="50"/>
      <c r="I13" s="50"/>
      <c r="J13" s="72"/>
      <c r="K13" s="72"/>
      <c r="L13" s="207"/>
      <c r="M13"/>
      <c r="N13" s="294"/>
      <c r="O13" s="291"/>
      <c r="P13" s="291"/>
      <c r="Q13" s="291"/>
      <c r="R13" s="291"/>
      <c r="S13" s="291"/>
      <c r="T13" s="291"/>
      <c r="U13" s="291"/>
      <c r="V13" s="291"/>
      <c r="W13" s="291"/>
      <c r="X13" s="291"/>
      <c r="Y13" s="291"/>
      <c r="Z13" s="291"/>
      <c r="AA13" s="291"/>
      <c r="AB13" s="52"/>
      <c r="AC13" s="52"/>
      <c r="AD13" s="52"/>
    </row>
    <row r="14" spans="1:30" s="11" customFormat="1" ht="15.75" x14ac:dyDescent="0.2">
      <c r="A14" s="73"/>
      <c r="B14" s="202"/>
      <c r="C14" s="203" t="s">
        <v>12</v>
      </c>
      <c r="D14" s="201"/>
      <c r="E14" s="84"/>
      <c r="F14" s="84"/>
      <c r="G14" s="74"/>
      <c r="H14" s="12"/>
      <c r="I14" s="12"/>
      <c r="J14" s="12"/>
      <c r="K14" s="12"/>
      <c r="L14" s="208"/>
      <c r="M14"/>
      <c r="N14" s="294"/>
      <c r="O14" s="291"/>
      <c r="P14" s="291"/>
      <c r="Q14" s="291"/>
      <c r="R14" s="291"/>
      <c r="S14" s="291"/>
      <c r="T14" s="291"/>
      <c r="U14" s="291"/>
      <c r="V14" s="291"/>
      <c r="W14" s="291"/>
      <c r="X14" s="291"/>
      <c r="Y14" s="291"/>
      <c r="Z14" s="291"/>
      <c r="AA14" s="291"/>
      <c r="AB14" s="52"/>
      <c r="AC14" s="52"/>
      <c r="AD14" s="52"/>
    </row>
    <row r="15" spans="1:30" s="11" customFormat="1" ht="15.75" x14ac:dyDescent="0.2">
      <c r="A15" s="73"/>
      <c r="B15" s="202"/>
      <c r="C15" s="201"/>
      <c r="D15" s="201"/>
      <c r="E15" s="202"/>
      <c r="F15" s="84"/>
      <c r="G15" s="74"/>
      <c r="H15" s="12"/>
      <c r="I15" s="12"/>
      <c r="J15" s="12"/>
      <c r="K15" s="12"/>
      <c r="L15" s="208"/>
      <c r="M15"/>
      <c r="N15" s="294"/>
      <c r="O15" s="291"/>
      <c r="P15" s="291"/>
      <c r="Q15" s="291"/>
      <c r="R15" s="291"/>
      <c r="S15" s="291"/>
      <c r="T15" s="291"/>
      <c r="U15" s="291"/>
      <c r="V15" s="291"/>
      <c r="W15" s="291"/>
      <c r="X15" s="291"/>
      <c r="Y15" s="291"/>
      <c r="Z15" s="291"/>
      <c r="AA15" s="291"/>
      <c r="AB15" s="52"/>
      <c r="AC15" s="52"/>
      <c r="AD15" s="52"/>
    </row>
    <row r="16" spans="1:30" s="11" customFormat="1" ht="15.75" x14ac:dyDescent="0.25">
      <c r="A16" s="75"/>
      <c r="B16" s="202"/>
      <c r="C16" s="201"/>
      <c r="D16" s="201"/>
      <c r="E16" s="84"/>
      <c r="F16" s="84"/>
      <c r="G16" s="51"/>
      <c r="H16" s="57"/>
      <c r="I16" s="12"/>
      <c r="J16" s="12"/>
      <c r="K16" s="12"/>
      <c r="L16" s="208"/>
      <c r="M16"/>
      <c r="N16" s="294"/>
      <c r="O16" s="291"/>
      <c r="P16" s="291"/>
      <c r="Q16" s="291"/>
      <c r="R16" s="291"/>
      <c r="S16" s="291"/>
      <c r="T16" s="291"/>
      <c r="U16" s="291"/>
      <c r="V16" s="291"/>
      <c r="W16" s="291"/>
      <c r="X16" s="291"/>
      <c r="Y16" s="291"/>
      <c r="Z16" s="291"/>
      <c r="AA16" s="291"/>
      <c r="AB16" s="52"/>
      <c r="AC16" s="52"/>
      <c r="AD16" s="52"/>
    </row>
    <row r="17" spans="1:31" s="11" customFormat="1" ht="15.75" x14ac:dyDescent="0.2">
      <c r="A17" s="75"/>
      <c r="B17" s="202"/>
      <c r="C17" s="201"/>
      <c r="D17" s="201"/>
      <c r="E17" s="84"/>
      <c r="F17" s="84"/>
      <c r="G17" s="12"/>
      <c r="H17" s="12"/>
      <c r="I17" s="12"/>
      <c r="J17" s="12"/>
      <c r="K17" s="12"/>
      <c r="L17" s="208"/>
      <c r="M17"/>
      <c r="N17" s="294"/>
      <c r="O17" s="291"/>
      <c r="P17" s="291"/>
      <c r="Q17" s="291"/>
      <c r="R17" s="291"/>
      <c r="S17" s="291"/>
      <c r="T17" s="291"/>
      <c r="U17" s="291"/>
      <c r="V17" s="291"/>
      <c r="W17" s="291"/>
      <c r="X17" s="291"/>
      <c r="Y17" s="291"/>
      <c r="Z17" s="291"/>
      <c r="AA17" s="291"/>
      <c r="AB17" s="52"/>
      <c r="AC17" s="52"/>
      <c r="AD17" s="52"/>
    </row>
    <row r="18" spans="1:31" s="11" customFormat="1" x14ac:dyDescent="0.2">
      <c r="A18" s="379"/>
      <c r="B18" s="383"/>
      <c r="C18" s="387" t="s">
        <v>774</v>
      </c>
      <c r="D18" s="388"/>
      <c r="E18" s="590" t="str">
        <f>VLOOKUP(I1,datar,2,FALSE)</f>
        <v>Hastings</v>
      </c>
      <c r="F18" s="591"/>
      <c r="G18" s="591"/>
      <c r="H18" s="591"/>
      <c r="I18" s="592"/>
      <c r="J18" s="385"/>
      <c r="K18" s="385"/>
      <c r="L18" s="386"/>
      <c r="M18" s="376"/>
      <c r="N18" s="376"/>
      <c r="O18" s="384"/>
      <c r="P18" s="384"/>
      <c r="Q18" s="384"/>
      <c r="R18" s="384"/>
      <c r="S18" s="384"/>
      <c r="T18" s="384"/>
      <c r="U18" s="384"/>
      <c r="V18" s="384"/>
      <c r="W18" s="384"/>
      <c r="X18" s="384"/>
      <c r="Y18" s="384"/>
      <c r="Z18" s="384"/>
      <c r="AA18" s="384"/>
      <c r="AB18" s="378"/>
      <c r="AC18" s="378"/>
      <c r="AD18" s="378"/>
      <c r="AE18" s="376"/>
    </row>
    <row r="19" spans="1:31" s="11" customFormat="1" ht="17.25" customHeight="1" x14ac:dyDescent="0.2">
      <c r="A19" s="379"/>
      <c r="B19" s="383"/>
      <c r="C19" s="387" t="s">
        <v>775</v>
      </c>
      <c r="D19" s="388"/>
      <c r="E19" s="590" t="str">
        <f>VLOOKUP(I1,datar,3,FALSE)</f>
        <v>E1433</v>
      </c>
      <c r="F19" s="591"/>
      <c r="G19" s="591"/>
      <c r="H19" s="591"/>
      <c r="I19" s="592"/>
      <c r="J19" s="385"/>
      <c r="K19" s="385"/>
      <c r="L19" s="386"/>
      <c r="M19" s="376"/>
      <c r="N19" s="376"/>
      <c r="O19" s="384"/>
      <c r="P19" s="384"/>
      <c r="Q19" s="384"/>
      <c r="R19" s="384"/>
      <c r="S19" s="384"/>
      <c r="T19" s="384"/>
      <c r="U19" s="384"/>
      <c r="V19" s="384"/>
      <c r="W19" s="384"/>
      <c r="X19" s="384"/>
      <c r="Y19" s="384"/>
      <c r="Z19" s="384"/>
      <c r="AA19" s="384"/>
      <c r="AB19" s="378"/>
      <c r="AC19" s="378"/>
      <c r="AD19" s="378"/>
      <c r="AE19" s="376"/>
    </row>
    <row r="20" spans="1:31" s="11" customFormat="1" ht="17.25" customHeight="1" x14ac:dyDescent="0.2">
      <c r="A20" s="379"/>
      <c r="B20" s="383"/>
      <c r="C20" s="387" t="s">
        <v>776</v>
      </c>
      <c r="D20" s="388"/>
      <c r="E20" s="590" t="s">
        <v>849</v>
      </c>
      <c r="F20" s="591"/>
      <c r="G20" s="591"/>
      <c r="H20" s="591"/>
      <c r="I20" s="592"/>
      <c r="J20" s="385"/>
      <c r="K20" s="385"/>
      <c r="L20" s="386"/>
      <c r="M20" s="376"/>
      <c r="N20" s="376"/>
      <c r="O20" s="384"/>
      <c r="P20" s="384"/>
      <c r="Q20" s="384"/>
      <c r="R20" s="384"/>
      <c r="S20" s="384"/>
      <c r="T20" s="384"/>
      <c r="U20" s="384"/>
      <c r="V20" s="384"/>
      <c r="W20" s="384"/>
      <c r="X20" s="384"/>
      <c r="Y20" s="384"/>
      <c r="Z20" s="384"/>
      <c r="AA20" s="384"/>
      <c r="AB20" s="378"/>
      <c r="AC20" s="378"/>
      <c r="AD20" s="378"/>
      <c r="AE20" s="376"/>
    </row>
    <row r="21" spans="1:31" s="11" customFormat="1" ht="17.25" customHeight="1" x14ac:dyDescent="0.2">
      <c r="A21" s="379"/>
      <c r="B21" s="383"/>
      <c r="C21" s="387" t="s">
        <v>777</v>
      </c>
      <c r="D21" s="389"/>
      <c r="E21" s="590" t="s">
        <v>850</v>
      </c>
      <c r="F21" s="591"/>
      <c r="G21" s="591"/>
      <c r="H21" s="591"/>
      <c r="I21" s="592"/>
      <c r="J21" s="385"/>
      <c r="K21" s="385"/>
      <c r="L21" s="386"/>
      <c r="M21" s="376"/>
      <c r="N21" s="376"/>
      <c r="O21" s="384"/>
      <c r="P21" s="384"/>
      <c r="Q21" s="384"/>
      <c r="R21" s="384"/>
      <c r="S21" s="384"/>
      <c r="T21" s="384"/>
      <c r="U21" s="384"/>
      <c r="V21" s="384"/>
      <c r="W21" s="384"/>
      <c r="X21" s="384"/>
      <c r="Y21" s="384"/>
      <c r="Z21" s="384"/>
      <c r="AA21" s="384"/>
      <c r="AB21" s="378"/>
      <c r="AC21" s="378"/>
      <c r="AD21" s="378"/>
      <c r="AE21" s="378"/>
    </row>
    <row r="22" spans="1:31" s="11" customFormat="1" ht="17.25" customHeight="1" x14ac:dyDescent="0.2">
      <c r="A22" s="73"/>
      <c r="B22" s="454"/>
      <c r="C22" s="387" t="s">
        <v>778</v>
      </c>
      <c r="D22" s="389"/>
      <c r="E22" s="590" t="s">
        <v>851</v>
      </c>
      <c r="F22" s="591"/>
      <c r="G22" s="591"/>
      <c r="H22" s="591"/>
      <c r="I22" s="592"/>
      <c r="J22" s="385"/>
      <c r="K22" s="385"/>
      <c r="L22" s="386"/>
      <c r="M22" s="376"/>
      <c r="N22" s="376"/>
      <c r="O22" s="384"/>
      <c r="P22" s="384"/>
      <c r="Q22" s="384"/>
      <c r="R22" s="384"/>
      <c r="S22" s="384"/>
      <c r="T22" s="384"/>
      <c r="U22" s="384"/>
      <c r="V22" s="384"/>
      <c r="W22" s="384"/>
      <c r="X22" s="384"/>
      <c r="Y22" s="384"/>
      <c r="Z22" s="384"/>
      <c r="AA22" s="384"/>
      <c r="AB22" s="378"/>
      <c r="AC22" s="378"/>
      <c r="AD22" s="378"/>
      <c r="AE22" s="378"/>
    </row>
    <row r="23" spans="1:31" s="376" customFormat="1" ht="17.25" customHeight="1" thickBot="1" x14ac:dyDescent="0.25">
      <c r="A23" s="380"/>
      <c r="B23" s="381"/>
      <c r="C23" s="381"/>
      <c r="D23" s="381"/>
      <c r="E23" s="381"/>
      <c r="F23" s="381"/>
      <c r="G23" s="381"/>
      <c r="H23" s="381"/>
      <c r="I23" s="381"/>
      <c r="J23" s="381"/>
      <c r="K23" s="381"/>
      <c r="L23" s="455"/>
      <c r="O23" s="384"/>
      <c r="P23" s="384"/>
      <c r="Q23" s="384"/>
      <c r="R23" s="384"/>
      <c r="S23" s="384"/>
      <c r="T23" s="384"/>
      <c r="U23" s="384"/>
      <c r="V23" s="384"/>
      <c r="W23" s="384"/>
      <c r="X23" s="384"/>
      <c r="Y23" s="384"/>
      <c r="Z23" s="384"/>
      <c r="AA23" s="384"/>
      <c r="AB23" s="378"/>
      <c r="AC23" s="378"/>
      <c r="AD23" s="378"/>
      <c r="AE23" s="378"/>
    </row>
    <row r="24" spans="1:31" s="11" customFormat="1" ht="15" customHeight="1" x14ac:dyDescent="0.2">
      <c r="A24" s="155"/>
      <c r="B24" s="371" t="s">
        <v>746</v>
      </c>
      <c r="C24" s="156"/>
      <c r="D24" s="156"/>
      <c r="E24" s="156"/>
      <c r="F24" s="156"/>
      <c r="G24" s="156"/>
      <c r="H24" s="156"/>
      <c r="I24" s="156"/>
      <c r="J24" s="156"/>
      <c r="K24" s="156"/>
      <c r="L24" s="157"/>
      <c r="M24"/>
      <c r="N24" s="294"/>
      <c r="O24" s="291"/>
      <c r="P24" s="291"/>
      <c r="Q24" s="291"/>
      <c r="R24" s="291"/>
      <c r="S24" s="291"/>
      <c r="T24" s="291"/>
      <c r="U24" s="291"/>
      <c r="V24" s="291"/>
      <c r="W24" s="291"/>
      <c r="X24" s="291"/>
      <c r="Y24" s="291"/>
      <c r="Z24" s="291"/>
      <c r="AA24" s="291"/>
      <c r="AB24" s="52"/>
      <c r="AC24" s="52"/>
      <c r="AD24" s="52"/>
      <c r="AE24" s="52"/>
    </row>
    <row r="25" spans="1:31" s="11" customFormat="1" ht="16.5" x14ac:dyDescent="0.2">
      <c r="A25" s="158"/>
      <c r="B25" s="159"/>
      <c r="C25" s="159"/>
      <c r="D25" s="159"/>
      <c r="E25" s="159"/>
      <c r="F25" s="159"/>
      <c r="G25" s="159"/>
      <c r="H25" s="159"/>
      <c r="I25" s="159"/>
      <c r="J25" s="159"/>
      <c r="K25" s="159"/>
      <c r="L25" s="160"/>
      <c r="M25"/>
      <c r="N25" s="294"/>
      <c r="O25" s="291"/>
      <c r="P25" s="291"/>
      <c r="Q25" s="291"/>
      <c r="R25" s="291"/>
      <c r="S25" s="291"/>
      <c r="T25" s="291"/>
      <c r="U25" s="291"/>
      <c r="V25" s="291"/>
      <c r="W25" s="291"/>
      <c r="X25" s="291"/>
      <c r="Y25" s="291"/>
      <c r="Z25" s="291"/>
      <c r="AA25" s="291"/>
      <c r="AB25" s="52"/>
      <c r="AC25" s="52"/>
      <c r="AD25" s="52"/>
      <c r="AE25" s="52"/>
    </row>
    <row r="26" spans="1:31" ht="16.5" x14ac:dyDescent="0.2">
      <c r="A26" s="67"/>
      <c r="B26" s="85" t="s">
        <v>679</v>
      </c>
      <c r="C26" s="87"/>
      <c r="D26" s="87"/>
      <c r="E26" s="87"/>
      <c r="F26" s="87"/>
      <c r="G26" s="19"/>
      <c r="H26" s="19"/>
      <c r="I26" s="88"/>
      <c r="J26" s="88"/>
      <c r="K26" s="88"/>
      <c r="L26" s="61"/>
      <c r="M26" s="191"/>
      <c r="N26" s="295"/>
      <c r="O26" s="295"/>
      <c r="P26" s="295"/>
      <c r="Q26" s="295"/>
      <c r="R26" s="295"/>
      <c r="S26" s="295"/>
      <c r="T26" s="295"/>
      <c r="U26" s="295"/>
      <c r="V26" s="295"/>
      <c r="W26" s="295"/>
      <c r="X26" s="295"/>
      <c r="Y26" s="295"/>
      <c r="Z26" s="295"/>
      <c r="AA26" s="295"/>
      <c r="AB26" s="53"/>
      <c r="AC26" s="53"/>
    </row>
    <row r="27" spans="1:31" ht="15.75" x14ac:dyDescent="0.2">
      <c r="A27" s="67"/>
      <c r="B27" s="85" t="s">
        <v>11</v>
      </c>
      <c r="C27" s="85"/>
      <c r="D27" s="85"/>
      <c r="E27" s="85"/>
      <c r="F27" s="85"/>
      <c r="G27" s="19"/>
      <c r="H27" s="19"/>
      <c r="I27" s="88"/>
      <c r="J27" s="88"/>
      <c r="K27" s="88"/>
      <c r="L27" s="61"/>
      <c r="M27" s="192"/>
    </row>
    <row r="28" spans="1:31" ht="15.75" x14ac:dyDescent="0.2">
      <c r="A28" s="67"/>
      <c r="B28" s="85"/>
      <c r="C28" s="85"/>
      <c r="D28" s="85"/>
      <c r="E28" s="85"/>
      <c r="F28" s="87"/>
      <c r="G28" s="19"/>
      <c r="H28" s="19"/>
      <c r="I28" s="88"/>
      <c r="J28" s="88"/>
      <c r="K28" s="88"/>
      <c r="L28" s="61"/>
      <c r="M28" s="192"/>
    </row>
    <row r="29" spans="1:31" ht="15.75" x14ac:dyDescent="0.2">
      <c r="A29" s="59"/>
      <c r="B29" s="92" t="s">
        <v>738</v>
      </c>
      <c r="C29" s="85"/>
      <c r="D29" s="85"/>
      <c r="E29" s="85"/>
      <c r="F29" s="87"/>
      <c r="G29" s="19"/>
      <c r="H29" s="19"/>
      <c r="I29" s="88"/>
      <c r="J29" s="88"/>
      <c r="K29" s="88"/>
      <c r="L29" s="61"/>
      <c r="M29" s="192"/>
    </row>
    <row r="30" spans="1:31" ht="15.75" x14ac:dyDescent="0.2">
      <c r="A30" s="59"/>
      <c r="B30" s="92"/>
      <c r="C30" s="85"/>
      <c r="D30" s="85"/>
      <c r="E30" s="85"/>
      <c r="F30" s="87"/>
      <c r="G30" s="19"/>
      <c r="H30" s="19"/>
      <c r="I30" s="88"/>
      <c r="J30" s="88"/>
      <c r="K30" s="88"/>
      <c r="L30" s="61"/>
      <c r="M30" s="192"/>
    </row>
    <row r="31" spans="1:31" ht="18" x14ac:dyDescent="0.2">
      <c r="A31" s="67"/>
      <c r="B31" s="85"/>
      <c r="C31" s="85"/>
      <c r="D31" s="85"/>
      <c r="E31" s="85"/>
      <c r="F31" s="87"/>
      <c r="G31" s="19"/>
      <c r="H31" s="19"/>
      <c r="I31" s="367" t="s">
        <v>681</v>
      </c>
      <c r="J31" s="367"/>
      <c r="K31" s="367" t="s">
        <v>683</v>
      </c>
      <c r="L31" s="61"/>
      <c r="M31" s="192"/>
    </row>
    <row r="32" spans="1:31" ht="18" x14ac:dyDescent="0.2">
      <c r="A32" s="67"/>
      <c r="B32" s="85"/>
      <c r="C32" s="85"/>
      <c r="D32" s="85"/>
      <c r="E32" s="85"/>
      <c r="F32" s="60"/>
      <c r="G32" s="60"/>
      <c r="H32" s="60"/>
      <c r="I32" s="367" t="s">
        <v>682</v>
      </c>
      <c r="J32" s="367"/>
      <c r="K32" s="367" t="s">
        <v>684</v>
      </c>
      <c r="L32" s="61"/>
      <c r="M32" s="192"/>
      <c r="V32" s="360"/>
      <c r="W32" s="360"/>
      <c r="X32" s="360"/>
      <c r="Y32" s="360"/>
    </row>
    <row r="33" spans="1:25" ht="18.75" thickBot="1" x14ac:dyDescent="0.25">
      <c r="A33" s="89"/>
      <c r="B33" s="172" t="s">
        <v>5</v>
      </c>
      <c r="C33" s="60"/>
      <c r="D33" s="60"/>
      <c r="E33" s="60"/>
      <c r="F33" s="60"/>
      <c r="G33" s="60"/>
      <c r="H33" s="60"/>
      <c r="I33" s="370" t="s">
        <v>6</v>
      </c>
      <c r="J33" s="367"/>
      <c r="K33" s="370" t="s">
        <v>6</v>
      </c>
      <c r="L33" s="61"/>
      <c r="M33" s="190"/>
      <c r="P33" s="294">
        <f>IF(AND(I34&gt;=0,I34&lt;300000),0,1)</f>
        <v>0</v>
      </c>
      <c r="V33" s="360"/>
      <c r="W33" s="360"/>
      <c r="X33" s="360"/>
      <c r="Y33" s="360"/>
    </row>
    <row r="34" spans="1:25" ht="21" thickBot="1" x14ac:dyDescent="0.25">
      <c r="A34" s="59"/>
      <c r="B34" s="92" t="s">
        <v>747</v>
      </c>
      <c r="C34" s="85"/>
      <c r="D34" s="85"/>
      <c r="E34" s="85"/>
      <c r="F34" s="88"/>
      <c r="G34" s="88"/>
      <c r="H34" s="88"/>
      <c r="I34" s="303">
        <v>40903</v>
      </c>
      <c r="J34" s="458"/>
      <c r="K34" s="303">
        <v>21624</v>
      </c>
      <c r="L34" s="61"/>
      <c r="M34" s="190"/>
      <c r="V34" s="360"/>
      <c r="W34" s="360"/>
      <c r="X34" s="360"/>
      <c r="Y34" s="360"/>
    </row>
    <row r="35" spans="1:25" ht="16.5" thickBot="1" x14ac:dyDescent="0.25">
      <c r="A35" s="59"/>
      <c r="B35" s="86"/>
      <c r="C35" s="86"/>
      <c r="D35" s="86"/>
      <c r="E35" s="86"/>
      <c r="F35" s="86"/>
      <c r="G35" s="19"/>
      <c r="H35" s="60"/>
      <c r="I35" s="458"/>
      <c r="J35" s="458"/>
      <c r="K35" s="458"/>
      <c r="L35" s="61"/>
      <c r="M35" s="190"/>
      <c r="P35" s="294">
        <f>IF(AND(I36&gt;=0,I36&lt;30000),0,1)</f>
        <v>0</v>
      </c>
      <c r="V35" s="360"/>
      <c r="W35" s="360"/>
      <c r="X35" s="360"/>
      <c r="Y35" s="360"/>
    </row>
    <row r="36" spans="1:25" ht="21" thickBot="1" x14ac:dyDescent="0.25">
      <c r="A36" s="59"/>
      <c r="B36" s="85" t="s">
        <v>802</v>
      </c>
      <c r="C36" s="85"/>
      <c r="D36" s="85"/>
      <c r="E36" s="85"/>
      <c r="F36" s="19"/>
      <c r="G36" s="19"/>
      <c r="H36" s="60"/>
      <c r="I36" s="303">
        <v>540</v>
      </c>
      <c r="J36" s="458"/>
      <c r="K36" s="303">
        <v>220</v>
      </c>
      <c r="L36" s="61"/>
      <c r="M36" s="190"/>
      <c r="V36" s="360"/>
      <c r="W36" s="360"/>
      <c r="X36" s="360"/>
      <c r="Y36" s="360"/>
    </row>
    <row r="37" spans="1:25" ht="16.5" thickBot="1" x14ac:dyDescent="0.25">
      <c r="A37" s="67"/>
      <c r="B37" s="85"/>
      <c r="C37" s="85"/>
      <c r="D37" s="85"/>
      <c r="E37" s="85"/>
      <c r="F37" s="19"/>
      <c r="G37" s="19"/>
      <c r="H37" s="60"/>
      <c r="I37" s="458"/>
      <c r="J37" s="458"/>
      <c r="K37" s="458"/>
      <c r="L37" s="61"/>
      <c r="M37" s="190"/>
      <c r="P37" s="294">
        <f>IF(AND(I38&gt;=0,I38&lt;300000),0,1)</f>
        <v>0</v>
      </c>
      <c r="V37" s="360"/>
      <c r="W37" s="360"/>
      <c r="X37" s="360"/>
      <c r="Y37" s="360"/>
    </row>
    <row r="38" spans="1:25" ht="21" thickBot="1" x14ac:dyDescent="0.25">
      <c r="A38" s="59"/>
      <c r="B38" s="85" t="s">
        <v>803</v>
      </c>
      <c r="C38" s="85"/>
      <c r="D38" s="85"/>
      <c r="E38" s="85"/>
      <c r="F38" s="19"/>
      <c r="G38" s="19"/>
      <c r="H38" s="60"/>
      <c r="I38" s="305">
        <v>38903</v>
      </c>
      <c r="J38" s="458"/>
      <c r="K38" s="305">
        <v>21081</v>
      </c>
      <c r="L38" s="61"/>
      <c r="M38" s="190"/>
      <c r="V38" s="360"/>
      <c r="W38" s="360"/>
      <c r="X38" s="360"/>
      <c r="Y38" s="360"/>
    </row>
    <row r="39" spans="1:25" ht="16.5" thickBot="1" x14ac:dyDescent="0.25">
      <c r="A39" s="59"/>
      <c r="B39" s="85"/>
      <c r="C39" s="85"/>
      <c r="D39" s="85"/>
      <c r="E39" s="85"/>
      <c r="F39" s="19"/>
      <c r="G39" s="19"/>
      <c r="H39" s="60"/>
      <c r="I39" s="304"/>
      <c r="J39" s="304"/>
      <c r="K39" s="304"/>
      <c r="L39" s="61"/>
      <c r="M39" s="190"/>
      <c r="V39" s="360"/>
      <c r="W39" s="360"/>
      <c r="X39" s="360"/>
      <c r="Y39" s="360"/>
    </row>
    <row r="40" spans="1:25" ht="21.75" thickTop="1" thickBot="1" x14ac:dyDescent="0.25">
      <c r="A40" s="67"/>
      <c r="B40" s="85" t="s">
        <v>811</v>
      </c>
      <c r="C40" s="85"/>
      <c r="D40" s="85"/>
      <c r="E40" s="85"/>
      <c r="F40" s="19"/>
      <c r="G40" s="19"/>
      <c r="H40" s="60"/>
      <c r="I40" s="306">
        <f>I36+I38</f>
        <v>39443</v>
      </c>
      <c r="J40" s="304"/>
      <c r="K40" s="306">
        <f>K36+K38</f>
        <v>21301</v>
      </c>
      <c r="L40" s="61"/>
      <c r="M40" s="190"/>
      <c r="V40" s="360"/>
      <c r="W40" s="360"/>
      <c r="X40" s="360"/>
      <c r="Y40" s="360"/>
    </row>
    <row r="41" spans="1:25" ht="21" thickTop="1" x14ac:dyDescent="0.2">
      <c r="A41" s="90"/>
      <c r="B41" s="91"/>
      <c r="C41" s="91"/>
      <c r="D41" s="91"/>
      <c r="E41" s="91"/>
      <c r="F41" s="60"/>
      <c r="G41" s="60"/>
      <c r="H41" s="60"/>
      <c r="I41" s="307"/>
      <c r="J41" s="308"/>
      <c r="K41" s="307"/>
      <c r="L41" s="61"/>
      <c r="M41" s="190"/>
      <c r="V41" s="360"/>
      <c r="W41" s="360"/>
      <c r="X41" s="360"/>
      <c r="Y41" s="360"/>
    </row>
    <row r="42" spans="1:25" ht="16.5" thickBot="1" x14ac:dyDescent="0.25">
      <c r="A42" s="59"/>
      <c r="B42" s="91"/>
      <c r="C42" s="91"/>
      <c r="D42" s="91"/>
      <c r="E42" s="91"/>
      <c r="F42" s="60"/>
      <c r="G42" s="60"/>
      <c r="H42" s="60"/>
      <c r="I42" s="359" t="s">
        <v>7</v>
      </c>
      <c r="J42" s="88"/>
      <c r="K42" s="359" t="s">
        <v>7</v>
      </c>
      <c r="L42" s="61"/>
      <c r="M42" s="190"/>
      <c r="V42" s="360"/>
      <c r="W42" s="360"/>
      <c r="X42" s="360"/>
      <c r="Y42" s="360"/>
    </row>
    <row r="43" spans="1:25" ht="21.75" thickTop="1" thickBot="1" x14ac:dyDescent="0.25">
      <c r="A43" s="59"/>
      <c r="B43" s="92" t="s">
        <v>804</v>
      </c>
      <c r="C43" s="92"/>
      <c r="D43" s="92"/>
      <c r="E43" s="92"/>
      <c r="F43" s="60"/>
      <c r="G43" s="60"/>
      <c r="H43" s="60"/>
      <c r="I43" s="457">
        <f>ROUND(I40/I34*100,2)</f>
        <v>96.43</v>
      </c>
      <c r="J43" s="309"/>
      <c r="K43" s="457">
        <f>ROUND(K40/K34*100,2)</f>
        <v>98.51</v>
      </c>
      <c r="L43" s="61"/>
      <c r="M43" s="190"/>
      <c r="V43" s="360"/>
      <c r="W43" s="360"/>
      <c r="X43" s="360"/>
      <c r="Y43" s="360"/>
    </row>
    <row r="44" spans="1:25" ht="16.5" thickTop="1" x14ac:dyDescent="0.2">
      <c r="A44" s="67"/>
      <c r="B44" s="164" t="s">
        <v>8</v>
      </c>
      <c r="C44" s="93"/>
      <c r="D44" s="93"/>
      <c r="E44" s="93"/>
      <c r="F44" s="60"/>
      <c r="G44" s="60"/>
      <c r="H44" s="60"/>
      <c r="I44" s="309"/>
      <c r="J44" s="308"/>
      <c r="K44" s="309"/>
      <c r="L44" s="61"/>
      <c r="M44" s="190"/>
      <c r="V44" s="360"/>
      <c r="W44" s="360"/>
      <c r="X44" s="360"/>
      <c r="Y44" s="360"/>
    </row>
    <row r="45" spans="1:25" ht="18.75" thickBot="1" x14ac:dyDescent="0.25">
      <c r="A45" s="67"/>
      <c r="B45" s="60"/>
      <c r="C45" s="60"/>
      <c r="D45" s="60"/>
      <c r="E45" s="60"/>
      <c r="F45" s="60"/>
      <c r="G45" s="60"/>
      <c r="H45" s="60"/>
      <c r="I45" s="369" t="s">
        <v>6</v>
      </c>
      <c r="J45" s="367"/>
      <c r="K45" s="369" t="s">
        <v>6</v>
      </c>
      <c r="L45" s="61"/>
      <c r="M45" s="190"/>
      <c r="P45" s="294">
        <f>IF(I46&gt;=0,0,1)</f>
        <v>0</v>
      </c>
    </row>
    <row r="46" spans="1:25" ht="21" thickBot="1" x14ac:dyDescent="0.3">
      <c r="A46" s="59"/>
      <c r="B46" s="5" t="s">
        <v>812</v>
      </c>
      <c r="C46" s="85"/>
      <c r="D46" s="85"/>
      <c r="E46" s="85"/>
      <c r="F46" s="60"/>
      <c r="G46" s="60"/>
      <c r="H46" s="60"/>
      <c r="I46" s="303">
        <v>744</v>
      </c>
      <c r="J46" s="459"/>
      <c r="K46" s="303">
        <v>-1397</v>
      </c>
      <c r="L46" s="61"/>
      <c r="M46" s="190"/>
    </row>
    <row r="47" spans="1:25" ht="16.5" thickBot="1" x14ac:dyDescent="0.25">
      <c r="A47" s="67"/>
      <c r="B47" s="169" t="s">
        <v>708</v>
      </c>
      <c r="C47" s="19"/>
      <c r="D47" s="19"/>
      <c r="E47" s="19"/>
      <c r="F47" s="60"/>
      <c r="G47" s="60"/>
      <c r="H47" s="60"/>
      <c r="I47" s="460"/>
      <c r="J47" s="459"/>
      <c r="K47" s="460"/>
      <c r="L47" s="61"/>
      <c r="M47" s="190"/>
      <c r="P47" s="294">
        <f>IF(I48&gt;=0,0,1)</f>
        <v>0</v>
      </c>
    </row>
    <row r="48" spans="1:25" ht="21" thickBot="1" x14ac:dyDescent="0.3">
      <c r="A48" s="59"/>
      <c r="B48" s="80" t="s">
        <v>813</v>
      </c>
      <c r="C48" s="19"/>
      <c r="D48" s="19"/>
      <c r="E48" s="19"/>
      <c r="F48" s="60"/>
      <c r="G48" s="60"/>
      <c r="H48" s="60"/>
      <c r="I48" s="303">
        <v>581</v>
      </c>
      <c r="J48" s="459"/>
      <c r="K48" s="303">
        <v>156</v>
      </c>
      <c r="L48" s="61"/>
      <c r="M48" s="190"/>
    </row>
    <row r="49" spans="1:24" ht="16.5" thickBot="1" x14ac:dyDescent="0.25">
      <c r="A49" s="59"/>
      <c r="B49" s="169" t="s">
        <v>748</v>
      </c>
      <c r="C49" s="19"/>
      <c r="D49" s="19"/>
      <c r="E49" s="19"/>
      <c r="F49" s="60"/>
      <c r="G49" s="60"/>
      <c r="H49" s="60"/>
      <c r="I49" s="309"/>
      <c r="J49" s="308"/>
      <c r="K49" s="309"/>
      <c r="L49" s="61"/>
      <c r="M49" s="190"/>
    </row>
    <row r="50" spans="1:24" ht="21.75" thickTop="1" thickBot="1" x14ac:dyDescent="0.25">
      <c r="A50" s="67"/>
      <c r="B50" s="68" t="s">
        <v>805</v>
      </c>
      <c r="C50" s="19"/>
      <c r="D50" s="19"/>
      <c r="E50" s="19"/>
      <c r="F50" s="60"/>
      <c r="G50" s="60"/>
      <c r="H50" s="60"/>
      <c r="I50" s="306">
        <f>+I38+I46+I48</f>
        <v>40228</v>
      </c>
      <c r="J50" s="308"/>
      <c r="K50" s="306">
        <f>+K38+K46+K48</f>
        <v>19840</v>
      </c>
      <c r="L50" s="61"/>
      <c r="M50" s="190"/>
    </row>
    <row r="51" spans="1:24" ht="16.5" thickTop="1" x14ac:dyDescent="0.2">
      <c r="A51" s="59"/>
      <c r="B51" s="446" t="s">
        <v>709</v>
      </c>
      <c r="C51" s="60"/>
      <c r="D51" s="60"/>
      <c r="E51" s="60"/>
      <c r="F51" s="60"/>
      <c r="G51" s="60"/>
      <c r="H51" s="60"/>
      <c r="I51" s="309"/>
      <c r="J51" s="308"/>
      <c r="K51" s="309"/>
      <c r="L51" s="61"/>
      <c r="M51" s="190"/>
    </row>
    <row r="52" spans="1:24" ht="15.75" x14ac:dyDescent="0.2">
      <c r="A52" s="59"/>
      <c r="B52" s="60"/>
      <c r="C52" s="60"/>
      <c r="D52" s="60"/>
      <c r="E52" s="60"/>
      <c r="F52" s="60"/>
      <c r="G52" s="60"/>
      <c r="H52" s="60"/>
      <c r="I52" s="309"/>
      <c r="J52" s="308"/>
      <c r="K52" s="309"/>
      <c r="L52" s="61"/>
      <c r="M52" s="190"/>
    </row>
    <row r="53" spans="1:24" ht="18" x14ac:dyDescent="0.2">
      <c r="A53" s="89"/>
      <c r="B53" s="172" t="s">
        <v>9</v>
      </c>
      <c r="C53" s="60"/>
      <c r="D53" s="60"/>
      <c r="E53" s="60"/>
      <c r="F53" s="60"/>
      <c r="G53" s="60"/>
      <c r="H53" s="60"/>
      <c r="I53" s="309"/>
      <c r="J53" s="308"/>
      <c r="K53" s="309"/>
      <c r="L53" s="61"/>
      <c r="M53" s="190"/>
    </row>
    <row r="54" spans="1:24" ht="15.75" x14ac:dyDescent="0.2">
      <c r="A54" s="67"/>
      <c r="B54" s="85" t="s">
        <v>680</v>
      </c>
      <c r="C54" s="60"/>
      <c r="D54" s="60"/>
      <c r="E54" s="60"/>
      <c r="F54" s="60"/>
      <c r="G54" s="60"/>
      <c r="H54" s="60"/>
      <c r="I54" s="309"/>
      <c r="J54" s="308"/>
      <c r="K54" s="309"/>
      <c r="L54" s="61"/>
      <c r="M54" s="190"/>
    </row>
    <row r="55" spans="1:24" ht="15.75" x14ac:dyDescent="0.2">
      <c r="A55" s="67"/>
      <c r="B55" s="85" t="s">
        <v>806</v>
      </c>
      <c r="C55" s="60"/>
      <c r="D55" s="60"/>
      <c r="E55" s="60"/>
      <c r="F55" s="60"/>
      <c r="G55" s="60"/>
      <c r="H55" s="60"/>
      <c r="I55" s="309"/>
      <c r="J55" s="308"/>
      <c r="K55" s="309"/>
      <c r="L55" s="61"/>
      <c r="M55" s="190"/>
    </row>
    <row r="56" spans="1:24" ht="15.75" x14ac:dyDescent="0.2">
      <c r="A56" s="67"/>
      <c r="B56" s="85"/>
      <c r="C56" s="60"/>
      <c r="D56" s="60"/>
      <c r="E56" s="60"/>
      <c r="F56" s="60"/>
      <c r="G56" s="60"/>
      <c r="H56" s="60"/>
      <c r="I56" s="309"/>
      <c r="J56" s="308"/>
      <c r="K56" s="309"/>
      <c r="L56" s="61"/>
      <c r="M56" s="190"/>
    </row>
    <row r="57" spans="1:24" ht="15.75" x14ac:dyDescent="0.2">
      <c r="A57" s="94"/>
      <c r="B57" s="173" t="s">
        <v>807</v>
      </c>
      <c r="C57" s="60"/>
      <c r="D57" s="60"/>
      <c r="E57" s="60"/>
      <c r="F57" s="60"/>
      <c r="G57" s="60"/>
      <c r="H57" s="60"/>
      <c r="I57" s="309"/>
      <c r="J57" s="308"/>
      <c r="K57" s="309"/>
      <c r="L57" s="61"/>
      <c r="M57" s="190"/>
    </row>
    <row r="58" spans="1:24" ht="15.75" x14ac:dyDescent="0.2">
      <c r="A58" s="94"/>
      <c r="B58" s="173" t="s">
        <v>698</v>
      </c>
      <c r="C58" s="60"/>
      <c r="D58" s="60"/>
      <c r="E58" s="60"/>
      <c r="F58" s="60"/>
      <c r="G58" s="60"/>
      <c r="H58" s="60"/>
      <c r="I58" s="309"/>
      <c r="J58" s="308"/>
      <c r="K58" s="309"/>
      <c r="L58" s="61"/>
      <c r="M58" s="190"/>
      <c r="P58" s="297" t="s">
        <v>711</v>
      </c>
      <c r="R58" s="297" t="s">
        <v>712</v>
      </c>
      <c r="V58" s="297"/>
      <c r="X58" s="297" t="s">
        <v>713</v>
      </c>
    </row>
    <row r="59" spans="1:24" ht="18.75" thickBot="1" x14ac:dyDescent="0.25">
      <c r="A59" s="94"/>
      <c r="B59" s="173"/>
      <c r="C59" s="60"/>
      <c r="D59" s="60"/>
      <c r="E59" s="60"/>
      <c r="F59" s="60"/>
      <c r="G59" s="60"/>
      <c r="H59" s="60"/>
      <c r="I59" s="369" t="s">
        <v>6</v>
      </c>
      <c r="J59" s="367"/>
      <c r="K59" s="369" t="s">
        <v>6</v>
      </c>
      <c r="L59" s="61"/>
      <c r="M59" s="190"/>
      <c r="N59" s="294" t="e">
        <f>#REF!</f>
        <v>#REF!</v>
      </c>
      <c r="P59" s="294">
        <f>IF(I60&gt;=0,0,1)</f>
        <v>0</v>
      </c>
      <c r="R59" s="294">
        <f>IF(ISNUMBER(#REF!),1,0)</f>
        <v>0</v>
      </c>
      <c r="X59" s="294">
        <f>IF(ISNUMBER(#REF!),1,0)</f>
        <v>0</v>
      </c>
    </row>
    <row r="60" spans="1:24" ht="21" thickBot="1" x14ac:dyDescent="0.25">
      <c r="A60" s="59"/>
      <c r="B60" s="165" t="s">
        <v>749</v>
      </c>
      <c r="C60" s="95"/>
      <c r="D60" s="95"/>
      <c r="E60" s="95"/>
      <c r="F60" s="60"/>
      <c r="G60" s="60"/>
      <c r="H60" s="60"/>
      <c r="I60" s="310">
        <v>13681</v>
      </c>
      <c r="J60" s="459"/>
      <c r="K60" s="310">
        <v>7278</v>
      </c>
      <c r="L60" s="61"/>
      <c r="M60" s="190"/>
    </row>
    <row r="61" spans="1:24" ht="16.5" thickBot="1" x14ac:dyDescent="0.25">
      <c r="A61" s="59"/>
      <c r="B61" s="19"/>
      <c r="C61" s="19"/>
      <c r="D61" s="19"/>
      <c r="E61" s="19"/>
      <c r="F61" s="60"/>
      <c r="G61" s="60"/>
      <c r="H61" s="60"/>
      <c r="I61" s="460"/>
      <c r="J61" s="459"/>
      <c r="K61" s="460"/>
      <c r="L61" s="61"/>
      <c r="M61" s="190"/>
      <c r="N61" s="294" t="e">
        <f>#REF!</f>
        <v>#REF!</v>
      </c>
      <c r="P61" s="294">
        <f>IF(I62&gt;=0,0,1)</f>
        <v>0</v>
      </c>
      <c r="R61" s="294">
        <f>IF(ISNUMBER(#REF!),1,0)</f>
        <v>0</v>
      </c>
      <c r="X61" s="294">
        <f>IF(ISNUMBER(#REF!),1,0)</f>
        <v>0</v>
      </c>
    </row>
    <row r="62" spans="1:24" ht="21" thickBot="1" x14ac:dyDescent="0.25">
      <c r="A62" s="59"/>
      <c r="B62" s="165" t="s">
        <v>750</v>
      </c>
      <c r="C62" s="95"/>
      <c r="D62" s="95"/>
      <c r="E62" s="95"/>
      <c r="F62" s="60"/>
      <c r="G62" s="60"/>
      <c r="H62" s="60"/>
      <c r="I62" s="311">
        <v>11389</v>
      </c>
      <c r="J62" s="459"/>
      <c r="K62" s="311">
        <v>4335</v>
      </c>
      <c r="L62" s="61"/>
      <c r="M62" s="190"/>
    </row>
    <row r="63" spans="1:24" ht="16.5" thickBot="1" x14ac:dyDescent="0.25">
      <c r="A63" s="90"/>
      <c r="B63" s="19"/>
      <c r="C63" s="19"/>
      <c r="D63" s="19"/>
      <c r="E63" s="19"/>
      <c r="F63" s="60"/>
      <c r="G63" s="60"/>
      <c r="H63" s="60"/>
      <c r="I63" s="460"/>
      <c r="J63" s="459"/>
      <c r="K63" s="460"/>
      <c r="L63" s="61"/>
      <c r="M63" s="190"/>
      <c r="N63" s="294" t="e">
        <f>#REF!</f>
        <v>#REF!</v>
      </c>
      <c r="P63" s="294">
        <f>IF(I64&gt;=0,0,1)</f>
        <v>0</v>
      </c>
      <c r="R63" s="294">
        <f>IF(ISNUMBER(#REF!),1,0)</f>
        <v>0</v>
      </c>
      <c r="X63" s="294">
        <f>IF(ISNUMBER(#REF!),1,0)</f>
        <v>0</v>
      </c>
    </row>
    <row r="64" spans="1:24" ht="21" thickBot="1" x14ac:dyDescent="0.25">
      <c r="A64" s="59"/>
      <c r="B64" s="165" t="s">
        <v>751</v>
      </c>
      <c r="C64" s="95"/>
      <c r="D64" s="95"/>
      <c r="E64" s="95"/>
      <c r="F64" s="60"/>
      <c r="G64" s="60"/>
      <c r="H64" s="60"/>
      <c r="I64" s="311">
        <v>11521</v>
      </c>
      <c r="J64" s="459"/>
      <c r="K64" s="311">
        <v>5577</v>
      </c>
      <c r="L64" s="61"/>
      <c r="M64" s="190"/>
    </row>
    <row r="65" spans="1:13" ht="16.5" thickBot="1" x14ac:dyDescent="0.25">
      <c r="A65" s="59"/>
      <c r="B65" s="19"/>
      <c r="C65" s="19"/>
      <c r="D65" s="19"/>
      <c r="E65" s="19"/>
      <c r="F65" s="60"/>
      <c r="G65" s="60"/>
      <c r="H65" s="60"/>
      <c r="I65" s="460"/>
      <c r="J65" s="459"/>
      <c r="K65" s="460"/>
      <c r="L65" s="61"/>
      <c r="M65" s="190"/>
    </row>
    <row r="66" spans="1:13" ht="21" thickBot="1" x14ac:dyDescent="0.25">
      <c r="A66" s="59"/>
      <c r="B66" s="165" t="s">
        <v>752</v>
      </c>
      <c r="C66" s="95"/>
      <c r="D66" s="95"/>
      <c r="E66" s="95"/>
      <c r="F66" s="60"/>
      <c r="G66" s="60"/>
      <c r="H66" s="60"/>
      <c r="I66" s="303">
        <v>3637</v>
      </c>
      <c r="J66" s="459"/>
      <c r="K66" s="303">
        <v>2650</v>
      </c>
      <c r="L66" s="61"/>
      <c r="M66" s="190"/>
    </row>
    <row r="67" spans="1:13" ht="15.75" x14ac:dyDescent="0.2">
      <c r="A67" s="59"/>
      <c r="B67" s="60"/>
      <c r="C67" s="60"/>
      <c r="D67" s="60"/>
      <c r="E67" s="60"/>
      <c r="F67" s="60"/>
      <c r="G67" s="60"/>
      <c r="H67" s="60"/>
      <c r="I67" s="309"/>
      <c r="J67" s="308"/>
      <c r="K67" s="309"/>
      <c r="L67" s="61"/>
      <c r="M67" s="190"/>
    </row>
    <row r="68" spans="1:13" ht="15.75" x14ac:dyDescent="0.2">
      <c r="A68" s="59"/>
      <c r="B68" s="19" t="s">
        <v>10</v>
      </c>
      <c r="C68" s="19"/>
      <c r="D68" s="19"/>
      <c r="E68" s="19"/>
      <c r="F68" s="60"/>
      <c r="G68" s="60"/>
      <c r="H68" s="60"/>
      <c r="I68" s="589" t="str">
        <f>IF(I60+I62+I64+I66=I50,"YES","NO - PLEASE CHECK THE CALCULATION")</f>
        <v>YES</v>
      </c>
      <c r="J68" s="88"/>
      <c r="K68" s="589" t="str">
        <f>IF(K60+K62+K64+K66=K50,"YES","NO - PLEASE CHECK THE CALCULATION")</f>
        <v>YES</v>
      </c>
      <c r="L68" s="61"/>
      <c r="M68" s="190"/>
    </row>
    <row r="69" spans="1:13" ht="15.75" x14ac:dyDescent="0.2">
      <c r="A69" s="59"/>
      <c r="B69" s="19"/>
      <c r="C69" s="60"/>
      <c r="D69" s="60"/>
      <c r="E69" s="60"/>
      <c r="F69" s="60"/>
      <c r="G69" s="60"/>
      <c r="H69" s="60"/>
      <c r="I69" s="589"/>
      <c r="J69" s="60"/>
      <c r="K69" s="589"/>
      <c r="L69" s="61"/>
      <c r="M69" s="188"/>
    </row>
    <row r="70" spans="1:13" ht="18" x14ac:dyDescent="0.25">
      <c r="A70" s="3"/>
      <c r="B70" s="172" t="s">
        <v>808</v>
      </c>
      <c r="C70" s="5"/>
      <c r="D70" s="5"/>
      <c r="E70" s="5"/>
      <c r="F70" s="80"/>
      <c r="G70" s="80"/>
      <c r="H70" s="80"/>
      <c r="I70" s="589"/>
      <c r="J70" s="80"/>
      <c r="K70" s="589"/>
      <c r="L70" s="64"/>
      <c r="M70" s="188"/>
    </row>
    <row r="71" spans="1:13" ht="16.5" thickBot="1" x14ac:dyDescent="0.3">
      <c r="A71" s="3"/>
      <c r="B71" s="80"/>
      <c r="C71" s="80"/>
      <c r="D71" s="80"/>
      <c r="E71" s="5"/>
      <c r="F71" s="80"/>
      <c r="G71" s="80"/>
      <c r="H71" s="80"/>
      <c r="I71" s="80"/>
      <c r="J71" s="80"/>
      <c r="K71" s="80"/>
      <c r="L71" s="64"/>
      <c r="M71" s="188"/>
    </row>
    <row r="72" spans="1:13" ht="15.75" x14ac:dyDescent="0.25">
      <c r="A72" s="3"/>
      <c r="B72" s="627" t="s">
        <v>3</v>
      </c>
      <c r="C72" s="628"/>
      <c r="D72" s="629"/>
      <c r="E72" s="5"/>
      <c r="F72" s="611" t="s">
        <v>4</v>
      </c>
      <c r="G72" s="612"/>
      <c r="H72" s="612"/>
      <c r="I72" s="612"/>
      <c r="J72" s="612"/>
      <c r="K72" s="613"/>
      <c r="L72" s="64"/>
      <c r="M72" s="188"/>
    </row>
    <row r="73" spans="1:13" ht="15.75" x14ac:dyDescent="0.25">
      <c r="A73" s="3"/>
      <c r="B73" s="630"/>
      <c r="C73" s="631"/>
      <c r="D73" s="632"/>
      <c r="E73" s="5"/>
      <c r="F73" s="614"/>
      <c r="G73" s="615"/>
      <c r="H73" s="615"/>
      <c r="I73" s="615"/>
      <c r="J73" s="615"/>
      <c r="K73" s="616"/>
      <c r="L73" s="64"/>
      <c r="M73" s="188"/>
    </row>
    <row r="74" spans="1:13" ht="15.75" x14ac:dyDescent="0.25">
      <c r="A74" s="3"/>
      <c r="B74" s="630"/>
      <c r="C74" s="631"/>
      <c r="D74" s="632"/>
      <c r="E74" s="5"/>
      <c r="F74" s="614"/>
      <c r="G74" s="615"/>
      <c r="H74" s="615"/>
      <c r="I74" s="615"/>
      <c r="J74" s="615"/>
      <c r="K74" s="616"/>
      <c r="L74" s="64"/>
      <c r="M74" s="188"/>
    </row>
    <row r="75" spans="1:13" ht="15.75" x14ac:dyDescent="0.25">
      <c r="A75" s="3"/>
      <c r="B75" s="630"/>
      <c r="C75" s="631"/>
      <c r="D75" s="632"/>
      <c r="E75" s="5"/>
      <c r="F75" s="614"/>
      <c r="G75" s="615"/>
      <c r="H75" s="615"/>
      <c r="I75" s="615"/>
      <c r="J75" s="615"/>
      <c r="K75" s="616"/>
      <c r="L75" s="64"/>
      <c r="M75" s="188"/>
    </row>
    <row r="76" spans="1:13" ht="15.75" x14ac:dyDescent="0.25">
      <c r="A76" s="3"/>
      <c r="B76" s="630"/>
      <c r="C76" s="631"/>
      <c r="D76" s="632"/>
      <c r="E76" s="5"/>
      <c r="F76" s="614"/>
      <c r="G76" s="615"/>
      <c r="H76" s="615"/>
      <c r="I76" s="615"/>
      <c r="J76" s="615"/>
      <c r="K76" s="616"/>
      <c r="L76" s="64"/>
      <c r="M76" s="188"/>
    </row>
    <row r="77" spans="1:13" ht="15.75" x14ac:dyDescent="0.25">
      <c r="A77" s="3"/>
      <c r="B77" s="630"/>
      <c r="C77" s="631"/>
      <c r="D77" s="632"/>
      <c r="E77" s="5"/>
      <c r="F77" s="614"/>
      <c r="G77" s="615"/>
      <c r="H77" s="615"/>
      <c r="I77" s="615"/>
      <c r="J77" s="615"/>
      <c r="K77" s="616"/>
      <c r="L77" s="64"/>
      <c r="M77" s="188"/>
    </row>
    <row r="78" spans="1:13" ht="15.75" x14ac:dyDescent="0.25">
      <c r="A78" s="3"/>
      <c r="B78" s="630"/>
      <c r="C78" s="631"/>
      <c r="D78" s="632"/>
      <c r="E78" s="5"/>
      <c r="F78" s="614"/>
      <c r="G78" s="615"/>
      <c r="H78" s="615"/>
      <c r="I78" s="615"/>
      <c r="J78" s="615"/>
      <c r="K78" s="616"/>
      <c r="L78" s="64"/>
      <c r="M78" s="188"/>
    </row>
    <row r="79" spans="1:13" ht="15.75" x14ac:dyDescent="0.25">
      <c r="A79" s="3"/>
      <c r="B79" s="630"/>
      <c r="C79" s="631"/>
      <c r="D79" s="632"/>
      <c r="E79" s="5"/>
      <c r="F79" s="614"/>
      <c r="G79" s="615"/>
      <c r="H79" s="615"/>
      <c r="I79" s="615"/>
      <c r="J79" s="615"/>
      <c r="K79" s="616"/>
      <c r="L79" s="64"/>
      <c r="M79" s="188"/>
    </row>
    <row r="80" spans="1:13" ht="16.5" thickBot="1" x14ac:dyDescent="0.3">
      <c r="A80" s="3"/>
      <c r="B80" s="633"/>
      <c r="C80" s="634"/>
      <c r="D80" s="635"/>
      <c r="E80" s="5"/>
      <c r="F80" s="617"/>
      <c r="G80" s="618"/>
      <c r="H80" s="618"/>
      <c r="I80" s="618"/>
      <c r="J80" s="618"/>
      <c r="K80" s="619"/>
      <c r="L80" s="64"/>
      <c r="M80" s="188"/>
    </row>
    <row r="81" spans="1:27" ht="21" customHeight="1" thickBot="1" x14ac:dyDescent="0.25">
      <c r="A81" s="608"/>
      <c r="B81" s="609"/>
      <c r="C81" s="609"/>
      <c r="D81" s="609"/>
      <c r="E81" s="609"/>
      <c r="F81" s="609"/>
      <c r="G81" s="609"/>
      <c r="H81" s="609"/>
      <c r="I81" s="609"/>
      <c r="J81" s="609"/>
      <c r="K81" s="609"/>
      <c r="L81" s="610"/>
      <c r="M81" s="188"/>
    </row>
    <row r="82" spans="1:27" ht="19.5" customHeight="1" x14ac:dyDescent="0.2">
      <c r="A82" s="196"/>
      <c r="B82" s="197"/>
      <c r="C82" s="197"/>
      <c r="D82" s="197"/>
      <c r="E82" s="197"/>
      <c r="F82" s="197"/>
      <c r="G82" s="197"/>
      <c r="H82" s="197"/>
      <c r="I82" s="197"/>
      <c r="J82" s="197"/>
      <c r="K82" s="197"/>
      <c r="L82" s="198"/>
      <c r="M82" s="189"/>
    </row>
    <row r="83" spans="1:27" ht="20.25" x14ac:dyDescent="0.3">
      <c r="A83" s="623" t="s">
        <v>685</v>
      </c>
      <c r="B83" s="624"/>
      <c r="C83" s="624"/>
      <c r="D83" s="624"/>
      <c r="E83" s="624"/>
      <c r="F83" s="624"/>
      <c r="G83" s="624"/>
      <c r="H83" s="624"/>
      <c r="I83" s="624"/>
      <c r="J83" s="624"/>
      <c r="K83" s="624"/>
      <c r="L83" s="625"/>
      <c r="M83" s="189"/>
    </row>
    <row r="84" spans="1:27" ht="20.25" customHeight="1" x14ac:dyDescent="0.3">
      <c r="A84" s="623" t="s">
        <v>753</v>
      </c>
      <c r="B84" s="624"/>
      <c r="C84" s="624"/>
      <c r="D84" s="624"/>
      <c r="E84" s="624"/>
      <c r="F84" s="624"/>
      <c r="G84" s="624"/>
      <c r="H84" s="624"/>
      <c r="I84" s="624"/>
      <c r="J84" s="624"/>
      <c r="K84" s="624"/>
      <c r="L84" s="625"/>
      <c r="N84" s="291"/>
      <c r="O84" s="291"/>
      <c r="P84" s="291"/>
      <c r="Q84" s="291"/>
      <c r="R84" s="291"/>
      <c r="S84" s="291"/>
      <c r="T84" s="292"/>
      <c r="U84" s="292"/>
      <c r="V84" s="292"/>
      <c r="W84" s="292"/>
      <c r="X84" s="292"/>
      <c r="Y84" s="292"/>
      <c r="Z84" s="292"/>
    </row>
    <row r="85" spans="1:27" s="356" customFormat="1" ht="18" x14ac:dyDescent="0.25">
      <c r="A85" s="14"/>
      <c r="B85" s="76"/>
      <c r="C85" s="76"/>
      <c r="D85" s="76"/>
      <c r="E85" s="76"/>
      <c r="F85" s="77"/>
      <c r="G85" s="77"/>
      <c r="H85" s="77"/>
      <c r="I85" s="78"/>
      <c r="J85" s="78"/>
      <c r="K85" s="78"/>
      <c r="L85" s="79"/>
      <c r="M85" s="193"/>
      <c r="N85" s="354"/>
      <c r="O85" s="354"/>
      <c r="P85" s="354"/>
      <c r="Q85" s="354"/>
      <c r="R85" s="354"/>
      <c r="S85" s="354"/>
      <c r="T85" s="355"/>
      <c r="U85" s="355"/>
      <c r="V85" s="355"/>
      <c r="W85" s="355"/>
      <c r="X85" s="355"/>
      <c r="Y85" s="355"/>
      <c r="Z85" s="355"/>
      <c r="AA85" s="355"/>
    </row>
    <row r="86" spans="1:27" s="11" customFormat="1" ht="18" x14ac:dyDescent="0.25">
      <c r="A86" s="349"/>
      <c r="B86" s="350" t="str">
        <f>CONCATENATE("LA : ",E18)</f>
        <v>LA : Hastings</v>
      </c>
      <c r="C86" s="351"/>
      <c r="D86" s="351"/>
      <c r="E86" s="351"/>
      <c r="F86" s="351"/>
      <c r="G86" s="352"/>
      <c r="H86" s="351"/>
      <c r="I86" s="353"/>
      <c r="J86" s="353"/>
      <c r="K86" s="353"/>
      <c r="L86" s="357" t="str">
        <f>+Instructions!D13</f>
        <v>Ver 1.0</v>
      </c>
      <c r="M86" s="190"/>
      <c r="N86" s="294"/>
      <c r="O86" s="294"/>
      <c r="P86" s="294"/>
      <c r="Q86" s="294"/>
      <c r="R86" s="294"/>
      <c r="S86" s="294"/>
      <c r="T86" s="294"/>
      <c r="U86" s="294"/>
      <c r="V86" s="294"/>
      <c r="W86" s="294"/>
      <c r="X86" s="294"/>
      <c r="Y86" s="294"/>
      <c r="Z86" s="294"/>
      <c r="AA86" s="292"/>
    </row>
    <row r="87" spans="1:27" ht="15.75" x14ac:dyDescent="0.25">
      <c r="A87" s="14"/>
      <c r="B87" s="76"/>
      <c r="C87" s="76"/>
      <c r="D87" s="76"/>
      <c r="E87" s="76"/>
      <c r="F87" s="77"/>
      <c r="G87" s="13"/>
      <c r="H87" s="77"/>
      <c r="I87" s="78"/>
      <c r="J87" s="78"/>
      <c r="K87" s="78"/>
      <c r="L87" s="254"/>
      <c r="M87" s="190"/>
    </row>
    <row r="88" spans="1:27" ht="18.75" thickBot="1" x14ac:dyDescent="0.25">
      <c r="A88" s="593" t="s">
        <v>754</v>
      </c>
      <c r="B88" s="594"/>
      <c r="C88" s="594"/>
      <c r="D88" s="594"/>
      <c r="E88" s="594"/>
      <c r="F88" s="594"/>
      <c r="G88" s="594"/>
      <c r="H88" s="594"/>
      <c r="I88" s="594"/>
      <c r="J88" s="594"/>
      <c r="K88" s="594"/>
      <c r="L88" s="595"/>
      <c r="M88" s="190"/>
    </row>
    <row r="89" spans="1:27" s="11" customFormat="1" ht="18" x14ac:dyDescent="0.25">
      <c r="A89" s="96"/>
      <c r="B89" s="371"/>
      <c r="C89" s="371"/>
      <c r="D89" s="371"/>
      <c r="E89" s="371"/>
      <c r="F89" s="371"/>
      <c r="G89" s="371"/>
      <c r="H89" s="371"/>
      <c r="I89" s="371"/>
      <c r="J89" s="371"/>
      <c r="K89" s="371"/>
      <c r="L89" s="374"/>
      <c r="M89" s="193"/>
      <c r="N89" s="354"/>
      <c r="O89" s="354"/>
      <c r="P89" s="291"/>
      <c r="Q89" s="354"/>
      <c r="R89" s="354"/>
      <c r="S89" s="354"/>
      <c r="T89" s="354"/>
      <c r="U89" s="355"/>
      <c r="V89" s="355"/>
      <c r="W89" s="355"/>
      <c r="X89" s="355"/>
      <c r="Y89" s="355"/>
      <c r="Z89" s="355"/>
      <c r="AA89" s="292"/>
    </row>
    <row r="90" spans="1:27" s="376" customFormat="1" ht="18" x14ac:dyDescent="0.25">
      <c r="A90" s="3"/>
      <c r="B90" s="366" t="s">
        <v>771</v>
      </c>
      <c r="C90" s="366"/>
      <c r="D90" s="366"/>
      <c r="E90" s="366"/>
      <c r="F90" s="366"/>
      <c r="G90" s="366"/>
      <c r="H90" s="366"/>
      <c r="I90" s="366"/>
      <c r="J90" s="366"/>
      <c r="K90" s="366"/>
      <c r="L90" s="548"/>
      <c r="M90" s="193"/>
      <c r="N90" s="354"/>
      <c r="O90" s="354"/>
      <c r="P90" s="384"/>
      <c r="Q90" s="354"/>
      <c r="R90" s="354"/>
      <c r="S90" s="354"/>
      <c r="T90" s="354"/>
      <c r="U90" s="355"/>
      <c r="V90" s="355"/>
      <c r="W90" s="355"/>
      <c r="X90" s="355"/>
      <c r="Y90" s="355"/>
      <c r="Z90" s="355"/>
      <c r="AA90" s="292"/>
    </row>
    <row r="91" spans="1:27" s="2" customFormat="1" ht="18" x14ac:dyDescent="0.25">
      <c r="A91" s="3"/>
      <c r="B91" s="5"/>
      <c r="C91" s="373"/>
      <c r="D91" s="373"/>
      <c r="E91" s="373"/>
      <c r="F91" s="373"/>
      <c r="G91" s="373"/>
      <c r="H91" s="373"/>
      <c r="I91" s="373"/>
      <c r="J91" s="373"/>
      <c r="K91" s="373"/>
      <c r="L91" s="64"/>
      <c r="M91" s="52"/>
      <c r="N91" s="295"/>
      <c r="O91" s="295"/>
      <c r="P91" s="294"/>
      <c r="Q91" s="295"/>
      <c r="R91" s="295"/>
      <c r="S91" s="295"/>
      <c r="T91" s="295"/>
      <c r="U91" s="294"/>
      <c r="V91" s="294"/>
      <c r="W91" s="294"/>
      <c r="X91" s="294"/>
      <c r="Y91" s="294"/>
      <c r="Z91" s="294"/>
      <c r="AA91" s="298"/>
    </row>
    <row r="92" spans="1:27" s="2" customFormat="1" ht="18" x14ac:dyDescent="0.25">
      <c r="A92" s="170"/>
      <c r="B92" s="366" t="s">
        <v>770</v>
      </c>
      <c r="C92" s="19"/>
      <c r="D92" s="171"/>
      <c r="E92" s="171"/>
      <c r="F92" s="171"/>
      <c r="G92" s="171"/>
      <c r="H92" s="171"/>
      <c r="I92" s="367" t="s">
        <v>681</v>
      </c>
      <c r="J92" s="367"/>
      <c r="K92" s="367" t="s">
        <v>683</v>
      </c>
      <c r="L92" s="65"/>
      <c r="M92" s="52"/>
      <c r="N92" s="295"/>
      <c r="O92" s="295"/>
      <c r="P92" s="294"/>
      <c r="Q92" s="295"/>
      <c r="R92" s="295"/>
      <c r="S92" s="295"/>
      <c r="T92" s="295"/>
      <c r="U92" s="294"/>
      <c r="V92" s="294"/>
      <c r="W92" s="294"/>
      <c r="X92" s="294"/>
      <c r="Y92" s="294"/>
      <c r="Z92" s="294"/>
      <c r="AA92" s="298"/>
    </row>
    <row r="93" spans="1:27" ht="18" x14ac:dyDescent="0.2">
      <c r="A93" s="170"/>
      <c r="B93" s="322"/>
      <c r="C93" s="19"/>
      <c r="D93" s="171"/>
      <c r="E93" s="171"/>
      <c r="F93" s="171"/>
      <c r="G93" s="171"/>
      <c r="H93" s="171"/>
      <c r="I93" s="367" t="s">
        <v>682</v>
      </c>
      <c r="J93" s="367"/>
      <c r="K93" s="367" t="s">
        <v>684</v>
      </c>
      <c r="L93" s="65"/>
    </row>
    <row r="94" spans="1:27" ht="18.75" thickBot="1" x14ac:dyDescent="0.3">
      <c r="A94" s="15"/>
      <c r="B94" s="63"/>
      <c r="C94" s="63"/>
      <c r="D94" s="63"/>
      <c r="E94" s="63"/>
      <c r="F94" s="63"/>
      <c r="G94" s="70"/>
      <c r="H94" s="63"/>
      <c r="I94" s="368" t="s">
        <v>6</v>
      </c>
      <c r="J94" s="329"/>
      <c r="K94" s="368" t="s">
        <v>6</v>
      </c>
      <c r="L94" s="64"/>
      <c r="P94" s="294">
        <f>IF(K95&gt;=0,0,1)</f>
        <v>0</v>
      </c>
    </row>
    <row r="95" spans="1:27" ht="21" thickBot="1" x14ac:dyDescent="0.25">
      <c r="A95" s="67"/>
      <c r="B95" s="321" t="s">
        <v>814</v>
      </c>
      <c r="C95" s="19"/>
      <c r="D95" s="19"/>
      <c r="E95" s="19"/>
      <c r="F95" s="60"/>
      <c r="G95" s="97"/>
      <c r="H95" s="60"/>
      <c r="I95" s="303">
        <v>5774</v>
      </c>
      <c r="J95" s="461"/>
      <c r="K95" s="303">
        <v>970</v>
      </c>
      <c r="L95" s="61"/>
    </row>
    <row r="96" spans="1:27" ht="21" customHeight="1" thickBot="1" x14ac:dyDescent="0.3">
      <c r="A96" s="7"/>
      <c r="B96" s="80"/>
      <c r="C96" s="80"/>
      <c r="D96" s="80"/>
      <c r="E96" s="80"/>
      <c r="F96" s="63"/>
      <c r="G96" s="70"/>
      <c r="H96" s="63"/>
      <c r="I96" s="458"/>
      <c r="J96" s="71"/>
      <c r="K96" s="458"/>
      <c r="L96" s="64"/>
      <c r="P96" s="294">
        <f>IF(K97&gt;=0,0,1)</f>
        <v>1</v>
      </c>
    </row>
    <row r="97" spans="1:27" ht="21" customHeight="1" thickBot="1" x14ac:dyDescent="0.25">
      <c r="A97" s="66"/>
      <c r="B97" s="626" t="s">
        <v>815</v>
      </c>
      <c r="C97" s="626"/>
      <c r="D97" s="626"/>
      <c r="E97" s="626"/>
      <c r="F97" s="626"/>
      <c r="G97" s="626"/>
      <c r="H97" s="63"/>
      <c r="I97" s="303">
        <v>-502</v>
      </c>
      <c r="J97" s="71"/>
      <c r="K97" s="303">
        <v>-60</v>
      </c>
      <c r="L97" s="64"/>
      <c r="M97" s="194"/>
      <c r="N97" s="299"/>
      <c r="O97" s="299"/>
      <c r="Q97" s="299"/>
      <c r="R97" s="299"/>
      <c r="S97" s="299"/>
      <c r="T97" s="299"/>
      <c r="U97" s="299"/>
      <c r="V97" s="299"/>
      <c r="W97" s="299"/>
      <c r="X97" s="299"/>
      <c r="Y97" s="299"/>
      <c r="Z97" s="299"/>
    </row>
    <row r="98" spans="1:27" ht="15.75" customHeight="1" x14ac:dyDescent="0.2">
      <c r="A98" s="66"/>
      <c r="B98" s="626"/>
      <c r="C98" s="626"/>
      <c r="D98" s="626"/>
      <c r="E98" s="626"/>
      <c r="F98" s="626"/>
      <c r="G98" s="626"/>
      <c r="H98" s="63"/>
      <c r="I98" s="462"/>
      <c r="J98" s="71"/>
      <c r="K98" s="462"/>
      <c r="L98" s="64"/>
      <c r="M98" s="194"/>
      <c r="N98" s="299"/>
      <c r="O98" s="299"/>
      <c r="Q98" s="299"/>
      <c r="R98" s="299"/>
      <c r="S98" s="299"/>
      <c r="T98" s="299"/>
      <c r="U98" s="299"/>
      <c r="V98" s="299"/>
      <c r="W98" s="299"/>
      <c r="X98" s="299"/>
      <c r="Y98" s="299"/>
      <c r="Z98" s="299"/>
    </row>
    <row r="99" spans="1:27" s="62" customFormat="1" x14ac:dyDescent="0.2">
      <c r="A99" s="66"/>
      <c r="B99" s="626"/>
      <c r="C99" s="626"/>
      <c r="D99" s="626"/>
      <c r="E99" s="626"/>
      <c r="F99" s="626"/>
      <c r="G99" s="626"/>
      <c r="H99" s="63"/>
      <c r="I99" s="462"/>
      <c r="J99" s="71"/>
      <c r="K99" s="462"/>
      <c r="L99" s="64"/>
      <c r="M99" s="52"/>
      <c r="N99" s="294"/>
      <c r="O99" s="294"/>
      <c r="P99" s="294"/>
      <c r="Q99" s="294"/>
      <c r="R99" s="294"/>
      <c r="S99" s="294"/>
      <c r="T99" s="294"/>
      <c r="U99" s="294"/>
      <c r="V99" s="294"/>
      <c r="W99" s="294"/>
      <c r="X99" s="294"/>
      <c r="Y99" s="294"/>
      <c r="Z99" s="294"/>
      <c r="AA99" s="299"/>
    </row>
    <row r="100" spans="1:27" ht="16.5" thickBot="1" x14ac:dyDescent="0.25">
      <c r="A100" s="7"/>
      <c r="B100" s="4"/>
      <c r="C100" s="166"/>
      <c r="D100" s="166"/>
      <c r="E100" s="166"/>
      <c r="F100" s="167"/>
      <c r="G100" s="168"/>
      <c r="H100" s="63"/>
      <c r="I100" s="458"/>
      <c r="J100" s="71"/>
      <c r="K100" s="458"/>
      <c r="L100" s="64"/>
    </row>
    <row r="101" spans="1:27" ht="21.75" thickTop="1" thickBot="1" x14ac:dyDescent="0.25">
      <c r="A101" s="67"/>
      <c r="B101" s="321" t="s">
        <v>816</v>
      </c>
      <c r="C101" s="321"/>
      <c r="D101" s="321"/>
      <c r="E101" s="321"/>
      <c r="F101" s="321"/>
      <c r="G101" s="70"/>
      <c r="H101" s="63"/>
      <c r="I101" s="306">
        <f>IF(I95+I97&lt;0,"Cannot be negative",I95+I97)</f>
        <v>5272</v>
      </c>
      <c r="J101" s="63"/>
      <c r="K101" s="306">
        <f>IF(K95+K97&lt;0,"Cannot be negative",K95+K97)</f>
        <v>910</v>
      </c>
      <c r="L101" s="64"/>
    </row>
    <row r="102" spans="1:27" ht="17.25" thickTop="1" thickBot="1" x14ac:dyDescent="0.25">
      <c r="A102" s="67"/>
      <c r="B102" s="19"/>
      <c r="C102" s="19"/>
      <c r="D102" s="19"/>
      <c r="E102" s="19"/>
      <c r="F102" s="19"/>
      <c r="G102" s="19"/>
      <c r="H102" s="19"/>
      <c r="I102" s="458"/>
      <c r="J102" s="71"/>
      <c r="K102" s="458"/>
      <c r="L102" s="64"/>
    </row>
    <row r="103" spans="1:27" ht="21" thickBot="1" x14ac:dyDescent="0.25">
      <c r="A103" s="67"/>
      <c r="B103" s="321" t="s">
        <v>817</v>
      </c>
      <c r="C103" s="19"/>
      <c r="D103" s="19"/>
      <c r="E103" s="19"/>
      <c r="F103" s="19"/>
      <c r="G103" s="19"/>
      <c r="H103" s="19"/>
      <c r="I103" s="303">
        <v>444</v>
      </c>
      <c r="J103" s="71"/>
      <c r="K103" s="303">
        <v>0</v>
      </c>
      <c r="L103" s="64"/>
    </row>
    <row r="104" spans="1:27" ht="16.5" thickBot="1" x14ac:dyDescent="0.25">
      <c r="A104" s="67"/>
      <c r="B104" s="19"/>
      <c r="C104" s="19"/>
      <c r="D104" s="19"/>
      <c r="E104" s="19"/>
      <c r="F104" s="19"/>
      <c r="G104" s="19"/>
      <c r="H104" s="19"/>
      <c r="I104" s="458"/>
      <c r="J104" s="71"/>
      <c r="K104" s="458"/>
      <c r="L104" s="64"/>
      <c r="P104" s="294">
        <f>IF(K105&gt;=0,0,1)</f>
        <v>0</v>
      </c>
    </row>
    <row r="105" spans="1:27" ht="21" thickBot="1" x14ac:dyDescent="0.25">
      <c r="A105" s="67"/>
      <c r="B105" s="321" t="s">
        <v>818</v>
      </c>
      <c r="C105" s="19"/>
      <c r="D105" s="19"/>
      <c r="E105" s="19"/>
      <c r="F105" s="19"/>
      <c r="G105" s="19"/>
      <c r="H105" s="19"/>
      <c r="I105" s="303">
        <v>300</v>
      </c>
      <c r="J105" s="71"/>
      <c r="K105" s="303">
        <v>0</v>
      </c>
      <c r="L105" s="64"/>
    </row>
    <row r="106" spans="1:27" ht="16.5" thickBot="1" x14ac:dyDescent="0.3">
      <c r="A106" s="7"/>
      <c r="B106" s="638"/>
      <c r="C106" s="638"/>
      <c r="D106" s="638"/>
      <c r="E106" s="638"/>
      <c r="F106" s="638"/>
      <c r="G106" s="638"/>
      <c r="H106" s="638"/>
      <c r="I106" s="638"/>
      <c r="J106" s="638"/>
      <c r="K106" s="638"/>
      <c r="L106" s="64"/>
      <c r="P106" s="294">
        <f>IF(K107&gt;=0,0,1)</f>
        <v>0</v>
      </c>
    </row>
    <row r="107" spans="1:27" ht="21" thickBot="1" x14ac:dyDescent="0.3">
      <c r="A107" s="7"/>
      <c r="B107" s="80" t="s">
        <v>819</v>
      </c>
      <c r="C107" s="20"/>
      <c r="D107" s="20"/>
      <c r="E107" s="20"/>
      <c r="F107" s="63"/>
      <c r="G107" s="70"/>
      <c r="H107" s="63"/>
      <c r="I107" s="303">
        <v>891</v>
      </c>
      <c r="J107" s="71"/>
      <c r="K107" s="303">
        <v>59</v>
      </c>
      <c r="L107" s="64"/>
    </row>
    <row r="108" spans="1:27" ht="16.5" thickBot="1" x14ac:dyDescent="0.3">
      <c r="A108" s="7"/>
      <c r="B108" s="80"/>
      <c r="C108" s="20"/>
      <c r="D108" s="20"/>
      <c r="E108" s="20"/>
      <c r="F108" s="63"/>
      <c r="G108" s="70"/>
      <c r="H108" s="70"/>
      <c r="I108" s="71"/>
      <c r="J108" s="71"/>
      <c r="K108" s="71"/>
      <c r="L108" s="64"/>
    </row>
    <row r="109" spans="1:27" ht="21" thickBot="1" x14ac:dyDescent="0.3">
      <c r="A109" s="7"/>
      <c r="B109" s="80" t="s">
        <v>820</v>
      </c>
      <c r="C109" s="20"/>
      <c r="D109" s="20"/>
      <c r="E109" s="20"/>
      <c r="F109" s="63"/>
      <c r="G109" s="70"/>
      <c r="H109" s="63"/>
      <c r="I109" s="303">
        <v>145</v>
      </c>
      <c r="J109" s="71"/>
      <c r="K109" s="303">
        <v>38</v>
      </c>
      <c r="L109" s="64"/>
    </row>
    <row r="110" spans="1:27" ht="16.5" thickBot="1" x14ac:dyDescent="0.3">
      <c r="A110" s="3"/>
      <c r="B110" s="20"/>
      <c r="C110" s="20"/>
      <c r="D110" s="20"/>
      <c r="E110" s="20"/>
      <c r="F110" s="63"/>
      <c r="G110" s="70"/>
      <c r="H110" s="63"/>
      <c r="I110" s="458"/>
      <c r="J110" s="71"/>
      <c r="K110" s="458"/>
      <c r="L110" s="64"/>
    </row>
    <row r="111" spans="1:27" ht="21.75" thickTop="1" thickBot="1" x14ac:dyDescent="0.3">
      <c r="A111" s="7"/>
      <c r="B111" s="321" t="s">
        <v>768</v>
      </c>
      <c r="C111" s="80"/>
      <c r="D111" s="80"/>
      <c r="E111" s="80"/>
      <c r="F111" s="80"/>
      <c r="G111" s="70"/>
      <c r="H111" s="63"/>
      <c r="I111" s="306">
        <f>I101-I103-I105-I107-I109</f>
        <v>3492</v>
      </c>
      <c r="J111" s="63"/>
      <c r="K111" s="306">
        <f>K101-K103-K105-K107-K109</f>
        <v>813</v>
      </c>
      <c r="L111" s="64"/>
    </row>
    <row r="112" spans="1:27" ht="17.25" thickTop="1" thickBot="1" x14ac:dyDescent="0.3">
      <c r="A112" s="7"/>
      <c r="B112" s="19" t="s">
        <v>772</v>
      </c>
      <c r="C112" s="80"/>
      <c r="D112" s="80"/>
      <c r="E112" s="80"/>
      <c r="F112" s="80"/>
      <c r="G112" s="80"/>
      <c r="H112" s="80"/>
      <c r="I112" s="463"/>
      <c r="J112" s="463"/>
      <c r="K112" s="463"/>
      <c r="L112" s="64"/>
    </row>
    <row r="113" spans="1:16384" ht="21" thickBot="1" x14ac:dyDescent="0.3">
      <c r="A113" s="7"/>
      <c r="B113" s="372" t="s">
        <v>833</v>
      </c>
      <c r="C113" s="20"/>
      <c r="D113" s="20"/>
      <c r="E113" s="20"/>
      <c r="F113" s="63"/>
      <c r="G113" s="70"/>
      <c r="H113" s="63"/>
      <c r="I113" s="303">
        <v>2466</v>
      </c>
      <c r="J113" s="71"/>
      <c r="K113" s="303">
        <v>412</v>
      </c>
      <c r="L113" s="64"/>
    </row>
    <row r="114" spans="1:16384" ht="21" thickBot="1" x14ac:dyDescent="0.3">
      <c r="A114" s="7"/>
      <c r="B114" s="372" t="s">
        <v>834</v>
      </c>
      <c r="C114" s="20"/>
      <c r="D114" s="20"/>
      <c r="E114" s="20"/>
      <c r="F114" s="63"/>
      <c r="G114" s="70"/>
      <c r="H114" s="63"/>
      <c r="I114" s="303">
        <v>1026</v>
      </c>
      <c r="J114" s="71"/>
      <c r="K114" s="303">
        <v>401</v>
      </c>
      <c r="L114" s="64"/>
    </row>
    <row r="115" spans="1:16384" s="62" customFormat="1" ht="24.75" customHeight="1" thickBot="1" x14ac:dyDescent="0.25">
      <c r="A115" s="67"/>
      <c r="B115" s="322" t="str">
        <f>+IF(I111-I113-I114=0,"","Lines 20 does not equal line 20a + line 20b for council tax.  Please check")</f>
        <v/>
      </c>
      <c r="C115" s="321"/>
      <c r="D115" s="321"/>
      <c r="E115" s="321"/>
      <c r="F115" s="637" t="str">
        <f>+IF(K111-K113-K114=0,"","Lines 20 does not equal line 20a + line 20b for NNDR.  Please check")</f>
        <v/>
      </c>
      <c r="G115" s="637"/>
      <c r="H115" s="637"/>
      <c r="I115" s="637"/>
      <c r="J115" s="637"/>
      <c r="K115" s="637"/>
      <c r="L115" s="61"/>
      <c r="M115" s="194"/>
      <c r="N115" s="299"/>
      <c r="O115" s="299"/>
      <c r="P115" s="299">
        <f>IF(K116&gt;=0,0,1)</f>
        <v>0</v>
      </c>
      <c r="Q115" s="299"/>
      <c r="R115" s="299"/>
      <c r="S115" s="299"/>
      <c r="T115" s="299"/>
      <c r="U115" s="299"/>
      <c r="V115" s="299"/>
      <c r="W115" s="299"/>
      <c r="X115" s="299"/>
      <c r="Y115" s="299"/>
      <c r="Z115" s="299"/>
      <c r="AA115" s="299"/>
    </row>
    <row r="116" spans="1:16384" ht="21" thickBot="1" x14ac:dyDescent="0.25">
      <c r="A116" s="7"/>
      <c r="B116" s="626" t="s">
        <v>821</v>
      </c>
      <c r="C116" s="626"/>
      <c r="D116" s="626"/>
      <c r="E116" s="626"/>
      <c r="F116" s="626"/>
      <c r="G116" s="626"/>
      <c r="H116" s="63"/>
      <c r="I116" s="303">
        <v>1647</v>
      </c>
      <c r="J116" s="71"/>
      <c r="K116" s="303">
        <v>329</v>
      </c>
      <c r="L116" s="64"/>
    </row>
    <row r="117" spans="1:16384" x14ac:dyDescent="0.2">
      <c r="A117" s="7"/>
      <c r="B117" s="626"/>
      <c r="C117" s="626"/>
      <c r="D117" s="626"/>
      <c r="E117" s="626"/>
      <c r="F117" s="626"/>
      <c r="G117" s="626"/>
      <c r="H117" s="63"/>
      <c r="I117" s="71"/>
      <c r="J117" s="71"/>
      <c r="K117" s="71"/>
      <c r="L117" s="64"/>
    </row>
    <row r="118" spans="1:16384" ht="16.5" thickBot="1" x14ac:dyDescent="0.25">
      <c r="A118" s="7"/>
      <c r="B118" s="20"/>
      <c r="C118" s="81"/>
      <c r="D118" s="81"/>
      <c r="E118" s="81"/>
      <c r="F118" s="63"/>
      <c r="G118" s="70"/>
      <c r="H118" s="63"/>
      <c r="I118" s="458"/>
      <c r="J118" s="71"/>
      <c r="K118" s="458"/>
      <c r="L118" s="64"/>
      <c r="P118" s="294">
        <f>IF(K119&gt;=0,0,1)</f>
        <v>0</v>
      </c>
    </row>
    <row r="119" spans="1:16384" ht="21" thickBot="1" x14ac:dyDescent="0.3">
      <c r="A119" s="7"/>
      <c r="B119" s="80" t="s">
        <v>822</v>
      </c>
      <c r="C119" s="20"/>
      <c r="D119" s="20"/>
      <c r="E119" s="20"/>
      <c r="F119" s="63"/>
      <c r="G119" s="70"/>
      <c r="H119" s="63"/>
      <c r="I119" s="303">
        <v>14</v>
      </c>
      <c r="J119" s="71"/>
      <c r="K119" s="303">
        <v>1</v>
      </c>
      <c r="L119" s="64"/>
    </row>
    <row r="120" spans="1:16384" ht="15.75" thickBot="1" x14ac:dyDescent="0.25">
      <c r="A120" s="7"/>
      <c r="B120" s="20"/>
      <c r="C120" s="20"/>
      <c r="D120" s="20"/>
      <c r="E120" s="20"/>
      <c r="F120" s="63"/>
      <c r="G120" s="70"/>
      <c r="H120" s="63"/>
      <c r="I120" s="462"/>
      <c r="J120" s="71"/>
      <c r="K120" s="462"/>
      <c r="L120" s="64"/>
    </row>
    <row r="121" spans="1:16384" ht="21.75" thickTop="1" thickBot="1" x14ac:dyDescent="0.3">
      <c r="A121" s="7"/>
      <c r="B121" s="5" t="s">
        <v>809</v>
      </c>
      <c r="C121" s="4"/>
      <c r="D121" s="4"/>
      <c r="E121" s="4"/>
      <c r="F121" s="63"/>
      <c r="G121" s="70"/>
      <c r="H121" s="63"/>
      <c r="I121" s="306">
        <f>+I116-I119</f>
        <v>1633</v>
      </c>
      <c r="J121" s="63"/>
      <c r="K121" s="306">
        <f>+K116-K119</f>
        <v>328</v>
      </c>
      <c r="L121" s="64"/>
    </row>
    <row r="122" spans="1:16384" ht="16.5" thickTop="1" thickBot="1" x14ac:dyDescent="0.25">
      <c r="A122" s="7"/>
      <c r="B122" s="20"/>
      <c r="C122" s="20"/>
      <c r="D122" s="20"/>
      <c r="E122" s="20"/>
      <c r="F122" s="63"/>
      <c r="G122" s="70"/>
      <c r="H122" s="63"/>
      <c r="I122" s="312"/>
      <c r="J122" s="63"/>
      <c r="K122" s="312"/>
      <c r="L122" s="64"/>
    </row>
    <row r="123" spans="1:16384" ht="21.75" thickTop="1" thickBot="1" x14ac:dyDescent="0.3">
      <c r="A123" s="7"/>
      <c r="B123" s="5" t="s">
        <v>769</v>
      </c>
      <c r="C123" s="4"/>
      <c r="D123" s="4"/>
      <c r="E123" s="4"/>
      <c r="F123" s="63"/>
      <c r="G123" s="70"/>
      <c r="H123" s="63"/>
      <c r="I123" s="306">
        <f>+I111+I121</f>
        <v>5125</v>
      </c>
      <c r="J123" s="63"/>
      <c r="K123" s="306">
        <f>+K111+K121</f>
        <v>1141</v>
      </c>
      <c r="L123" s="64"/>
    </row>
    <row r="124" spans="1:16384" ht="16.5" thickTop="1" x14ac:dyDescent="0.25">
      <c r="A124" s="3"/>
      <c r="B124" s="80" t="s">
        <v>773</v>
      </c>
      <c r="C124" s="80"/>
      <c r="D124" s="80"/>
      <c r="E124" s="80"/>
      <c r="F124" s="63"/>
      <c r="G124" s="70"/>
      <c r="H124" s="63"/>
      <c r="I124" s="462"/>
      <c r="J124" s="71"/>
      <c r="K124" s="462"/>
      <c r="L124" s="64"/>
    </row>
    <row r="125" spans="1:16384" ht="16.5" thickBot="1" x14ac:dyDescent="0.3">
      <c r="A125" s="3"/>
      <c r="B125" s="80"/>
      <c r="C125" s="80"/>
      <c r="D125" s="80"/>
      <c r="E125" s="80"/>
      <c r="F125" s="63"/>
      <c r="G125" s="70"/>
      <c r="H125" s="63"/>
      <c r="I125" s="462"/>
      <c r="J125" s="71"/>
      <c r="K125" s="462"/>
      <c r="L125" s="64"/>
      <c r="P125" s="294">
        <f>IF(K126&gt;=0,0,1)</f>
        <v>0</v>
      </c>
    </row>
    <row r="126" spans="1:16384" ht="21" thickBot="1" x14ac:dyDescent="0.25">
      <c r="A126" s="59"/>
      <c r="B126" s="321" t="s">
        <v>801</v>
      </c>
      <c r="C126" s="19"/>
      <c r="D126" s="19"/>
      <c r="E126" s="19"/>
      <c r="F126" s="60"/>
      <c r="G126" s="70"/>
      <c r="H126" s="60"/>
      <c r="I126" s="303">
        <v>504</v>
      </c>
      <c r="J126" s="71"/>
      <c r="K126" s="303">
        <v>16</v>
      </c>
      <c r="L126" s="61"/>
      <c r="M126" s="361"/>
      <c r="N126" s="362"/>
      <c r="O126" s="362"/>
      <c r="P126" s="362"/>
      <c r="Q126" s="362"/>
      <c r="R126" s="362"/>
      <c r="S126" s="362"/>
      <c r="T126" s="362"/>
      <c r="U126" s="362"/>
      <c r="V126" s="362"/>
      <c r="W126" s="362"/>
      <c r="X126" s="362"/>
      <c r="Y126" s="362"/>
      <c r="Z126" s="362"/>
      <c r="AA126" s="362"/>
      <c r="AB126" s="363"/>
      <c r="AC126" s="363"/>
      <c r="AD126" s="363"/>
      <c r="AE126" s="363"/>
      <c r="AF126" s="363"/>
      <c r="AG126" s="363"/>
      <c r="AH126" s="363"/>
      <c r="AI126" s="363"/>
      <c r="AJ126" s="363"/>
      <c r="AK126" s="363"/>
      <c r="AL126" s="363"/>
      <c r="AM126" s="363"/>
      <c r="AN126" s="363"/>
      <c r="AO126" s="363"/>
      <c r="AP126" s="363"/>
      <c r="AQ126" s="363"/>
      <c r="AR126" s="363"/>
      <c r="AS126" s="363"/>
      <c r="AT126" s="363"/>
      <c r="AU126" s="363"/>
      <c r="AV126" s="363"/>
      <c r="AW126" s="363"/>
      <c r="AX126" s="363"/>
      <c r="AY126" s="363"/>
      <c r="AZ126" s="363"/>
      <c r="BA126" s="363"/>
      <c r="BB126" s="363"/>
      <c r="BC126" s="363"/>
      <c r="BD126" s="363"/>
      <c r="BE126" s="363"/>
      <c r="BF126" s="363"/>
      <c r="BG126" s="363"/>
      <c r="BH126" s="363"/>
      <c r="BI126" s="363"/>
      <c r="BJ126" s="363"/>
      <c r="BK126" s="363"/>
      <c r="BL126" s="363"/>
      <c r="BM126" s="363"/>
      <c r="BN126" s="363"/>
      <c r="BO126" s="363"/>
      <c r="BP126" s="363"/>
      <c r="BQ126" s="363"/>
      <c r="BR126" s="363"/>
      <c r="BS126" s="363"/>
      <c r="BT126" s="363"/>
      <c r="BU126" s="363"/>
      <c r="BV126" s="363"/>
      <c r="BW126" s="363"/>
      <c r="BX126" s="363"/>
      <c r="BY126" s="363"/>
      <c r="BZ126" s="363"/>
      <c r="CA126" s="363"/>
      <c r="CB126" s="363"/>
      <c r="CC126" s="363"/>
      <c r="CD126" s="363"/>
      <c r="CE126" s="363"/>
      <c r="CF126" s="363"/>
      <c r="CG126" s="363"/>
      <c r="CH126" s="363"/>
      <c r="CI126" s="363"/>
      <c r="CJ126" s="363"/>
      <c r="CK126" s="363"/>
      <c r="CL126" s="363"/>
      <c r="CM126" s="363"/>
      <c r="CN126" s="363"/>
      <c r="CO126" s="363"/>
      <c r="CP126" s="363"/>
      <c r="CQ126" s="363"/>
      <c r="CR126" s="363"/>
      <c r="CS126" s="363"/>
      <c r="CT126" s="363"/>
      <c r="CU126" s="363"/>
      <c r="CV126" s="363"/>
      <c r="CW126" s="363"/>
      <c r="CX126" s="363"/>
      <c r="CY126" s="363"/>
    </row>
    <row r="127" spans="1:16384" ht="15.75" x14ac:dyDescent="0.2">
      <c r="A127" s="59"/>
      <c r="B127" s="321"/>
      <c r="C127" s="19"/>
      <c r="D127" s="19"/>
      <c r="E127" s="19"/>
      <c r="F127" s="60"/>
      <c r="G127" s="70"/>
      <c r="H127" s="70"/>
      <c r="I127" s="70"/>
      <c r="J127" s="70"/>
      <c r="K127" s="70"/>
      <c r="L127" s="61"/>
      <c r="M127" s="364"/>
      <c r="N127" s="364"/>
      <c r="O127" s="362"/>
      <c r="P127" s="364"/>
      <c r="Q127" s="364"/>
      <c r="R127" s="364"/>
      <c r="S127" s="364"/>
      <c r="T127" s="364"/>
      <c r="U127" s="364"/>
      <c r="V127" s="364"/>
      <c r="W127" s="364"/>
      <c r="X127" s="364"/>
      <c r="Y127" s="364"/>
      <c r="Z127" s="364"/>
      <c r="AA127" s="364"/>
      <c r="AB127" s="364"/>
      <c r="AC127" s="364"/>
      <c r="AD127" s="364"/>
      <c r="AE127" s="364"/>
      <c r="AF127" s="364"/>
      <c r="AG127" s="364"/>
      <c r="AH127" s="364"/>
      <c r="AI127" s="364"/>
      <c r="AJ127" s="364"/>
      <c r="AK127" s="364"/>
      <c r="AL127" s="364"/>
      <c r="AM127" s="364"/>
      <c r="AN127" s="364"/>
      <c r="AO127" s="364"/>
      <c r="AP127" s="364"/>
      <c r="AQ127" s="364"/>
      <c r="AR127" s="364"/>
      <c r="AS127" s="364"/>
      <c r="AT127" s="364"/>
      <c r="AU127" s="364"/>
      <c r="AV127" s="364"/>
      <c r="AW127" s="364"/>
      <c r="AX127" s="364"/>
      <c r="AY127" s="364"/>
      <c r="AZ127" s="364"/>
      <c r="BA127" s="364"/>
      <c r="BB127" s="364"/>
      <c r="BC127" s="364"/>
      <c r="BD127" s="364"/>
      <c r="BE127" s="364"/>
      <c r="BF127" s="364"/>
      <c r="BG127" s="364"/>
      <c r="BH127" s="364"/>
      <c r="BI127" s="364"/>
      <c r="BJ127" s="364"/>
      <c r="BK127" s="364"/>
      <c r="BL127" s="364"/>
      <c r="BM127" s="364"/>
      <c r="BN127" s="364"/>
      <c r="BO127" s="364"/>
      <c r="BP127" s="364"/>
      <c r="BQ127" s="364"/>
      <c r="BR127" s="364"/>
      <c r="BS127" s="364"/>
      <c r="BT127" s="364"/>
      <c r="BU127" s="364"/>
      <c r="BV127" s="364"/>
      <c r="BW127" s="364"/>
      <c r="BX127" s="364"/>
      <c r="BY127" s="364"/>
      <c r="BZ127" s="364"/>
      <c r="CA127" s="364"/>
      <c r="CB127" s="364"/>
      <c r="CC127" s="364"/>
      <c r="CD127" s="364"/>
      <c r="CE127" s="364"/>
      <c r="CF127" s="364"/>
      <c r="CG127" s="364"/>
      <c r="CH127" s="364"/>
      <c r="CI127" s="364"/>
      <c r="CJ127" s="364"/>
      <c r="CK127" s="364"/>
      <c r="CL127" s="364"/>
      <c r="CM127" s="364"/>
      <c r="CN127" s="364"/>
      <c r="CO127" s="364"/>
      <c r="CP127" s="364"/>
      <c r="CQ127" s="364"/>
      <c r="CR127" s="364"/>
      <c r="CS127" s="364"/>
      <c r="CT127" s="364"/>
      <c r="CU127" s="364"/>
      <c r="CV127" s="364"/>
      <c r="CW127" s="364"/>
      <c r="CX127" s="364"/>
      <c r="CY127" s="364"/>
      <c r="CZ127" s="92"/>
      <c r="DA127" s="92"/>
      <c r="DB127" s="92"/>
      <c r="DC127" s="92"/>
      <c r="DD127" s="92"/>
      <c r="DE127" s="92"/>
      <c r="DF127" s="92"/>
      <c r="DG127" s="92"/>
      <c r="DH127" s="92"/>
      <c r="DI127" s="92"/>
      <c r="DJ127" s="92"/>
      <c r="DK127" s="92"/>
      <c r="DL127" s="92"/>
      <c r="DM127" s="92"/>
      <c r="DN127" s="92"/>
      <c r="DO127" s="92"/>
      <c r="DP127" s="92"/>
      <c r="DQ127" s="92"/>
      <c r="DR127" s="92"/>
      <c r="DS127" s="92"/>
      <c r="DT127" s="92"/>
      <c r="DU127" s="92"/>
      <c r="DV127" s="92"/>
      <c r="DW127" s="92"/>
      <c r="DX127" s="92"/>
      <c r="DY127" s="92"/>
      <c r="DZ127" s="92"/>
      <c r="EA127" s="92"/>
      <c r="EB127" s="92"/>
      <c r="EC127" s="92"/>
      <c r="ED127" s="92"/>
      <c r="EE127" s="92"/>
      <c r="EF127" s="92"/>
      <c r="EG127" s="92"/>
      <c r="EH127" s="92"/>
      <c r="EI127" s="92"/>
      <c r="EJ127" s="92"/>
      <c r="EK127" s="92"/>
      <c r="EL127" s="92"/>
      <c r="EM127" s="92"/>
      <c r="EN127" s="92"/>
      <c r="EO127" s="92"/>
      <c r="EP127" s="92"/>
      <c r="EQ127" s="92"/>
      <c r="ER127" s="92"/>
      <c r="ES127" s="92"/>
      <c r="ET127" s="92"/>
      <c r="EU127" s="92"/>
      <c r="EV127" s="92"/>
      <c r="EW127" s="92"/>
      <c r="EX127" s="92"/>
      <c r="EY127" s="92"/>
      <c r="EZ127" s="92"/>
      <c r="FA127" s="92"/>
      <c r="FB127" s="92"/>
      <c r="FC127" s="92"/>
      <c r="FD127" s="92"/>
      <c r="FE127" s="92"/>
      <c r="FF127" s="92"/>
      <c r="FG127" s="92"/>
      <c r="FH127" s="92"/>
      <c r="FI127" s="92"/>
      <c r="FJ127" s="92"/>
      <c r="FK127" s="92"/>
      <c r="FL127" s="92"/>
      <c r="FM127" s="92"/>
      <c r="FN127" s="92"/>
      <c r="FO127" s="92"/>
      <c r="FP127" s="92"/>
      <c r="FQ127" s="92"/>
      <c r="FR127" s="92"/>
      <c r="FS127" s="92"/>
      <c r="FT127" s="92"/>
      <c r="FU127" s="92"/>
      <c r="FV127" s="92"/>
      <c r="FW127" s="92"/>
      <c r="FX127" s="92"/>
      <c r="FY127" s="92"/>
      <c r="FZ127" s="92"/>
      <c r="GA127" s="92"/>
      <c r="GB127" s="92"/>
      <c r="GC127" s="92"/>
      <c r="GD127" s="92"/>
      <c r="GE127" s="92"/>
      <c r="GF127" s="92"/>
      <c r="GG127" s="92"/>
      <c r="GH127" s="92"/>
      <c r="GI127" s="92"/>
      <c r="GJ127" s="92"/>
      <c r="GK127" s="92"/>
      <c r="GL127" s="92"/>
      <c r="GM127" s="92"/>
      <c r="GN127" s="92"/>
      <c r="GO127" s="92"/>
      <c r="GP127" s="92"/>
      <c r="GQ127" s="92"/>
      <c r="GR127" s="92"/>
      <c r="GS127" s="92"/>
      <c r="GT127" s="92"/>
      <c r="GU127" s="92"/>
      <c r="GV127" s="92"/>
      <c r="GW127" s="92"/>
      <c r="GX127" s="92"/>
      <c r="GY127" s="92"/>
      <c r="GZ127" s="92"/>
      <c r="HA127" s="92"/>
      <c r="HB127" s="92"/>
      <c r="HC127" s="92"/>
      <c r="HD127" s="92"/>
      <c r="HE127" s="92"/>
      <c r="HF127" s="92"/>
      <c r="HG127" s="92"/>
      <c r="HH127" s="92"/>
      <c r="HI127" s="92"/>
      <c r="HJ127" s="92"/>
      <c r="HK127" s="92"/>
      <c r="HL127" s="92"/>
      <c r="HM127" s="92"/>
      <c r="HN127" s="92"/>
      <c r="HO127" s="92"/>
      <c r="HP127" s="92"/>
      <c r="HQ127" s="92"/>
      <c r="HR127" s="92"/>
      <c r="HS127" s="92"/>
      <c r="HT127" s="92"/>
      <c r="HU127" s="92"/>
      <c r="HV127" s="92"/>
      <c r="HW127" s="92"/>
      <c r="HX127" s="92"/>
      <c r="HY127" s="92"/>
      <c r="HZ127" s="92"/>
      <c r="IA127" s="92"/>
      <c r="IB127" s="92"/>
      <c r="IC127" s="92"/>
      <c r="ID127" s="92"/>
      <c r="IE127" s="92"/>
      <c r="IF127" s="92"/>
      <c r="IG127" s="92"/>
      <c r="IH127" s="92"/>
      <c r="II127" s="92"/>
      <c r="IJ127" s="92"/>
      <c r="IK127" s="92"/>
      <c r="IL127" s="92"/>
      <c r="IM127" s="92"/>
      <c r="IN127" s="92"/>
      <c r="IO127" s="92"/>
      <c r="IP127" s="92"/>
      <c r="IQ127" s="92"/>
      <c r="IR127" s="92"/>
      <c r="IS127" s="92"/>
      <c r="IT127" s="92"/>
      <c r="IU127" s="92"/>
      <c r="IV127" s="92"/>
      <c r="IW127" s="92"/>
      <c r="IX127" s="92"/>
      <c r="IY127" s="92"/>
      <c r="IZ127" s="92"/>
      <c r="JA127" s="92"/>
      <c r="JB127" s="92"/>
      <c r="JC127" s="92"/>
      <c r="JD127" s="92"/>
      <c r="JE127" s="92"/>
      <c r="JF127" s="92"/>
      <c r="JG127" s="92"/>
      <c r="JH127" s="92"/>
      <c r="JI127" s="92"/>
      <c r="JJ127" s="92"/>
      <c r="JK127" s="92"/>
      <c r="JL127" s="92"/>
      <c r="JM127" s="92"/>
      <c r="JN127" s="92"/>
      <c r="JO127" s="92"/>
      <c r="JP127" s="92"/>
      <c r="JQ127" s="92"/>
      <c r="JR127" s="92"/>
      <c r="JS127" s="92"/>
      <c r="JT127" s="92"/>
      <c r="JU127" s="92"/>
      <c r="JV127" s="92"/>
      <c r="JW127" s="92"/>
      <c r="JX127" s="92"/>
      <c r="JY127" s="92"/>
      <c r="JZ127" s="92"/>
      <c r="KA127" s="92"/>
      <c r="KB127" s="92"/>
      <c r="KC127" s="92"/>
      <c r="KD127" s="92"/>
      <c r="KE127" s="92"/>
      <c r="KF127" s="92"/>
      <c r="KG127" s="92"/>
      <c r="KH127" s="92"/>
      <c r="KI127" s="92"/>
      <c r="KJ127" s="92"/>
      <c r="KK127" s="92"/>
      <c r="KL127" s="92"/>
      <c r="KM127" s="92"/>
      <c r="KN127" s="92"/>
      <c r="KO127" s="92"/>
      <c r="KP127" s="92"/>
      <c r="KQ127" s="92"/>
      <c r="KR127" s="92"/>
      <c r="KS127" s="92"/>
      <c r="KT127" s="92"/>
      <c r="KU127" s="92"/>
      <c r="KV127" s="92"/>
      <c r="KW127" s="92"/>
      <c r="KX127" s="92"/>
      <c r="KY127" s="92"/>
      <c r="KZ127" s="92"/>
      <c r="LA127" s="92"/>
      <c r="LB127" s="92"/>
      <c r="LC127" s="92"/>
      <c r="LD127" s="92"/>
      <c r="LE127" s="92"/>
      <c r="LF127" s="92"/>
      <c r="LG127" s="92"/>
      <c r="LH127" s="92"/>
      <c r="LI127" s="92"/>
      <c r="LJ127" s="92"/>
      <c r="LK127" s="92"/>
      <c r="LL127" s="92"/>
      <c r="LM127" s="92"/>
      <c r="LN127" s="92"/>
      <c r="LO127" s="92"/>
      <c r="LP127" s="92"/>
      <c r="LQ127" s="92"/>
      <c r="LR127" s="92"/>
      <c r="LS127" s="92"/>
      <c r="LT127" s="92"/>
      <c r="LU127" s="92"/>
      <c r="LV127" s="92"/>
      <c r="LW127" s="92"/>
      <c r="LX127" s="92"/>
      <c r="LY127" s="92"/>
      <c r="LZ127" s="92"/>
      <c r="MA127" s="92"/>
      <c r="MB127" s="92"/>
      <c r="MC127" s="92"/>
      <c r="MD127" s="92"/>
      <c r="ME127" s="92"/>
      <c r="MF127" s="92"/>
      <c r="MG127" s="92"/>
      <c r="MH127" s="92"/>
      <c r="MI127" s="92"/>
      <c r="MJ127" s="92"/>
      <c r="MK127" s="92"/>
      <c r="ML127" s="92"/>
      <c r="MM127" s="92"/>
      <c r="MN127" s="92"/>
      <c r="MO127" s="92"/>
      <c r="MP127" s="92"/>
      <c r="MQ127" s="92"/>
      <c r="MR127" s="92"/>
      <c r="MS127" s="92"/>
      <c r="MT127" s="92"/>
      <c r="MU127" s="92"/>
      <c r="MV127" s="92"/>
      <c r="MW127" s="92"/>
      <c r="MX127" s="92"/>
      <c r="MY127" s="92"/>
      <c r="MZ127" s="92"/>
      <c r="NA127" s="92"/>
      <c r="NB127" s="92"/>
      <c r="NC127" s="92"/>
      <c r="ND127" s="92"/>
      <c r="NE127" s="92"/>
      <c r="NF127" s="92"/>
      <c r="NG127" s="92"/>
      <c r="NH127" s="92"/>
      <c r="NI127" s="92"/>
      <c r="NJ127" s="92"/>
      <c r="NK127" s="92"/>
      <c r="NL127" s="92"/>
      <c r="NM127" s="92"/>
      <c r="NN127" s="92"/>
      <c r="NO127" s="92"/>
      <c r="NP127" s="92"/>
      <c r="NQ127" s="92"/>
      <c r="NR127" s="92"/>
      <c r="NS127" s="92"/>
      <c r="NT127" s="92"/>
      <c r="NU127" s="92"/>
      <c r="NV127" s="92"/>
      <c r="NW127" s="92"/>
      <c r="NX127" s="92"/>
      <c r="NY127" s="92"/>
      <c r="NZ127" s="92"/>
      <c r="OA127" s="92"/>
      <c r="OB127" s="92"/>
      <c r="OC127" s="92"/>
      <c r="OD127" s="92"/>
      <c r="OE127" s="92"/>
      <c r="OF127" s="92"/>
      <c r="OG127" s="92"/>
      <c r="OH127" s="92"/>
      <c r="OI127" s="92"/>
      <c r="OJ127" s="92"/>
      <c r="OK127" s="92"/>
      <c r="OL127" s="92"/>
      <c r="OM127" s="92"/>
      <c r="ON127" s="92"/>
      <c r="OO127" s="92"/>
      <c r="OP127" s="92"/>
      <c r="OQ127" s="92"/>
      <c r="OR127" s="92"/>
      <c r="OS127" s="92"/>
      <c r="OT127" s="92"/>
      <c r="OU127" s="92"/>
      <c r="OV127" s="92"/>
      <c r="OW127" s="92"/>
      <c r="OX127" s="92"/>
      <c r="OY127" s="92"/>
      <c r="OZ127" s="92"/>
      <c r="PA127" s="92"/>
      <c r="PB127" s="92"/>
      <c r="PC127" s="92"/>
      <c r="PD127" s="92"/>
      <c r="PE127" s="92"/>
      <c r="PF127" s="92"/>
      <c r="PG127" s="92"/>
      <c r="PH127" s="92"/>
      <c r="PI127" s="92"/>
      <c r="PJ127" s="92"/>
      <c r="PK127" s="92"/>
      <c r="PL127" s="92"/>
      <c r="PM127" s="92"/>
      <c r="PN127" s="92"/>
      <c r="PO127" s="92"/>
      <c r="PP127" s="92"/>
      <c r="PQ127" s="92"/>
      <c r="PR127" s="92"/>
      <c r="PS127" s="92"/>
      <c r="PT127" s="92"/>
      <c r="PU127" s="92"/>
      <c r="PV127" s="92"/>
      <c r="PW127" s="92"/>
      <c r="PX127" s="92"/>
      <c r="PY127" s="92"/>
      <c r="PZ127" s="92"/>
      <c r="QA127" s="92"/>
      <c r="QB127" s="92"/>
      <c r="QC127" s="92"/>
      <c r="QD127" s="92"/>
      <c r="QE127" s="92"/>
      <c r="QF127" s="92"/>
      <c r="QG127" s="92"/>
      <c r="QH127" s="92"/>
      <c r="QI127" s="92"/>
      <c r="QJ127" s="92"/>
      <c r="QK127" s="92"/>
      <c r="QL127" s="92"/>
      <c r="QM127" s="92"/>
      <c r="QN127" s="92"/>
      <c r="QO127" s="92"/>
      <c r="QP127" s="92"/>
      <c r="QQ127" s="92"/>
      <c r="QR127" s="92"/>
      <c r="QS127" s="92"/>
      <c r="QT127" s="92"/>
      <c r="QU127" s="92"/>
      <c r="QV127" s="92"/>
      <c r="QW127" s="92"/>
      <c r="QX127" s="92"/>
      <c r="QY127" s="92"/>
      <c r="QZ127" s="92"/>
      <c r="RA127" s="92"/>
      <c r="RB127" s="92"/>
      <c r="RC127" s="92"/>
      <c r="RD127" s="92"/>
      <c r="RE127" s="92"/>
      <c r="RF127" s="92"/>
      <c r="RG127" s="92"/>
      <c r="RH127" s="92"/>
      <c r="RI127" s="92"/>
      <c r="RJ127" s="92"/>
      <c r="RK127" s="92"/>
      <c r="RL127" s="92"/>
      <c r="RM127" s="92"/>
      <c r="RN127" s="92"/>
      <c r="RO127" s="92"/>
      <c r="RP127" s="92"/>
      <c r="RQ127" s="92"/>
      <c r="RR127" s="92"/>
      <c r="RS127" s="92"/>
      <c r="RT127" s="92"/>
      <c r="RU127" s="92"/>
      <c r="RV127" s="92"/>
      <c r="RW127" s="92"/>
      <c r="RX127" s="92"/>
      <c r="RY127" s="92"/>
      <c r="RZ127" s="92"/>
      <c r="SA127" s="92"/>
      <c r="SB127" s="92"/>
      <c r="SC127" s="92"/>
      <c r="SD127" s="92"/>
      <c r="SE127" s="92"/>
      <c r="SF127" s="92"/>
      <c r="SG127" s="92"/>
      <c r="SH127" s="92"/>
      <c r="SI127" s="92"/>
      <c r="SJ127" s="92"/>
      <c r="SK127" s="92"/>
      <c r="SL127" s="92"/>
      <c r="SM127" s="92"/>
      <c r="SN127" s="92"/>
      <c r="SO127" s="92"/>
      <c r="SP127" s="92"/>
      <c r="SQ127" s="92"/>
      <c r="SR127" s="92"/>
      <c r="SS127" s="92"/>
      <c r="ST127" s="92"/>
      <c r="SU127" s="92"/>
      <c r="SV127" s="92"/>
      <c r="SW127" s="92"/>
      <c r="SX127" s="92"/>
      <c r="SY127" s="92"/>
      <c r="SZ127" s="92"/>
      <c r="TA127" s="92"/>
      <c r="TB127" s="92"/>
      <c r="TC127" s="92"/>
      <c r="TD127" s="92"/>
      <c r="TE127" s="92"/>
      <c r="TF127" s="92"/>
      <c r="TG127" s="92"/>
      <c r="TH127" s="92"/>
      <c r="TI127" s="92"/>
      <c r="TJ127" s="92"/>
      <c r="TK127" s="92"/>
      <c r="TL127" s="92"/>
      <c r="TM127" s="92"/>
      <c r="TN127" s="92"/>
      <c r="TO127" s="92"/>
      <c r="TP127" s="92"/>
      <c r="TQ127" s="92"/>
      <c r="TR127" s="92"/>
      <c r="TS127" s="92"/>
      <c r="TT127" s="92"/>
      <c r="TU127" s="92"/>
      <c r="TV127" s="92"/>
      <c r="TW127" s="92"/>
      <c r="TX127" s="92"/>
      <c r="TY127" s="92"/>
      <c r="TZ127" s="92"/>
      <c r="UA127" s="92"/>
      <c r="UB127" s="92"/>
      <c r="UC127" s="92"/>
      <c r="UD127" s="92"/>
      <c r="UE127" s="92"/>
      <c r="UF127" s="92"/>
      <c r="UG127" s="92"/>
      <c r="UH127" s="92"/>
      <c r="UI127" s="92"/>
      <c r="UJ127" s="92"/>
      <c r="UK127" s="92"/>
      <c r="UL127" s="92"/>
      <c r="UM127" s="92"/>
      <c r="UN127" s="92"/>
      <c r="UO127" s="92"/>
      <c r="UP127" s="92"/>
      <c r="UQ127" s="92"/>
      <c r="UR127" s="92"/>
      <c r="US127" s="92"/>
      <c r="UT127" s="92"/>
      <c r="UU127" s="92"/>
      <c r="UV127" s="92"/>
      <c r="UW127" s="92"/>
      <c r="UX127" s="92"/>
      <c r="UY127" s="92"/>
      <c r="UZ127" s="92"/>
      <c r="VA127" s="92"/>
      <c r="VB127" s="92"/>
      <c r="VC127" s="92"/>
      <c r="VD127" s="92"/>
      <c r="VE127" s="92"/>
      <c r="VF127" s="92"/>
      <c r="VG127" s="92"/>
      <c r="VH127" s="92"/>
      <c r="VI127" s="92"/>
      <c r="VJ127" s="92"/>
      <c r="VK127" s="92"/>
      <c r="VL127" s="92"/>
      <c r="VM127" s="92"/>
      <c r="VN127" s="92"/>
      <c r="VO127" s="92"/>
      <c r="VP127" s="92"/>
      <c r="VQ127" s="92"/>
      <c r="VR127" s="92"/>
      <c r="VS127" s="92"/>
      <c r="VT127" s="92"/>
      <c r="VU127" s="92"/>
      <c r="VV127" s="92"/>
      <c r="VW127" s="92"/>
      <c r="VX127" s="92"/>
      <c r="VY127" s="92"/>
      <c r="VZ127" s="92"/>
      <c r="WA127" s="92"/>
      <c r="WB127" s="92"/>
      <c r="WC127" s="92"/>
      <c r="WD127" s="92"/>
      <c r="WE127" s="92"/>
      <c r="WF127" s="92"/>
      <c r="WG127" s="92"/>
      <c r="WH127" s="92"/>
      <c r="WI127" s="92"/>
      <c r="WJ127" s="92"/>
      <c r="WK127" s="92"/>
      <c r="WL127" s="92"/>
      <c r="WM127" s="92"/>
      <c r="WN127" s="92"/>
      <c r="WO127" s="92"/>
      <c r="WP127" s="92"/>
      <c r="WQ127" s="92"/>
      <c r="WR127" s="92"/>
      <c r="WS127" s="92"/>
      <c r="WT127" s="92"/>
      <c r="WU127" s="92"/>
      <c r="WV127" s="92"/>
      <c r="WW127" s="92"/>
      <c r="WX127" s="92"/>
      <c r="WY127" s="92"/>
      <c r="WZ127" s="92"/>
      <c r="XA127" s="92"/>
      <c r="XB127" s="92"/>
      <c r="XC127" s="92"/>
      <c r="XD127" s="92"/>
      <c r="XE127" s="92"/>
      <c r="XF127" s="92"/>
      <c r="XG127" s="92"/>
      <c r="XH127" s="92"/>
      <c r="XI127" s="92"/>
      <c r="XJ127" s="92"/>
      <c r="XK127" s="92"/>
      <c r="XL127" s="92"/>
      <c r="XM127" s="92"/>
      <c r="XN127" s="92"/>
      <c r="XO127" s="92"/>
      <c r="XP127" s="92"/>
      <c r="XQ127" s="92"/>
      <c r="XR127" s="92"/>
      <c r="XS127" s="92"/>
      <c r="XT127" s="92"/>
      <c r="XU127" s="92"/>
      <c r="XV127" s="92"/>
      <c r="XW127" s="92"/>
      <c r="XX127" s="92"/>
      <c r="XY127" s="92"/>
      <c r="XZ127" s="92"/>
      <c r="YA127" s="92"/>
      <c r="YB127" s="92"/>
      <c r="YC127" s="92"/>
      <c r="YD127" s="92"/>
      <c r="YE127" s="92"/>
      <c r="YF127" s="92"/>
      <c r="YG127" s="92"/>
      <c r="YH127" s="92"/>
      <c r="YI127" s="92"/>
      <c r="YJ127" s="92"/>
      <c r="YK127" s="92"/>
      <c r="YL127" s="92"/>
      <c r="YM127" s="92"/>
      <c r="YN127" s="92"/>
      <c r="YO127" s="92"/>
      <c r="YP127" s="92"/>
      <c r="YQ127" s="92"/>
      <c r="YR127" s="92"/>
      <c r="YS127" s="92"/>
      <c r="YT127" s="92"/>
      <c r="YU127" s="92"/>
      <c r="YV127" s="92"/>
      <c r="YW127" s="92"/>
      <c r="YX127" s="92"/>
      <c r="YY127" s="92"/>
      <c r="YZ127" s="92"/>
      <c r="ZA127" s="92"/>
      <c r="ZB127" s="92"/>
      <c r="ZC127" s="92"/>
      <c r="ZD127" s="92"/>
      <c r="ZE127" s="92"/>
      <c r="ZF127" s="92"/>
      <c r="ZG127" s="92"/>
      <c r="ZH127" s="92"/>
      <c r="ZI127" s="92"/>
      <c r="ZJ127" s="92"/>
      <c r="ZK127" s="92"/>
      <c r="ZL127" s="92"/>
      <c r="ZM127" s="92"/>
      <c r="ZN127" s="92"/>
      <c r="ZO127" s="92"/>
      <c r="ZP127" s="92"/>
      <c r="ZQ127" s="92"/>
      <c r="ZR127" s="92"/>
      <c r="ZS127" s="92"/>
      <c r="ZT127" s="92"/>
      <c r="ZU127" s="92"/>
      <c r="ZV127" s="92"/>
      <c r="ZW127" s="92"/>
      <c r="ZX127" s="92"/>
      <c r="ZY127" s="92"/>
      <c r="ZZ127" s="92"/>
      <c r="AAA127" s="92"/>
      <c r="AAB127" s="92"/>
      <c r="AAC127" s="92"/>
      <c r="AAD127" s="92"/>
      <c r="AAE127" s="92"/>
      <c r="AAF127" s="92"/>
      <c r="AAG127" s="92"/>
      <c r="AAH127" s="92"/>
      <c r="AAI127" s="92"/>
      <c r="AAJ127" s="92"/>
      <c r="AAK127" s="92"/>
      <c r="AAL127" s="92"/>
      <c r="AAM127" s="92"/>
      <c r="AAN127" s="92"/>
      <c r="AAO127" s="92"/>
      <c r="AAP127" s="92"/>
      <c r="AAQ127" s="92"/>
      <c r="AAR127" s="92"/>
      <c r="AAS127" s="92"/>
      <c r="AAT127" s="92"/>
      <c r="AAU127" s="92"/>
      <c r="AAV127" s="92"/>
      <c r="AAW127" s="92"/>
      <c r="AAX127" s="92"/>
      <c r="AAY127" s="92"/>
      <c r="AAZ127" s="92"/>
      <c r="ABA127" s="92"/>
      <c r="ABB127" s="92"/>
      <c r="ABC127" s="92"/>
      <c r="ABD127" s="92"/>
      <c r="ABE127" s="92"/>
      <c r="ABF127" s="92"/>
      <c r="ABG127" s="92"/>
      <c r="ABH127" s="92"/>
      <c r="ABI127" s="92"/>
      <c r="ABJ127" s="92"/>
      <c r="ABK127" s="92"/>
      <c r="ABL127" s="92"/>
      <c r="ABM127" s="92"/>
      <c r="ABN127" s="92"/>
      <c r="ABO127" s="92"/>
      <c r="ABP127" s="92"/>
      <c r="ABQ127" s="92"/>
      <c r="ABR127" s="92"/>
      <c r="ABS127" s="92"/>
      <c r="ABT127" s="92"/>
      <c r="ABU127" s="92"/>
      <c r="ABV127" s="92"/>
      <c r="ABW127" s="92"/>
      <c r="ABX127" s="92"/>
      <c r="ABY127" s="92"/>
      <c r="ABZ127" s="92"/>
      <c r="ACA127" s="92"/>
      <c r="ACB127" s="92"/>
      <c r="ACC127" s="92"/>
      <c r="ACD127" s="92"/>
      <c r="ACE127" s="92"/>
      <c r="ACF127" s="92"/>
      <c r="ACG127" s="92"/>
      <c r="ACH127" s="92"/>
      <c r="ACI127" s="92"/>
      <c r="ACJ127" s="92"/>
      <c r="ACK127" s="92"/>
      <c r="ACL127" s="92"/>
      <c r="ACM127" s="92"/>
      <c r="ACN127" s="92"/>
      <c r="ACO127" s="92"/>
      <c r="ACP127" s="92"/>
      <c r="ACQ127" s="92"/>
      <c r="ACR127" s="92"/>
      <c r="ACS127" s="92"/>
      <c r="ACT127" s="92"/>
      <c r="ACU127" s="92"/>
      <c r="ACV127" s="92"/>
      <c r="ACW127" s="92"/>
      <c r="ACX127" s="92"/>
      <c r="ACY127" s="92"/>
      <c r="ACZ127" s="92"/>
      <c r="ADA127" s="92"/>
      <c r="ADB127" s="92"/>
      <c r="ADC127" s="92"/>
      <c r="ADD127" s="92"/>
      <c r="ADE127" s="92"/>
      <c r="ADF127" s="92"/>
      <c r="ADG127" s="92"/>
      <c r="ADH127" s="92"/>
      <c r="ADI127" s="92"/>
      <c r="ADJ127" s="92"/>
      <c r="ADK127" s="92"/>
      <c r="ADL127" s="92"/>
      <c r="ADM127" s="92"/>
      <c r="ADN127" s="92"/>
      <c r="ADO127" s="92"/>
      <c r="ADP127" s="92"/>
      <c r="ADQ127" s="92"/>
      <c r="ADR127" s="92"/>
      <c r="ADS127" s="92"/>
      <c r="ADT127" s="92"/>
      <c r="ADU127" s="92"/>
      <c r="ADV127" s="92"/>
      <c r="ADW127" s="92"/>
      <c r="ADX127" s="92"/>
      <c r="ADY127" s="92"/>
      <c r="ADZ127" s="92"/>
      <c r="AEA127" s="92"/>
      <c r="AEB127" s="92"/>
      <c r="AEC127" s="92"/>
      <c r="AED127" s="92"/>
      <c r="AEE127" s="92"/>
      <c r="AEF127" s="92"/>
      <c r="AEG127" s="92"/>
      <c r="AEH127" s="92"/>
      <c r="AEI127" s="92"/>
      <c r="AEJ127" s="92"/>
      <c r="AEK127" s="92"/>
      <c r="AEL127" s="92"/>
      <c r="AEM127" s="92"/>
      <c r="AEN127" s="92"/>
      <c r="AEO127" s="92"/>
      <c r="AEP127" s="92"/>
      <c r="AEQ127" s="92"/>
      <c r="AER127" s="92"/>
      <c r="AES127" s="92"/>
      <c r="AET127" s="92"/>
      <c r="AEU127" s="92"/>
      <c r="AEV127" s="92"/>
      <c r="AEW127" s="92"/>
      <c r="AEX127" s="92"/>
      <c r="AEY127" s="92"/>
      <c r="AEZ127" s="92"/>
      <c r="AFA127" s="92"/>
      <c r="AFB127" s="92"/>
      <c r="AFC127" s="92"/>
      <c r="AFD127" s="92"/>
      <c r="AFE127" s="92"/>
      <c r="AFF127" s="92"/>
      <c r="AFG127" s="92"/>
      <c r="AFH127" s="92"/>
      <c r="AFI127" s="92"/>
      <c r="AFJ127" s="92"/>
      <c r="AFK127" s="92"/>
      <c r="AFL127" s="92"/>
      <c r="AFM127" s="92"/>
      <c r="AFN127" s="92"/>
      <c r="AFO127" s="92"/>
      <c r="AFP127" s="92"/>
      <c r="AFQ127" s="92"/>
      <c r="AFR127" s="92"/>
      <c r="AFS127" s="92"/>
      <c r="AFT127" s="92"/>
      <c r="AFU127" s="92"/>
      <c r="AFV127" s="92"/>
      <c r="AFW127" s="92"/>
      <c r="AFX127" s="92"/>
      <c r="AFY127" s="92"/>
      <c r="AFZ127" s="92"/>
      <c r="AGA127" s="92"/>
      <c r="AGB127" s="92"/>
      <c r="AGC127" s="92"/>
      <c r="AGD127" s="92"/>
      <c r="AGE127" s="92"/>
      <c r="AGF127" s="92"/>
      <c r="AGG127" s="92"/>
      <c r="AGH127" s="92"/>
      <c r="AGI127" s="92"/>
      <c r="AGJ127" s="92"/>
      <c r="AGK127" s="92"/>
      <c r="AGL127" s="92"/>
      <c r="AGM127" s="92"/>
      <c r="AGN127" s="92"/>
      <c r="AGO127" s="92"/>
      <c r="AGP127" s="92"/>
      <c r="AGQ127" s="92"/>
      <c r="AGR127" s="92"/>
      <c r="AGS127" s="92"/>
      <c r="AGT127" s="92"/>
      <c r="AGU127" s="92"/>
      <c r="AGV127" s="92"/>
      <c r="AGW127" s="92"/>
      <c r="AGX127" s="92"/>
      <c r="AGY127" s="92"/>
      <c r="AGZ127" s="92"/>
      <c r="AHA127" s="92"/>
      <c r="AHB127" s="92"/>
      <c r="AHC127" s="92"/>
      <c r="AHD127" s="92"/>
      <c r="AHE127" s="92"/>
      <c r="AHF127" s="92"/>
      <c r="AHG127" s="92"/>
      <c r="AHH127" s="92"/>
      <c r="AHI127" s="92"/>
      <c r="AHJ127" s="92"/>
      <c r="AHK127" s="92"/>
      <c r="AHL127" s="92"/>
      <c r="AHM127" s="92"/>
      <c r="AHN127" s="92"/>
      <c r="AHO127" s="92"/>
      <c r="AHP127" s="92"/>
      <c r="AHQ127" s="92"/>
      <c r="AHR127" s="92"/>
      <c r="AHS127" s="92"/>
      <c r="AHT127" s="92"/>
      <c r="AHU127" s="92"/>
      <c r="AHV127" s="92"/>
      <c r="AHW127" s="92"/>
      <c r="AHX127" s="92"/>
      <c r="AHY127" s="92"/>
      <c r="AHZ127" s="92"/>
      <c r="AIA127" s="92"/>
      <c r="AIB127" s="92"/>
      <c r="AIC127" s="92"/>
      <c r="AID127" s="92"/>
      <c r="AIE127" s="92"/>
      <c r="AIF127" s="92"/>
      <c r="AIG127" s="92"/>
      <c r="AIH127" s="92"/>
      <c r="AII127" s="92"/>
      <c r="AIJ127" s="92"/>
      <c r="AIK127" s="92"/>
      <c r="AIL127" s="92"/>
      <c r="AIM127" s="92"/>
      <c r="AIN127" s="92"/>
      <c r="AIO127" s="92"/>
      <c r="AIP127" s="92"/>
      <c r="AIQ127" s="92"/>
      <c r="AIR127" s="92"/>
      <c r="AIS127" s="92"/>
      <c r="AIT127" s="92"/>
      <c r="AIU127" s="92"/>
      <c r="AIV127" s="92"/>
      <c r="AIW127" s="92"/>
      <c r="AIX127" s="92"/>
      <c r="AIY127" s="92"/>
      <c r="AIZ127" s="92"/>
      <c r="AJA127" s="92"/>
      <c r="AJB127" s="92"/>
      <c r="AJC127" s="92"/>
      <c r="AJD127" s="92"/>
      <c r="AJE127" s="92"/>
      <c r="AJF127" s="92"/>
      <c r="AJG127" s="92"/>
      <c r="AJH127" s="92"/>
      <c r="AJI127" s="92"/>
      <c r="AJJ127" s="92"/>
      <c r="AJK127" s="92"/>
      <c r="AJL127" s="92"/>
      <c r="AJM127" s="92"/>
      <c r="AJN127" s="92"/>
      <c r="AJO127" s="92"/>
      <c r="AJP127" s="92"/>
      <c r="AJQ127" s="92"/>
      <c r="AJR127" s="92"/>
      <c r="AJS127" s="92"/>
      <c r="AJT127" s="92"/>
      <c r="AJU127" s="92"/>
      <c r="AJV127" s="92"/>
      <c r="AJW127" s="92"/>
      <c r="AJX127" s="92"/>
      <c r="AJY127" s="92"/>
      <c r="AJZ127" s="92"/>
      <c r="AKA127" s="92"/>
      <c r="AKB127" s="92"/>
      <c r="AKC127" s="92"/>
      <c r="AKD127" s="92"/>
      <c r="AKE127" s="92"/>
      <c r="AKF127" s="92"/>
      <c r="AKG127" s="92"/>
      <c r="AKH127" s="92"/>
      <c r="AKI127" s="92"/>
      <c r="AKJ127" s="92"/>
      <c r="AKK127" s="92"/>
      <c r="AKL127" s="92"/>
      <c r="AKM127" s="92"/>
      <c r="AKN127" s="92"/>
      <c r="AKO127" s="92"/>
      <c r="AKP127" s="92"/>
      <c r="AKQ127" s="92"/>
      <c r="AKR127" s="92"/>
      <c r="AKS127" s="92"/>
      <c r="AKT127" s="92"/>
      <c r="AKU127" s="92"/>
      <c r="AKV127" s="92"/>
      <c r="AKW127" s="92"/>
      <c r="AKX127" s="92"/>
      <c r="AKY127" s="92"/>
      <c r="AKZ127" s="92"/>
      <c r="ALA127" s="92"/>
      <c r="ALB127" s="92"/>
      <c r="ALC127" s="92"/>
      <c r="ALD127" s="92"/>
      <c r="ALE127" s="92"/>
      <c r="ALF127" s="92"/>
      <c r="ALG127" s="92"/>
      <c r="ALH127" s="92"/>
      <c r="ALI127" s="92"/>
      <c r="ALJ127" s="92"/>
      <c r="ALK127" s="92"/>
      <c r="ALL127" s="92"/>
      <c r="ALM127" s="92"/>
      <c r="ALN127" s="92"/>
      <c r="ALO127" s="92"/>
      <c r="ALP127" s="92"/>
      <c r="ALQ127" s="92"/>
      <c r="ALR127" s="92"/>
      <c r="ALS127" s="92"/>
      <c r="ALT127" s="92"/>
      <c r="ALU127" s="92"/>
      <c r="ALV127" s="92"/>
      <c r="ALW127" s="92"/>
      <c r="ALX127" s="92"/>
      <c r="ALY127" s="92"/>
      <c r="ALZ127" s="92"/>
      <c r="AMA127" s="92"/>
      <c r="AMB127" s="92"/>
      <c r="AMC127" s="92"/>
      <c r="AMD127" s="92"/>
      <c r="AME127" s="92"/>
      <c r="AMF127" s="92"/>
      <c r="AMG127" s="92"/>
      <c r="AMH127" s="92"/>
      <c r="AMI127" s="92"/>
      <c r="AMJ127" s="92"/>
      <c r="AMK127" s="92"/>
      <c r="AML127" s="92"/>
      <c r="AMM127" s="92"/>
      <c r="AMN127" s="92"/>
      <c r="AMO127" s="92"/>
      <c r="AMP127" s="92"/>
      <c r="AMQ127" s="92"/>
      <c r="AMR127" s="92"/>
      <c r="AMS127" s="92"/>
      <c r="AMT127" s="92"/>
      <c r="AMU127" s="92"/>
      <c r="AMV127" s="92"/>
      <c r="AMW127" s="92"/>
      <c r="AMX127" s="92"/>
      <c r="AMY127" s="92"/>
      <c r="AMZ127" s="92"/>
      <c r="ANA127" s="92"/>
      <c r="ANB127" s="92"/>
      <c r="ANC127" s="92"/>
      <c r="AND127" s="92"/>
      <c r="ANE127" s="92"/>
      <c r="ANF127" s="92"/>
      <c r="ANG127" s="92"/>
      <c r="ANH127" s="92"/>
      <c r="ANI127" s="92"/>
      <c r="ANJ127" s="92"/>
      <c r="ANK127" s="92"/>
      <c r="ANL127" s="92"/>
      <c r="ANM127" s="92"/>
      <c r="ANN127" s="92"/>
      <c r="ANO127" s="92"/>
      <c r="ANP127" s="92"/>
      <c r="ANQ127" s="92"/>
      <c r="ANR127" s="92"/>
      <c r="ANS127" s="92"/>
      <c r="ANT127" s="92"/>
      <c r="ANU127" s="92"/>
      <c r="ANV127" s="92"/>
      <c r="ANW127" s="92"/>
      <c r="ANX127" s="92"/>
      <c r="ANY127" s="92"/>
      <c r="ANZ127" s="92"/>
      <c r="AOA127" s="92"/>
      <c r="AOB127" s="92"/>
      <c r="AOC127" s="92"/>
      <c r="AOD127" s="92"/>
      <c r="AOE127" s="92"/>
      <c r="AOF127" s="92"/>
      <c r="AOG127" s="92"/>
      <c r="AOH127" s="92"/>
      <c r="AOI127" s="92"/>
      <c r="AOJ127" s="92"/>
      <c r="AOK127" s="92"/>
      <c r="AOL127" s="92"/>
      <c r="AOM127" s="92"/>
      <c r="AON127" s="92"/>
      <c r="AOO127" s="92"/>
      <c r="AOP127" s="92"/>
      <c r="AOQ127" s="92"/>
      <c r="AOR127" s="92"/>
      <c r="AOS127" s="92"/>
      <c r="AOT127" s="92"/>
      <c r="AOU127" s="92"/>
      <c r="AOV127" s="92"/>
      <c r="AOW127" s="92"/>
      <c r="AOX127" s="92"/>
      <c r="AOY127" s="92"/>
      <c r="AOZ127" s="92"/>
      <c r="APA127" s="92"/>
      <c r="APB127" s="92"/>
      <c r="APC127" s="92"/>
      <c r="APD127" s="92"/>
      <c r="APE127" s="92"/>
      <c r="APF127" s="92"/>
      <c r="APG127" s="92"/>
      <c r="APH127" s="92"/>
      <c r="API127" s="92"/>
      <c r="APJ127" s="92"/>
      <c r="APK127" s="92"/>
      <c r="APL127" s="92"/>
      <c r="APM127" s="92"/>
      <c r="APN127" s="92"/>
      <c r="APO127" s="92"/>
      <c r="APP127" s="92"/>
      <c r="APQ127" s="92"/>
      <c r="APR127" s="92"/>
      <c r="APS127" s="92"/>
      <c r="APT127" s="92"/>
      <c r="APU127" s="92"/>
      <c r="APV127" s="92"/>
      <c r="APW127" s="92"/>
      <c r="APX127" s="92"/>
      <c r="APY127" s="92"/>
      <c r="APZ127" s="92"/>
      <c r="AQA127" s="92"/>
      <c r="AQB127" s="92"/>
      <c r="AQC127" s="92"/>
      <c r="AQD127" s="92"/>
      <c r="AQE127" s="92"/>
      <c r="AQF127" s="92"/>
      <c r="AQG127" s="92"/>
      <c r="AQH127" s="92"/>
      <c r="AQI127" s="92"/>
      <c r="AQJ127" s="92"/>
      <c r="AQK127" s="92"/>
      <c r="AQL127" s="92"/>
      <c r="AQM127" s="92"/>
      <c r="AQN127" s="92"/>
      <c r="AQO127" s="92"/>
      <c r="AQP127" s="92"/>
      <c r="AQQ127" s="92"/>
      <c r="AQR127" s="92"/>
      <c r="AQS127" s="92"/>
      <c r="AQT127" s="92"/>
      <c r="AQU127" s="92"/>
      <c r="AQV127" s="92"/>
      <c r="AQW127" s="92"/>
      <c r="AQX127" s="92"/>
      <c r="AQY127" s="92"/>
      <c r="AQZ127" s="92"/>
      <c r="ARA127" s="92"/>
      <c r="ARB127" s="92"/>
      <c r="ARC127" s="92"/>
      <c r="ARD127" s="92"/>
      <c r="ARE127" s="92"/>
      <c r="ARF127" s="92"/>
      <c r="ARG127" s="92"/>
      <c r="ARH127" s="92"/>
      <c r="ARI127" s="92"/>
      <c r="ARJ127" s="92"/>
      <c r="ARK127" s="92"/>
      <c r="ARL127" s="92"/>
      <c r="ARM127" s="92"/>
      <c r="ARN127" s="92"/>
      <c r="ARO127" s="92"/>
      <c r="ARP127" s="92"/>
      <c r="ARQ127" s="92"/>
      <c r="ARR127" s="92"/>
      <c r="ARS127" s="92"/>
      <c r="ART127" s="92"/>
      <c r="ARU127" s="92"/>
      <c r="ARV127" s="92"/>
      <c r="ARW127" s="92"/>
      <c r="ARX127" s="92"/>
      <c r="ARY127" s="92"/>
      <c r="ARZ127" s="92"/>
      <c r="ASA127" s="92"/>
      <c r="ASB127" s="92"/>
      <c r="ASC127" s="92"/>
      <c r="ASD127" s="92"/>
      <c r="ASE127" s="92"/>
      <c r="ASF127" s="92"/>
      <c r="ASG127" s="92"/>
      <c r="ASH127" s="92"/>
      <c r="ASI127" s="92"/>
      <c r="ASJ127" s="92"/>
      <c r="ASK127" s="92"/>
      <c r="ASL127" s="92"/>
      <c r="ASM127" s="92"/>
      <c r="ASN127" s="92"/>
      <c r="ASO127" s="92"/>
      <c r="ASP127" s="92"/>
      <c r="ASQ127" s="92"/>
      <c r="ASR127" s="92"/>
      <c r="ASS127" s="92"/>
      <c r="AST127" s="92"/>
      <c r="ASU127" s="92"/>
      <c r="ASV127" s="92"/>
      <c r="ASW127" s="92"/>
      <c r="ASX127" s="92"/>
      <c r="ASY127" s="92"/>
      <c r="ASZ127" s="92"/>
      <c r="ATA127" s="92"/>
      <c r="ATB127" s="92"/>
      <c r="ATC127" s="92"/>
      <c r="ATD127" s="92"/>
      <c r="ATE127" s="92"/>
      <c r="ATF127" s="92"/>
      <c r="ATG127" s="92"/>
      <c r="ATH127" s="92"/>
      <c r="ATI127" s="92"/>
      <c r="ATJ127" s="92"/>
      <c r="ATK127" s="92"/>
      <c r="ATL127" s="92"/>
      <c r="ATM127" s="92"/>
      <c r="ATN127" s="92"/>
      <c r="ATO127" s="92"/>
      <c r="ATP127" s="92"/>
      <c r="ATQ127" s="92"/>
      <c r="ATR127" s="92"/>
      <c r="ATS127" s="92"/>
      <c r="ATT127" s="92"/>
      <c r="ATU127" s="92"/>
      <c r="ATV127" s="92"/>
      <c r="ATW127" s="92"/>
      <c r="ATX127" s="92"/>
      <c r="ATY127" s="92"/>
      <c r="ATZ127" s="92"/>
      <c r="AUA127" s="92"/>
      <c r="AUB127" s="92"/>
      <c r="AUC127" s="92"/>
      <c r="AUD127" s="92"/>
      <c r="AUE127" s="92"/>
      <c r="AUF127" s="92"/>
      <c r="AUG127" s="92"/>
      <c r="AUH127" s="92"/>
      <c r="AUI127" s="92"/>
      <c r="AUJ127" s="92"/>
      <c r="AUK127" s="92"/>
      <c r="AUL127" s="92"/>
      <c r="AUM127" s="92"/>
      <c r="AUN127" s="92"/>
      <c r="AUO127" s="92"/>
      <c r="AUP127" s="92"/>
      <c r="AUQ127" s="92"/>
      <c r="AUR127" s="92"/>
      <c r="AUS127" s="92"/>
      <c r="AUT127" s="92"/>
      <c r="AUU127" s="92"/>
      <c r="AUV127" s="92"/>
      <c r="AUW127" s="92"/>
      <c r="AUX127" s="92"/>
      <c r="AUY127" s="92"/>
      <c r="AUZ127" s="92"/>
      <c r="AVA127" s="92"/>
      <c r="AVB127" s="92"/>
      <c r="AVC127" s="92"/>
      <c r="AVD127" s="92"/>
      <c r="AVE127" s="92"/>
      <c r="AVF127" s="92"/>
      <c r="AVG127" s="92"/>
      <c r="AVH127" s="92"/>
      <c r="AVI127" s="92"/>
      <c r="AVJ127" s="92"/>
      <c r="AVK127" s="92"/>
      <c r="AVL127" s="92"/>
      <c r="AVM127" s="92"/>
      <c r="AVN127" s="92"/>
      <c r="AVO127" s="92"/>
      <c r="AVP127" s="92"/>
      <c r="AVQ127" s="92"/>
      <c r="AVR127" s="92"/>
      <c r="AVS127" s="92"/>
      <c r="AVT127" s="92"/>
      <c r="AVU127" s="92"/>
      <c r="AVV127" s="92"/>
      <c r="AVW127" s="92"/>
      <c r="AVX127" s="92"/>
      <c r="AVY127" s="92"/>
      <c r="AVZ127" s="92"/>
      <c r="AWA127" s="92"/>
      <c r="AWB127" s="92"/>
      <c r="AWC127" s="92"/>
      <c r="AWD127" s="92"/>
      <c r="AWE127" s="92"/>
      <c r="AWF127" s="92"/>
      <c r="AWG127" s="92"/>
      <c r="AWH127" s="92"/>
      <c r="AWI127" s="92"/>
      <c r="AWJ127" s="92"/>
      <c r="AWK127" s="92"/>
      <c r="AWL127" s="92"/>
      <c r="AWM127" s="92"/>
      <c r="AWN127" s="92"/>
      <c r="AWO127" s="92"/>
      <c r="AWP127" s="92"/>
      <c r="AWQ127" s="92"/>
      <c r="AWR127" s="92"/>
      <c r="AWS127" s="92"/>
      <c r="AWT127" s="92"/>
      <c r="AWU127" s="92"/>
      <c r="AWV127" s="92"/>
      <c r="AWW127" s="92"/>
      <c r="AWX127" s="92"/>
      <c r="AWY127" s="92"/>
      <c r="AWZ127" s="92"/>
      <c r="AXA127" s="92"/>
      <c r="AXB127" s="92"/>
      <c r="AXC127" s="92"/>
      <c r="AXD127" s="92"/>
      <c r="AXE127" s="92"/>
      <c r="AXF127" s="92"/>
      <c r="AXG127" s="92"/>
      <c r="AXH127" s="92"/>
      <c r="AXI127" s="92"/>
      <c r="AXJ127" s="92"/>
      <c r="AXK127" s="92"/>
      <c r="AXL127" s="92"/>
      <c r="AXM127" s="92"/>
      <c r="AXN127" s="92"/>
      <c r="AXO127" s="92"/>
      <c r="AXP127" s="92"/>
      <c r="AXQ127" s="92"/>
      <c r="AXR127" s="92"/>
      <c r="AXS127" s="92"/>
      <c r="AXT127" s="92"/>
      <c r="AXU127" s="92"/>
      <c r="AXV127" s="92"/>
      <c r="AXW127" s="92"/>
      <c r="AXX127" s="92"/>
      <c r="AXY127" s="92"/>
      <c r="AXZ127" s="92"/>
      <c r="AYA127" s="92"/>
      <c r="AYB127" s="92"/>
      <c r="AYC127" s="92"/>
      <c r="AYD127" s="92"/>
      <c r="AYE127" s="92"/>
      <c r="AYF127" s="92"/>
      <c r="AYG127" s="92"/>
      <c r="AYH127" s="92"/>
      <c r="AYI127" s="92"/>
      <c r="AYJ127" s="92"/>
      <c r="AYK127" s="92"/>
      <c r="AYL127" s="92"/>
      <c r="AYM127" s="92"/>
      <c r="AYN127" s="92"/>
      <c r="AYO127" s="92"/>
      <c r="AYP127" s="92"/>
      <c r="AYQ127" s="92"/>
      <c r="AYR127" s="92"/>
      <c r="AYS127" s="92"/>
      <c r="AYT127" s="92"/>
      <c r="AYU127" s="92"/>
      <c r="AYV127" s="92"/>
      <c r="AYW127" s="92"/>
      <c r="AYX127" s="92"/>
      <c r="AYY127" s="92"/>
      <c r="AYZ127" s="92"/>
      <c r="AZA127" s="92"/>
      <c r="AZB127" s="92"/>
      <c r="AZC127" s="92"/>
      <c r="AZD127" s="92"/>
      <c r="AZE127" s="92"/>
      <c r="AZF127" s="92"/>
      <c r="AZG127" s="92"/>
      <c r="AZH127" s="92"/>
      <c r="AZI127" s="92"/>
      <c r="AZJ127" s="92"/>
      <c r="AZK127" s="92"/>
      <c r="AZL127" s="92"/>
      <c r="AZM127" s="92"/>
      <c r="AZN127" s="92"/>
      <c r="AZO127" s="92"/>
      <c r="AZP127" s="92"/>
      <c r="AZQ127" s="92"/>
      <c r="AZR127" s="92"/>
      <c r="AZS127" s="92"/>
      <c r="AZT127" s="92"/>
      <c r="AZU127" s="92"/>
      <c r="AZV127" s="92"/>
      <c r="AZW127" s="92"/>
      <c r="AZX127" s="92"/>
      <c r="AZY127" s="92"/>
      <c r="AZZ127" s="92"/>
      <c r="BAA127" s="92"/>
      <c r="BAB127" s="92"/>
      <c r="BAC127" s="92"/>
      <c r="BAD127" s="92"/>
      <c r="BAE127" s="92"/>
      <c r="BAF127" s="92"/>
      <c r="BAG127" s="92"/>
      <c r="BAH127" s="92"/>
      <c r="BAI127" s="92"/>
      <c r="BAJ127" s="92"/>
      <c r="BAK127" s="92"/>
      <c r="BAL127" s="92"/>
      <c r="BAM127" s="92"/>
      <c r="BAN127" s="92"/>
      <c r="BAO127" s="92"/>
      <c r="BAP127" s="92"/>
      <c r="BAQ127" s="92"/>
      <c r="BAR127" s="92"/>
      <c r="BAS127" s="92"/>
      <c r="BAT127" s="92"/>
      <c r="BAU127" s="92"/>
      <c r="BAV127" s="92"/>
      <c r="BAW127" s="92"/>
      <c r="BAX127" s="92"/>
      <c r="BAY127" s="92"/>
      <c r="BAZ127" s="92"/>
      <c r="BBA127" s="92"/>
      <c r="BBB127" s="92"/>
      <c r="BBC127" s="92"/>
      <c r="BBD127" s="92"/>
      <c r="BBE127" s="92"/>
      <c r="BBF127" s="92"/>
      <c r="BBG127" s="92"/>
      <c r="BBH127" s="92"/>
      <c r="BBI127" s="92"/>
      <c r="BBJ127" s="92"/>
      <c r="BBK127" s="92"/>
      <c r="BBL127" s="92"/>
      <c r="BBM127" s="92"/>
      <c r="BBN127" s="92"/>
      <c r="BBO127" s="92"/>
      <c r="BBP127" s="92"/>
      <c r="BBQ127" s="92"/>
      <c r="BBR127" s="92"/>
      <c r="BBS127" s="92"/>
      <c r="BBT127" s="92"/>
      <c r="BBU127" s="92"/>
      <c r="BBV127" s="92"/>
      <c r="BBW127" s="92"/>
      <c r="BBX127" s="92"/>
      <c r="BBY127" s="92"/>
      <c r="BBZ127" s="92"/>
      <c r="BCA127" s="92"/>
      <c r="BCB127" s="92"/>
      <c r="BCC127" s="92"/>
      <c r="BCD127" s="92"/>
      <c r="BCE127" s="92"/>
      <c r="BCF127" s="92"/>
      <c r="BCG127" s="92"/>
      <c r="BCH127" s="92"/>
      <c r="BCI127" s="92"/>
      <c r="BCJ127" s="92"/>
      <c r="BCK127" s="92"/>
      <c r="BCL127" s="92"/>
      <c r="BCM127" s="92"/>
      <c r="BCN127" s="92"/>
      <c r="BCO127" s="92"/>
      <c r="BCP127" s="92"/>
      <c r="BCQ127" s="92"/>
      <c r="BCR127" s="92"/>
      <c r="BCS127" s="92"/>
      <c r="BCT127" s="92"/>
      <c r="BCU127" s="92"/>
      <c r="BCV127" s="92"/>
      <c r="BCW127" s="92"/>
      <c r="BCX127" s="92"/>
      <c r="BCY127" s="92"/>
      <c r="BCZ127" s="92"/>
      <c r="BDA127" s="92"/>
      <c r="BDB127" s="92"/>
      <c r="BDC127" s="92"/>
      <c r="BDD127" s="92"/>
      <c r="BDE127" s="92"/>
      <c r="BDF127" s="92"/>
      <c r="BDG127" s="92"/>
      <c r="BDH127" s="92"/>
      <c r="BDI127" s="92"/>
      <c r="BDJ127" s="92"/>
      <c r="BDK127" s="92"/>
      <c r="BDL127" s="92"/>
      <c r="BDM127" s="92"/>
      <c r="BDN127" s="92"/>
      <c r="BDO127" s="92"/>
      <c r="BDP127" s="92"/>
      <c r="BDQ127" s="92"/>
      <c r="BDR127" s="92"/>
      <c r="BDS127" s="92"/>
      <c r="BDT127" s="92"/>
      <c r="BDU127" s="92"/>
      <c r="BDV127" s="92"/>
      <c r="BDW127" s="92"/>
      <c r="BDX127" s="92"/>
      <c r="BDY127" s="92"/>
      <c r="BDZ127" s="92"/>
      <c r="BEA127" s="92"/>
      <c r="BEB127" s="92"/>
      <c r="BEC127" s="92"/>
      <c r="BED127" s="92"/>
      <c r="BEE127" s="92"/>
      <c r="BEF127" s="92"/>
      <c r="BEG127" s="92"/>
      <c r="BEH127" s="92"/>
      <c r="BEI127" s="92"/>
      <c r="BEJ127" s="92"/>
      <c r="BEK127" s="92"/>
      <c r="BEL127" s="92"/>
      <c r="BEM127" s="92"/>
      <c r="BEN127" s="92"/>
      <c r="BEO127" s="92"/>
      <c r="BEP127" s="92"/>
      <c r="BEQ127" s="92"/>
      <c r="BER127" s="92"/>
      <c r="BES127" s="92"/>
      <c r="BET127" s="92"/>
      <c r="BEU127" s="92"/>
      <c r="BEV127" s="92"/>
      <c r="BEW127" s="92"/>
      <c r="BEX127" s="92"/>
      <c r="BEY127" s="92"/>
      <c r="BEZ127" s="92"/>
      <c r="BFA127" s="92"/>
      <c r="BFB127" s="92"/>
      <c r="BFC127" s="92"/>
      <c r="BFD127" s="92"/>
      <c r="BFE127" s="92"/>
      <c r="BFF127" s="92"/>
      <c r="BFG127" s="92"/>
      <c r="BFH127" s="92"/>
      <c r="BFI127" s="92"/>
      <c r="BFJ127" s="92"/>
      <c r="BFK127" s="92"/>
      <c r="BFL127" s="92"/>
      <c r="BFM127" s="92"/>
      <c r="BFN127" s="92"/>
      <c r="BFO127" s="92"/>
      <c r="BFP127" s="92"/>
      <c r="BFQ127" s="92"/>
      <c r="BFR127" s="92"/>
      <c r="BFS127" s="92"/>
      <c r="BFT127" s="92"/>
      <c r="BFU127" s="92"/>
      <c r="BFV127" s="92"/>
      <c r="BFW127" s="92"/>
      <c r="BFX127" s="92"/>
      <c r="BFY127" s="92"/>
      <c r="BFZ127" s="92"/>
      <c r="BGA127" s="92"/>
      <c r="BGB127" s="92"/>
      <c r="BGC127" s="92"/>
      <c r="BGD127" s="92"/>
      <c r="BGE127" s="92"/>
      <c r="BGF127" s="92"/>
      <c r="BGG127" s="92"/>
      <c r="BGH127" s="92"/>
      <c r="BGI127" s="92"/>
      <c r="BGJ127" s="92"/>
      <c r="BGK127" s="92"/>
      <c r="BGL127" s="92"/>
      <c r="BGM127" s="92"/>
      <c r="BGN127" s="92"/>
      <c r="BGO127" s="92"/>
      <c r="BGP127" s="92"/>
      <c r="BGQ127" s="92"/>
      <c r="BGR127" s="92"/>
      <c r="BGS127" s="92"/>
      <c r="BGT127" s="92"/>
      <c r="BGU127" s="92"/>
      <c r="BGV127" s="92"/>
      <c r="BGW127" s="92"/>
      <c r="BGX127" s="92"/>
      <c r="BGY127" s="92"/>
      <c r="BGZ127" s="92"/>
      <c r="BHA127" s="92"/>
      <c r="BHB127" s="92"/>
      <c r="BHC127" s="92"/>
      <c r="BHD127" s="92"/>
      <c r="BHE127" s="92"/>
      <c r="BHF127" s="92"/>
      <c r="BHG127" s="92"/>
      <c r="BHH127" s="92"/>
      <c r="BHI127" s="92"/>
      <c r="BHJ127" s="92"/>
      <c r="BHK127" s="92"/>
      <c r="BHL127" s="92"/>
      <c r="BHM127" s="92"/>
      <c r="BHN127" s="92"/>
      <c r="BHO127" s="92"/>
      <c r="BHP127" s="92"/>
      <c r="BHQ127" s="92"/>
      <c r="BHR127" s="92"/>
      <c r="BHS127" s="92"/>
      <c r="BHT127" s="92"/>
      <c r="BHU127" s="92"/>
      <c r="BHV127" s="92"/>
      <c r="BHW127" s="92"/>
      <c r="BHX127" s="92"/>
      <c r="BHY127" s="92"/>
      <c r="BHZ127" s="92"/>
      <c r="BIA127" s="92"/>
      <c r="BIB127" s="92"/>
      <c r="BIC127" s="92"/>
      <c r="BID127" s="92"/>
      <c r="BIE127" s="92"/>
      <c r="BIF127" s="92"/>
      <c r="BIG127" s="92"/>
      <c r="BIH127" s="92"/>
      <c r="BII127" s="92"/>
      <c r="BIJ127" s="92"/>
      <c r="BIK127" s="92"/>
      <c r="BIL127" s="92"/>
      <c r="BIM127" s="92"/>
      <c r="BIN127" s="92"/>
      <c r="BIO127" s="92"/>
      <c r="BIP127" s="92"/>
      <c r="BIQ127" s="92"/>
      <c r="BIR127" s="92"/>
      <c r="BIS127" s="92"/>
      <c r="BIT127" s="92"/>
      <c r="BIU127" s="92"/>
      <c r="BIV127" s="92"/>
      <c r="BIW127" s="92"/>
      <c r="BIX127" s="92"/>
      <c r="BIY127" s="92"/>
      <c r="BIZ127" s="92"/>
      <c r="BJA127" s="92"/>
      <c r="BJB127" s="92"/>
      <c r="BJC127" s="92"/>
      <c r="BJD127" s="92"/>
      <c r="BJE127" s="92"/>
      <c r="BJF127" s="92"/>
      <c r="BJG127" s="92"/>
      <c r="BJH127" s="92"/>
      <c r="BJI127" s="92"/>
      <c r="BJJ127" s="92"/>
      <c r="BJK127" s="92"/>
      <c r="BJL127" s="92"/>
      <c r="BJM127" s="92"/>
      <c r="BJN127" s="92"/>
      <c r="BJO127" s="92"/>
      <c r="BJP127" s="92"/>
      <c r="BJQ127" s="92"/>
      <c r="BJR127" s="92"/>
      <c r="BJS127" s="92"/>
      <c r="BJT127" s="92"/>
      <c r="BJU127" s="92"/>
      <c r="BJV127" s="92"/>
      <c r="BJW127" s="92"/>
      <c r="BJX127" s="92"/>
      <c r="BJY127" s="92"/>
      <c r="BJZ127" s="92"/>
      <c r="BKA127" s="92"/>
      <c r="BKB127" s="92"/>
      <c r="BKC127" s="92"/>
      <c r="BKD127" s="92"/>
      <c r="BKE127" s="92"/>
      <c r="BKF127" s="92"/>
      <c r="BKG127" s="92"/>
      <c r="BKH127" s="92"/>
      <c r="BKI127" s="92"/>
      <c r="BKJ127" s="92"/>
      <c r="BKK127" s="92"/>
      <c r="BKL127" s="92"/>
      <c r="BKM127" s="92"/>
      <c r="BKN127" s="92"/>
      <c r="BKO127" s="92"/>
      <c r="BKP127" s="92"/>
      <c r="BKQ127" s="92"/>
      <c r="BKR127" s="92"/>
      <c r="BKS127" s="92"/>
      <c r="BKT127" s="92"/>
      <c r="BKU127" s="92"/>
      <c r="BKV127" s="92"/>
      <c r="BKW127" s="92"/>
      <c r="BKX127" s="92"/>
      <c r="BKY127" s="92"/>
      <c r="BKZ127" s="92"/>
      <c r="BLA127" s="92"/>
      <c r="BLB127" s="92"/>
      <c r="BLC127" s="92"/>
      <c r="BLD127" s="92"/>
      <c r="BLE127" s="92"/>
      <c r="BLF127" s="92"/>
      <c r="BLG127" s="92"/>
      <c r="BLH127" s="92"/>
      <c r="BLI127" s="92"/>
      <c r="BLJ127" s="92"/>
      <c r="BLK127" s="92"/>
      <c r="BLL127" s="92"/>
      <c r="BLM127" s="92"/>
      <c r="BLN127" s="92"/>
      <c r="BLO127" s="92"/>
      <c r="BLP127" s="92"/>
      <c r="BLQ127" s="92"/>
      <c r="BLR127" s="92"/>
      <c r="BLS127" s="92"/>
      <c r="BLT127" s="92"/>
      <c r="BLU127" s="92"/>
      <c r="BLV127" s="92"/>
      <c r="BLW127" s="92"/>
      <c r="BLX127" s="92"/>
      <c r="BLY127" s="92"/>
      <c r="BLZ127" s="92"/>
      <c r="BMA127" s="92"/>
      <c r="BMB127" s="92"/>
      <c r="BMC127" s="92"/>
      <c r="BMD127" s="92"/>
      <c r="BME127" s="92"/>
      <c r="BMF127" s="92"/>
      <c r="BMG127" s="92"/>
      <c r="BMH127" s="92"/>
      <c r="BMI127" s="92"/>
      <c r="BMJ127" s="92"/>
      <c r="BMK127" s="92"/>
      <c r="BML127" s="92"/>
      <c r="BMM127" s="92"/>
      <c r="BMN127" s="92"/>
      <c r="BMO127" s="92"/>
      <c r="BMP127" s="92"/>
      <c r="BMQ127" s="92"/>
      <c r="BMR127" s="92"/>
      <c r="BMS127" s="92"/>
      <c r="BMT127" s="92"/>
      <c r="BMU127" s="92"/>
      <c r="BMV127" s="92"/>
      <c r="BMW127" s="92"/>
      <c r="BMX127" s="92"/>
      <c r="BMY127" s="92"/>
      <c r="BMZ127" s="92"/>
      <c r="BNA127" s="92"/>
      <c r="BNB127" s="92"/>
      <c r="BNC127" s="92"/>
      <c r="BND127" s="92"/>
      <c r="BNE127" s="92"/>
      <c r="BNF127" s="92"/>
      <c r="BNG127" s="92"/>
      <c r="BNH127" s="92"/>
      <c r="BNI127" s="92"/>
      <c r="BNJ127" s="92"/>
      <c r="BNK127" s="92"/>
      <c r="BNL127" s="92"/>
      <c r="BNM127" s="92"/>
      <c r="BNN127" s="92"/>
      <c r="BNO127" s="92"/>
      <c r="BNP127" s="92"/>
      <c r="BNQ127" s="92"/>
      <c r="BNR127" s="92"/>
      <c r="BNS127" s="92"/>
      <c r="BNT127" s="92"/>
      <c r="BNU127" s="92"/>
      <c r="BNV127" s="92"/>
      <c r="BNW127" s="92"/>
      <c r="BNX127" s="92"/>
      <c r="BNY127" s="92"/>
      <c r="BNZ127" s="92"/>
      <c r="BOA127" s="92"/>
      <c r="BOB127" s="92"/>
      <c r="BOC127" s="92"/>
      <c r="BOD127" s="92"/>
      <c r="BOE127" s="92"/>
      <c r="BOF127" s="92"/>
      <c r="BOG127" s="92"/>
      <c r="BOH127" s="92"/>
      <c r="BOI127" s="92"/>
      <c r="BOJ127" s="92"/>
      <c r="BOK127" s="92"/>
      <c r="BOL127" s="92"/>
      <c r="BOM127" s="92"/>
      <c r="BON127" s="92"/>
      <c r="BOO127" s="92"/>
      <c r="BOP127" s="92"/>
      <c r="BOQ127" s="92"/>
      <c r="BOR127" s="92"/>
      <c r="BOS127" s="92"/>
      <c r="BOT127" s="92"/>
      <c r="BOU127" s="92"/>
      <c r="BOV127" s="92"/>
      <c r="BOW127" s="92"/>
      <c r="BOX127" s="92"/>
      <c r="BOY127" s="92"/>
      <c r="BOZ127" s="92"/>
      <c r="BPA127" s="92"/>
      <c r="BPB127" s="92"/>
      <c r="BPC127" s="92"/>
      <c r="BPD127" s="92"/>
      <c r="BPE127" s="92"/>
      <c r="BPF127" s="92"/>
      <c r="BPG127" s="92"/>
      <c r="BPH127" s="92"/>
      <c r="BPI127" s="92"/>
      <c r="BPJ127" s="92"/>
      <c r="BPK127" s="92"/>
      <c r="BPL127" s="92"/>
      <c r="BPM127" s="92"/>
      <c r="BPN127" s="92"/>
      <c r="BPO127" s="92"/>
      <c r="BPP127" s="92"/>
      <c r="BPQ127" s="92"/>
      <c r="BPR127" s="92"/>
      <c r="BPS127" s="92"/>
      <c r="BPT127" s="92"/>
      <c r="BPU127" s="92"/>
      <c r="BPV127" s="92"/>
      <c r="BPW127" s="92"/>
      <c r="BPX127" s="92"/>
      <c r="BPY127" s="92"/>
      <c r="BPZ127" s="92"/>
      <c r="BQA127" s="92"/>
      <c r="BQB127" s="92"/>
      <c r="BQC127" s="92"/>
      <c r="BQD127" s="92"/>
      <c r="BQE127" s="92"/>
      <c r="BQF127" s="92"/>
      <c r="BQG127" s="92"/>
      <c r="BQH127" s="92"/>
      <c r="BQI127" s="92"/>
      <c r="BQJ127" s="92"/>
      <c r="BQK127" s="92"/>
      <c r="BQL127" s="92"/>
      <c r="BQM127" s="92"/>
      <c r="BQN127" s="92"/>
      <c r="BQO127" s="92"/>
      <c r="BQP127" s="92"/>
      <c r="BQQ127" s="92"/>
      <c r="BQR127" s="92"/>
      <c r="BQS127" s="92"/>
      <c r="BQT127" s="92"/>
      <c r="BQU127" s="92"/>
      <c r="BQV127" s="92"/>
      <c r="BQW127" s="92"/>
      <c r="BQX127" s="92"/>
      <c r="BQY127" s="92"/>
      <c r="BQZ127" s="92"/>
      <c r="BRA127" s="92"/>
      <c r="BRB127" s="92"/>
      <c r="BRC127" s="92"/>
      <c r="BRD127" s="92"/>
      <c r="BRE127" s="92"/>
      <c r="BRF127" s="92"/>
      <c r="BRG127" s="92"/>
      <c r="BRH127" s="92"/>
      <c r="BRI127" s="92"/>
      <c r="BRJ127" s="92"/>
      <c r="BRK127" s="92"/>
      <c r="BRL127" s="92"/>
      <c r="BRM127" s="92"/>
      <c r="BRN127" s="92"/>
      <c r="BRO127" s="92"/>
      <c r="BRP127" s="92"/>
      <c r="BRQ127" s="92"/>
      <c r="BRR127" s="92"/>
      <c r="BRS127" s="92"/>
      <c r="BRT127" s="92"/>
      <c r="BRU127" s="92"/>
      <c r="BRV127" s="92"/>
      <c r="BRW127" s="92"/>
      <c r="BRX127" s="92"/>
      <c r="BRY127" s="92"/>
      <c r="BRZ127" s="92"/>
      <c r="BSA127" s="92"/>
      <c r="BSB127" s="92"/>
      <c r="BSC127" s="92"/>
      <c r="BSD127" s="92"/>
      <c r="BSE127" s="92"/>
      <c r="BSF127" s="92"/>
      <c r="BSG127" s="92"/>
      <c r="BSH127" s="92"/>
      <c r="BSI127" s="92"/>
      <c r="BSJ127" s="92"/>
      <c r="BSK127" s="92"/>
      <c r="BSL127" s="92"/>
      <c r="BSM127" s="92"/>
      <c r="BSN127" s="92"/>
      <c r="BSO127" s="92"/>
      <c r="BSP127" s="92"/>
      <c r="BSQ127" s="92"/>
      <c r="BSR127" s="92"/>
      <c r="BSS127" s="92"/>
      <c r="BST127" s="92"/>
      <c r="BSU127" s="92"/>
      <c r="BSV127" s="92"/>
      <c r="BSW127" s="92"/>
      <c r="BSX127" s="92"/>
      <c r="BSY127" s="92"/>
      <c r="BSZ127" s="92"/>
      <c r="BTA127" s="92"/>
      <c r="BTB127" s="92"/>
      <c r="BTC127" s="92"/>
      <c r="BTD127" s="92"/>
      <c r="BTE127" s="92"/>
      <c r="BTF127" s="92"/>
      <c r="BTG127" s="92"/>
      <c r="BTH127" s="92"/>
      <c r="BTI127" s="92"/>
      <c r="BTJ127" s="92"/>
      <c r="BTK127" s="92"/>
      <c r="BTL127" s="92"/>
      <c r="BTM127" s="92"/>
      <c r="BTN127" s="92"/>
      <c r="BTO127" s="92"/>
      <c r="BTP127" s="92"/>
      <c r="BTQ127" s="92"/>
      <c r="BTR127" s="92"/>
      <c r="BTS127" s="92"/>
      <c r="BTT127" s="92"/>
      <c r="BTU127" s="92"/>
      <c r="BTV127" s="92"/>
      <c r="BTW127" s="92"/>
      <c r="BTX127" s="92"/>
      <c r="BTY127" s="92"/>
      <c r="BTZ127" s="92"/>
      <c r="BUA127" s="92"/>
      <c r="BUB127" s="92"/>
      <c r="BUC127" s="92"/>
      <c r="BUD127" s="92"/>
      <c r="BUE127" s="92"/>
      <c r="BUF127" s="92"/>
      <c r="BUG127" s="92"/>
      <c r="BUH127" s="92"/>
      <c r="BUI127" s="92"/>
      <c r="BUJ127" s="92"/>
      <c r="BUK127" s="92"/>
      <c r="BUL127" s="92"/>
      <c r="BUM127" s="92"/>
      <c r="BUN127" s="92"/>
      <c r="BUO127" s="92"/>
      <c r="BUP127" s="92"/>
      <c r="BUQ127" s="92"/>
      <c r="BUR127" s="92"/>
      <c r="BUS127" s="92"/>
      <c r="BUT127" s="92"/>
      <c r="BUU127" s="92"/>
      <c r="BUV127" s="92"/>
      <c r="BUW127" s="92"/>
      <c r="BUX127" s="92"/>
      <c r="BUY127" s="92"/>
      <c r="BUZ127" s="92"/>
      <c r="BVA127" s="92"/>
      <c r="BVB127" s="92"/>
      <c r="BVC127" s="92"/>
      <c r="BVD127" s="92"/>
      <c r="BVE127" s="92"/>
      <c r="BVF127" s="92"/>
      <c r="BVG127" s="92"/>
      <c r="BVH127" s="92"/>
      <c r="BVI127" s="92"/>
      <c r="BVJ127" s="92"/>
      <c r="BVK127" s="92"/>
      <c r="BVL127" s="92"/>
      <c r="BVM127" s="92"/>
      <c r="BVN127" s="92"/>
      <c r="BVO127" s="92"/>
      <c r="BVP127" s="92"/>
      <c r="BVQ127" s="92"/>
      <c r="BVR127" s="92"/>
      <c r="BVS127" s="92"/>
      <c r="BVT127" s="92"/>
      <c r="BVU127" s="92"/>
      <c r="BVV127" s="92"/>
      <c r="BVW127" s="92"/>
      <c r="BVX127" s="92"/>
      <c r="BVY127" s="92"/>
      <c r="BVZ127" s="92"/>
      <c r="BWA127" s="92"/>
      <c r="BWB127" s="92"/>
      <c r="BWC127" s="92"/>
      <c r="BWD127" s="92"/>
      <c r="BWE127" s="92"/>
      <c r="BWF127" s="92"/>
      <c r="BWG127" s="92"/>
      <c r="BWH127" s="92"/>
      <c r="BWI127" s="92"/>
      <c r="BWJ127" s="92"/>
      <c r="BWK127" s="92"/>
      <c r="BWL127" s="92"/>
      <c r="BWM127" s="92"/>
      <c r="BWN127" s="92"/>
      <c r="BWO127" s="92"/>
      <c r="BWP127" s="92"/>
      <c r="BWQ127" s="92"/>
      <c r="BWR127" s="92"/>
      <c r="BWS127" s="92"/>
      <c r="BWT127" s="92"/>
      <c r="BWU127" s="92"/>
      <c r="BWV127" s="92"/>
      <c r="BWW127" s="92"/>
      <c r="BWX127" s="92"/>
      <c r="BWY127" s="92"/>
      <c r="BWZ127" s="92"/>
      <c r="BXA127" s="92"/>
      <c r="BXB127" s="92"/>
      <c r="BXC127" s="92"/>
      <c r="BXD127" s="92"/>
      <c r="BXE127" s="92"/>
      <c r="BXF127" s="92"/>
      <c r="BXG127" s="92"/>
      <c r="BXH127" s="92"/>
      <c r="BXI127" s="92"/>
      <c r="BXJ127" s="92"/>
      <c r="BXK127" s="92"/>
      <c r="BXL127" s="92"/>
      <c r="BXM127" s="92"/>
      <c r="BXN127" s="92"/>
      <c r="BXO127" s="92"/>
      <c r="BXP127" s="92"/>
      <c r="BXQ127" s="92"/>
      <c r="BXR127" s="92"/>
      <c r="BXS127" s="92"/>
      <c r="BXT127" s="92"/>
      <c r="BXU127" s="92"/>
      <c r="BXV127" s="92"/>
      <c r="BXW127" s="92"/>
      <c r="BXX127" s="92"/>
      <c r="BXY127" s="92"/>
      <c r="BXZ127" s="92"/>
      <c r="BYA127" s="92"/>
      <c r="BYB127" s="92"/>
      <c r="BYC127" s="92"/>
      <c r="BYD127" s="92"/>
      <c r="BYE127" s="92"/>
      <c r="BYF127" s="92"/>
      <c r="BYG127" s="92"/>
      <c r="BYH127" s="92"/>
      <c r="BYI127" s="92"/>
      <c r="BYJ127" s="92"/>
      <c r="BYK127" s="92"/>
      <c r="BYL127" s="92"/>
      <c r="BYM127" s="92"/>
      <c r="BYN127" s="92"/>
      <c r="BYO127" s="92"/>
      <c r="BYP127" s="92"/>
      <c r="BYQ127" s="92"/>
      <c r="BYR127" s="92"/>
      <c r="BYS127" s="92"/>
      <c r="BYT127" s="92"/>
      <c r="BYU127" s="92"/>
      <c r="BYV127" s="92"/>
      <c r="BYW127" s="92"/>
      <c r="BYX127" s="92"/>
      <c r="BYY127" s="92"/>
      <c r="BYZ127" s="92"/>
      <c r="BZA127" s="92"/>
      <c r="BZB127" s="92"/>
      <c r="BZC127" s="92"/>
      <c r="BZD127" s="92"/>
      <c r="BZE127" s="92"/>
      <c r="BZF127" s="92"/>
      <c r="BZG127" s="92"/>
      <c r="BZH127" s="92"/>
      <c r="BZI127" s="92"/>
      <c r="BZJ127" s="92"/>
      <c r="BZK127" s="92"/>
      <c r="BZL127" s="92"/>
      <c r="BZM127" s="92"/>
      <c r="BZN127" s="92"/>
      <c r="BZO127" s="92"/>
      <c r="BZP127" s="92"/>
      <c r="BZQ127" s="92"/>
      <c r="BZR127" s="92"/>
      <c r="BZS127" s="92"/>
      <c r="BZT127" s="92"/>
      <c r="BZU127" s="92"/>
      <c r="BZV127" s="92"/>
      <c r="BZW127" s="92"/>
      <c r="BZX127" s="92"/>
      <c r="BZY127" s="92"/>
      <c r="BZZ127" s="92"/>
      <c r="CAA127" s="92"/>
      <c r="CAB127" s="92"/>
      <c r="CAC127" s="92"/>
      <c r="CAD127" s="92"/>
      <c r="CAE127" s="92"/>
      <c r="CAF127" s="92"/>
      <c r="CAG127" s="92"/>
      <c r="CAH127" s="92"/>
      <c r="CAI127" s="92"/>
      <c r="CAJ127" s="92"/>
      <c r="CAK127" s="92"/>
      <c r="CAL127" s="92"/>
      <c r="CAM127" s="92"/>
      <c r="CAN127" s="92"/>
      <c r="CAO127" s="92"/>
      <c r="CAP127" s="92"/>
      <c r="CAQ127" s="92"/>
      <c r="CAR127" s="92"/>
      <c r="CAS127" s="92"/>
      <c r="CAT127" s="92"/>
      <c r="CAU127" s="92"/>
      <c r="CAV127" s="92"/>
      <c r="CAW127" s="92"/>
      <c r="CAX127" s="92"/>
      <c r="CAY127" s="92"/>
      <c r="CAZ127" s="92"/>
      <c r="CBA127" s="92"/>
      <c r="CBB127" s="92"/>
      <c r="CBC127" s="92"/>
      <c r="CBD127" s="92"/>
      <c r="CBE127" s="92"/>
      <c r="CBF127" s="92"/>
      <c r="CBG127" s="92"/>
      <c r="CBH127" s="92"/>
      <c r="CBI127" s="92"/>
      <c r="CBJ127" s="92"/>
      <c r="CBK127" s="92"/>
      <c r="CBL127" s="92"/>
      <c r="CBM127" s="92"/>
      <c r="CBN127" s="92"/>
      <c r="CBO127" s="92"/>
      <c r="CBP127" s="92"/>
      <c r="CBQ127" s="92"/>
      <c r="CBR127" s="92"/>
      <c r="CBS127" s="92"/>
      <c r="CBT127" s="92"/>
      <c r="CBU127" s="92"/>
      <c r="CBV127" s="92"/>
      <c r="CBW127" s="92"/>
      <c r="CBX127" s="92"/>
      <c r="CBY127" s="92"/>
      <c r="CBZ127" s="92"/>
      <c r="CCA127" s="92"/>
      <c r="CCB127" s="92"/>
      <c r="CCC127" s="92"/>
      <c r="CCD127" s="92"/>
      <c r="CCE127" s="92"/>
      <c r="CCF127" s="92"/>
      <c r="CCG127" s="92"/>
      <c r="CCH127" s="92"/>
      <c r="CCI127" s="92"/>
      <c r="CCJ127" s="92"/>
      <c r="CCK127" s="92"/>
      <c r="CCL127" s="92"/>
      <c r="CCM127" s="92"/>
      <c r="CCN127" s="92"/>
      <c r="CCO127" s="92"/>
      <c r="CCP127" s="92"/>
      <c r="CCQ127" s="92"/>
      <c r="CCR127" s="92"/>
      <c r="CCS127" s="92"/>
      <c r="CCT127" s="92"/>
      <c r="CCU127" s="92"/>
      <c r="CCV127" s="92"/>
      <c r="CCW127" s="92"/>
      <c r="CCX127" s="92"/>
      <c r="CCY127" s="92"/>
      <c r="CCZ127" s="92"/>
      <c r="CDA127" s="92"/>
      <c r="CDB127" s="92"/>
      <c r="CDC127" s="92"/>
      <c r="CDD127" s="92"/>
      <c r="CDE127" s="92"/>
      <c r="CDF127" s="92"/>
      <c r="CDG127" s="92"/>
      <c r="CDH127" s="92"/>
      <c r="CDI127" s="92"/>
      <c r="CDJ127" s="92"/>
      <c r="CDK127" s="92"/>
      <c r="CDL127" s="92"/>
      <c r="CDM127" s="92"/>
      <c r="CDN127" s="92"/>
      <c r="CDO127" s="92"/>
      <c r="CDP127" s="92"/>
      <c r="CDQ127" s="92"/>
      <c r="CDR127" s="92"/>
      <c r="CDS127" s="92"/>
      <c r="CDT127" s="92"/>
      <c r="CDU127" s="92"/>
      <c r="CDV127" s="92"/>
      <c r="CDW127" s="92"/>
      <c r="CDX127" s="92"/>
      <c r="CDY127" s="92"/>
      <c r="CDZ127" s="92"/>
      <c r="CEA127" s="92"/>
      <c r="CEB127" s="92"/>
      <c r="CEC127" s="92"/>
      <c r="CED127" s="92"/>
      <c r="CEE127" s="92"/>
      <c r="CEF127" s="92"/>
      <c r="CEG127" s="92"/>
      <c r="CEH127" s="92"/>
      <c r="CEI127" s="92"/>
      <c r="CEJ127" s="92"/>
      <c r="CEK127" s="92"/>
      <c r="CEL127" s="92"/>
      <c r="CEM127" s="92"/>
      <c r="CEN127" s="92"/>
      <c r="CEO127" s="92"/>
      <c r="CEP127" s="92"/>
      <c r="CEQ127" s="92"/>
      <c r="CER127" s="92"/>
      <c r="CES127" s="92"/>
      <c r="CET127" s="92"/>
      <c r="CEU127" s="92"/>
      <c r="CEV127" s="92"/>
      <c r="CEW127" s="92"/>
      <c r="CEX127" s="92"/>
      <c r="CEY127" s="92"/>
      <c r="CEZ127" s="92"/>
      <c r="CFA127" s="92"/>
      <c r="CFB127" s="92"/>
      <c r="CFC127" s="92"/>
      <c r="CFD127" s="92"/>
      <c r="CFE127" s="92"/>
      <c r="CFF127" s="92"/>
      <c r="CFG127" s="92"/>
      <c r="CFH127" s="92"/>
      <c r="CFI127" s="92"/>
      <c r="CFJ127" s="92"/>
      <c r="CFK127" s="92"/>
      <c r="CFL127" s="92"/>
      <c r="CFM127" s="92"/>
      <c r="CFN127" s="92"/>
      <c r="CFO127" s="92"/>
      <c r="CFP127" s="92"/>
      <c r="CFQ127" s="92"/>
      <c r="CFR127" s="92"/>
      <c r="CFS127" s="92"/>
      <c r="CFT127" s="92"/>
      <c r="CFU127" s="92"/>
      <c r="CFV127" s="92"/>
      <c r="CFW127" s="92"/>
      <c r="CFX127" s="92"/>
      <c r="CFY127" s="92"/>
      <c r="CFZ127" s="92"/>
      <c r="CGA127" s="92"/>
      <c r="CGB127" s="92"/>
      <c r="CGC127" s="92"/>
      <c r="CGD127" s="92"/>
      <c r="CGE127" s="92"/>
      <c r="CGF127" s="92"/>
      <c r="CGG127" s="92"/>
      <c r="CGH127" s="92"/>
      <c r="CGI127" s="92"/>
      <c r="CGJ127" s="92"/>
      <c r="CGK127" s="92"/>
      <c r="CGL127" s="92"/>
      <c r="CGM127" s="92"/>
      <c r="CGN127" s="92"/>
      <c r="CGO127" s="92"/>
      <c r="CGP127" s="92"/>
      <c r="CGQ127" s="92"/>
      <c r="CGR127" s="92"/>
      <c r="CGS127" s="92"/>
      <c r="CGT127" s="92"/>
      <c r="CGU127" s="92"/>
      <c r="CGV127" s="92"/>
      <c r="CGW127" s="92"/>
      <c r="CGX127" s="92"/>
      <c r="CGY127" s="92"/>
      <c r="CGZ127" s="92"/>
      <c r="CHA127" s="92"/>
      <c r="CHB127" s="92"/>
      <c r="CHC127" s="92"/>
      <c r="CHD127" s="92"/>
      <c r="CHE127" s="92"/>
      <c r="CHF127" s="92"/>
      <c r="CHG127" s="92"/>
      <c r="CHH127" s="92"/>
      <c r="CHI127" s="92"/>
      <c r="CHJ127" s="92"/>
      <c r="CHK127" s="92"/>
      <c r="CHL127" s="92"/>
      <c r="CHM127" s="92"/>
      <c r="CHN127" s="92"/>
      <c r="CHO127" s="92"/>
      <c r="CHP127" s="92"/>
      <c r="CHQ127" s="92"/>
      <c r="CHR127" s="92"/>
      <c r="CHS127" s="92"/>
      <c r="CHT127" s="92"/>
      <c r="CHU127" s="92"/>
      <c r="CHV127" s="92"/>
      <c r="CHW127" s="92"/>
      <c r="CHX127" s="92"/>
      <c r="CHY127" s="92"/>
      <c r="CHZ127" s="92"/>
      <c r="CIA127" s="92"/>
      <c r="CIB127" s="92"/>
      <c r="CIC127" s="92"/>
      <c r="CID127" s="92"/>
      <c r="CIE127" s="92"/>
      <c r="CIF127" s="92"/>
      <c r="CIG127" s="92"/>
      <c r="CIH127" s="92"/>
      <c r="CII127" s="92"/>
      <c r="CIJ127" s="92"/>
      <c r="CIK127" s="92"/>
      <c r="CIL127" s="92"/>
      <c r="CIM127" s="92"/>
      <c r="CIN127" s="92"/>
      <c r="CIO127" s="92"/>
      <c r="CIP127" s="92"/>
      <c r="CIQ127" s="92"/>
      <c r="CIR127" s="92"/>
      <c r="CIS127" s="92"/>
      <c r="CIT127" s="92"/>
      <c r="CIU127" s="92"/>
      <c r="CIV127" s="92"/>
      <c r="CIW127" s="92"/>
      <c r="CIX127" s="92"/>
      <c r="CIY127" s="92"/>
      <c r="CIZ127" s="92"/>
      <c r="CJA127" s="92"/>
      <c r="CJB127" s="92"/>
      <c r="CJC127" s="92"/>
      <c r="CJD127" s="92"/>
      <c r="CJE127" s="92"/>
      <c r="CJF127" s="92"/>
      <c r="CJG127" s="92"/>
      <c r="CJH127" s="92"/>
      <c r="CJI127" s="92"/>
      <c r="CJJ127" s="92"/>
      <c r="CJK127" s="92"/>
      <c r="CJL127" s="92"/>
      <c r="CJM127" s="92"/>
      <c r="CJN127" s="92"/>
      <c r="CJO127" s="92"/>
      <c r="CJP127" s="92"/>
      <c r="CJQ127" s="92"/>
      <c r="CJR127" s="92"/>
      <c r="CJS127" s="92"/>
      <c r="CJT127" s="92"/>
      <c r="CJU127" s="92"/>
      <c r="CJV127" s="92"/>
      <c r="CJW127" s="92"/>
      <c r="CJX127" s="92"/>
      <c r="CJY127" s="92"/>
      <c r="CJZ127" s="92"/>
      <c r="CKA127" s="92"/>
      <c r="CKB127" s="92"/>
      <c r="CKC127" s="92"/>
      <c r="CKD127" s="92"/>
      <c r="CKE127" s="92"/>
      <c r="CKF127" s="92"/>
      <c r="CKG127" s="92"/>
      <c r="CKH127" s="92"/>
      <c r="CKI127" s="92"/>
      <c r="CKJ127" s="92"/>
      <c r="CKK127" s="92"/>
      <c r="CKL127" s="92"/>
      <c r="CKM127" s="92"/>
      <c r="CKN127" s="92"/>
      <c r="CKO127" s="92"/>
      <c r="CKP127" s="92"/>
      <c r="CKQ127" s="92"/>
      <c r="CKR127" s="92"/>
      <c r="CKS127" s="92"/>
      <c r="CKT127" s="92"/>
      <c r="CKU127" s="92"/>
      <c r="CKV127" s="92"/>
      <c r="CKW127" s="92"/>
      <c r="CKX127" s="92"/>
      <c r="CKY127" s="92"/>
      <c r="CKZ127" s="92"/>
      <c r="CLA127" s="92"/>
      <c r="CLB127" s="92"/>
      <c r="CLC127" s="92"/>
      <c r="CLD127" s="92"/>
      <c r="CLE127" s="92"/>
      <c r="CLF127" s="92"/>
      <c r="CLG127" s="92"/>
      <c r="CLH127" s="92"/>
      <c r="CLI127" s="92"/>
      <c r="CLJ127" s="92"/>
      <c r="CLK127" s="92"/>
      <c r="CLL127" s="92"/>
      <c r="CLM127" s="92"/>
      <c r="CLN127" s="92"/>
      <c r="CLO127" s="92"/>
      <c r="CLP127" s="92"/>
      <c r="CLQ127" s="92"/>
      <c r="CLR127" s="92"/>
      <c r="CLS127" s="92"/>
      <c r="CLT127" s="92"/>
      <c r="CLU127" s="92"/>
      <c r="CLV127" s="92"/>
      <c r="CLW127" s="92"/>
      <c r="CLX127" s="92"/>
      <c r="CLY127" s="92"/>
      <c r="CLZ127" s="92"/>
      <c r="CMA127" s="92"/>
      <c r="CMB127" s="92"/>
      <c r="CMC127" s="92"/>
      <c r="CMD127" s="92"/>
      <c r="CME127" s="92"/>
      <c r="CMF127" s="92"/>
      <c r="CMG127" s="92"/>
      <c r="CMH127" s="92"/>
      <c r="CMI127" s="92"/>
      <c r="CMJ127" s="92"/>
      <c r="CMK127" s="92"/>
      <c r="CML127" s="92"/>
      <c r="CMM127" s="92"/>
      <c r="CMN127" s="92"/>
      <c r="CMO127" s="92"/>
      <c r="CMP127" s="92"/>
      <c r="CMQ127" s="92"/>
      <c r="CMR127" s="92"/>
      <c r="CMS127" s="92"/>
      <c r="CMT127" s="92"/>
      <c r="CMU127" s="92"/>
      <c r="CMV127" s="92"/>
      <c r="CMW127" s="92"/>
      <c r="CMX127" s="92"/>
      <c r="CMY127" s="92"/>
      <c r="CMZ127" s="92"/>
      <c r="CNA127" s="92"/>
      <c r="CNB127" s="92"/>
      <c r="CNC127" s="92"/>
      <c r="CND127" s="92"/>
      <c r="CNE127" s="92"/>
      <c r="CNF127" s="92"/>
      <c r="CNG127" s="92"/>
      <c r="CNH127" s="92"/>
      <c r="CNI127" s="92"/>
      <c r="CNJ127" s="92"/>
      <c r="CNK127" s="92"/>
      <c r="CNL127" s="92"/>
      <c r="CNM127" s="92"/>
      <c r="CNN127" s="92"/>
      <c r="CNO127" s="92"/>
      <c r="CNP127" s="92"/>
      <c r="CNQ127" s="92"/>
      <c r="CNR127" s="92"/>
      <c r="CNS127" s="92"/>
      <c r="CNT127" s="92"/>
      <c r="CNU127" s="92"/>
      <c r="CNV127" s="92"/>
      <c r="CNW127" s="92"/>
      <c r="CNX127" s="92"/>
      <c r="CNY127" s="92"/>
      <c r="CNZ127" s="92"/>
      <c r="COA127" s="92"/>
      <c r="COB127" s="92"/>
      <c r="COC127" s="92"/>
      <c r="COD127" s="92"/>
      <c r="COE127" s="92"/>
      <c r="COF127" s="92"/>
      <c r="COG127" s="92"/>
      <c r="COH127" s="92"/>
      <c r="COI127" s="92"/>
      <c r="COJ127" s="92"/>
      <c r="COK127" s="92"/>
      <c r="COL127" s="92"/>
      <c r="COM127" s="92"/>
      <c r="CON127" s="92"/>
      <c r="COO127" s="92"/>
      <c r="COP127" s="92"/>
      <c r="COQ127" s="92"/>
      <c r="COR127" s="92"/>
      <c r="COS127" s="92"/>
      <c r="COT127" s="92"/>
      <c r="COU127" s="92"/>
      <c r="COV127" s="92"/>
      <c r="COW127" s="92"/>
      <c r="COX127" s="92"/>
      <c r="COY127" s="92"/>
      <c r="COZ127" s="92"/>
      <c r="CPA127" s="92"/>
      <c r="CPB127" s="92"/>
      <c r="CPC127" s="92"/>
      <c r="CPD127" s="92"/>
      <c r="CPE127" s="92"/>
      <c r="CPF127" s="92"/>
      <c r="CPG127" s="92"/>
      <c r="CPH127" s="92"/>
      <c r="CPI127" s="92"/>
      <c r="CPJ127" s="92"/>
      <c r="CPK127" s="92"/>
      <c r="CPL127" s="92"/>
      <c r="CPM127" s="92"/>
      <c r="CPN127" s="92"/>
      <c r="CPO127" s="92"/>
      <c r="CPP127" s="92"/>
      <c r="CPQ127" s="92"/>
      <c r="CPR127" s="92"/>
      <c r="CPS127" s="92"/>
      <c r="CPT127" s="92"/>
      <c r="CPU127" s="92"/>
      <c r="CPV127" s="92"/>
      <c r="CPW127" s="92"/>
      <c r="CPX127" s="92"/>
      <c r="CPY127" s="92"/>
      <c r="CPZ127" s="92"/>
      <c r="CQA127" s="92"/>
      <c r="CQB127" s="92"/>
      <c r="CQC127" s="92"/>
      <c r="CQD127" s="92"/>
      <c r="CQE127" s="92"/>
      <c r="CQF127" s="92"/>
      <c r="CQG127" s="92"/>
      <c r="CQH127" s="92"/>
      <c r="CQI127" s="92"/>
      <c r="CQJ127" s="92"/>
      <c r="CQK127" s="92"/>
      <c r="CQL127" s="92"/>
      <c r="CQM127" s="92"/>
      <c r="CQN127" s="92"/>
      <c r="CQO127" s="92"/>
      <c r="CQP127" s="92"/>
      <c r="CQQ127" s="92"/>
      <c r="CQR127" s="92"/>
      <c r="CQS127" s="92"/>
      <c r="CQT127" s="92"/>
      <c r="CQU127" s="92"/>
      <c r="CQV127" s="92"/>
      <c r="CQW127" s="92"/>
      <c r="CQX127" s="92"/>
      <c r="CQY127" s="92"/>
      <c r="CQZ127" s="92"/>
      <c r="CRA127" s="92"/>
      <c r="CRB127" s="92"/>
      <c r="CRC127" s="92"/>
      <c r="CRD127" s="92"/>
      <c r="CRE127" s="92"/>
      <c r="CRF127" s="92"/>
      <c r="CRG127" s="92"/>
      <c r="CRH127" s="92"/>
      <c r="CRI127" s="92"/>
      <c r="CRJ127" s="92"/>
      <c r="CRK127" s="92"/>
      <c r="CRL127" s="92"/>
      <c r="CRM127" s="92"/>
      <c r="CRN127" s="92"/>
      <c r="CRO127" s="92"/>
      <c r="CRP127" s="92"/>
      <c r="CRQ127" s="92"/>
      <c r="CRR127" s="92"/>
      <c r="CRS127" s="92"/>
      <c r="CRT127" s="92"/>
      <c r="CRU127" s="92"/>
      <c r="CRV127" s="92"/>
      <c r="CRW127" s="92"/>
      <c r="CRX127" s="92"/>
      <c r="CRY127" s="92"/>
      <c r="CRZ127" s="92"/>
      <c r="CSA127" s="92"/>
      <c r="CSB127" s="92"/>
      <c r="CSC127" s="92"/>
      <c r="CSD127" s="92"/>
      <c r="CSE127" s="92"/>
      <c r="CSF127" s="92"/>
      <c r="CSG127" s="92"/>
      <c r="CSH127" s="92"/>
      <c r="CSI127" s="92"/>
      <c r="CSJ127" s="92"/>
      <c r="CSK127" s="92"/>
      <c r="CSL127" s="92"/>
      <c r="CSM127" s="92"/>
      <c r="CSN127" s="92"/>
      <c r="CSO127" s="92"/>
      <c r="CSP127" s="92"/>
      <c r="CSQ127" s="92"/>
      <c r="CSR127" s="92"/>
      <c r="CSS127" s="92"/>
      <c r="CST127" s="92"/>
      <c r="CSU127" s="92"/>
      <c r="CSV127" s="92"/>
      <c r="CSW127" s="92"/>
      <c r="CSX127" s="92"/>
      <c r="CSY127" s="92"/>
      <c r="CSZ127" s="92"/>
      <c r="CTA127" s="92"/>
      <c r="CTB127" s="92"/>
      <c r="CTC127" s="92"/>
      <c r="CTD127" s="92"/>
      <c r="CTE127" s="92"/>
      <c r="CTF127" s="92"/>
      <c r="CTG127" s="92"/>
      <c r="CTH127" s="92"/>
      <c r="CTI127" s="92"/>
      <c r="CTJ127" s="92"/>
      <c r="CTK127" s="92"/>
      <c r="CTL127" s="92"/>
      <c r="CTM127" s="92"/>
      <c r="CTN127" s="92"/>
      <c r="CTO127" s="92"/>
      <c r="CTP127" s="92"/>
      <c r="CTQ127" s="92"/>
      <c r="CTR127" s="92"/>
      <c r="CTS127" s="92"/>
      <c r="CTT127" s="92"/>
      <c r="CTU127" s="92"/>
      <c r="CTV127" s="92"/>
      <c r="CTW127" s="92"/>
      <c r="CTX127" s="92"/>
      <c r="CTY127" s="92"/>
      <c r="CTZ127" s="92"/>
      <c r="CUA127" s="92"/>
      <c r="CUB127" s="92"/>
      <c r="CUC127" s="92"/>
      <c r="CUD127" s="92"/>
      <c r="CUE127" s="92"/>
      <c r="CUF127" s="92"/>
      <c r="CUG127" s="92"/>
      <c r="CUH127" s="92"/>
      <c r="CUI127" s="92"/>
      <c r="CUJ127" s="92"/>
      <c r="CUK127" s="92"/>
      <c r="CUL127" s="92"/>
      <c r="CUM127" s="92"/>
      <c r="CUN127" s="92"/>
      <c r="CUO127" s="92"/>
      <c r="CUP127" s="92"/>
      <c r="CUQ127" s="92"/>
      <c r="CUR127" s="92"/>
      <c r="CUS127" s="92"/>
      <c r="CUT127" s="92"/>
      <c r="CUU127" s="92"/>
      <c r="CUV127" s="92"/>
      <c r="CUW127" s="92"/>
      <c r="CUX127" s="92"/>
      <c r="CUY127" s="92"/>
      <c r="CUZ127" s="92"/>
      <c r="CVA127" s="92"/>
      <c r="CVB127" s="92"/>
      <c r="CVC127" s="92"/>
      <c r="CVD127" s="92"/>
      <c r="CVE127" s="92"/>
      <c r="CVF127" s="92"/>
      <c r="CVG127" s="92"/>
      <c r="CVH127" s="92"/>
      <c r="CVI127" s="92"/>
      <c r="CVJ127" s="92"/>
      <c r="CVK127" s="92"/>
      <c r="CVL127" s="92"/>
      <c r="CVM127" s="92"/>
      <c r="CVN127" s="92"/>
      <c r="CVO127" s="92"/>
      <c r="CVP127" s="92"/>
      <c r="CVQ127" s="92"/>
      <c r="CVR127" s="92"/>
      <c r="CVS127" s="92"/>
      <c r="CVT127" s="92"/>
      <c r="CVU127" s="92"/>
      <c r="CVV127" s="92"/>
      <c r="CVW127" s="92"/>
      <c r="CVX127" s="92"/>
      <c r="CVY127" s="92"/>
      <c r="CVZ127" s="92"/>
      <c r="CWA127" s="92"/>
      <c r="CWB127" s="92"/>
      <c r="CWC127" s="92"/>
      <c r="CWD127" s="92"/>
      <c r="CWE127" s="92"/>
      <c r="CWF127" s="92"/>
      <c r="CWG127" s="92"/>
      <c r="CWH127" s="92"/>
      <c r="CWI127" s="92"/>
      <c r="CWJ127" s="92"/>
      <c r="CWK127" s="92"/>
      <c r="CWL127" s="92"/>
      <c r="CWM127" s="92"/>
      <c r="CWN127" s="92"/>
      <c r="CWO127" s="92"/>
      <c r="CWP127" s="92"/>
      <c r="CWQ127" s="92"/>
      <c r="CWR127" s="92"/>
      <c r="CWS127" s="92"/>
      <c r="CWT127" s="92"/>
      <c r="CWU127" s="92"/>
      <c r="CWV127" s="92"/>
      <c r="CWW127" s="92"/>
      <c r="CWX127" s="92"/>
      <c r="CWY127" s="92"/>
      <c r="CWZ127" s="92"/>
      <c r="CXA127" s="92"/>
      <c r="CXB127" s="92"/>
      <c r="CXC127" s="92"/>
      <c r="CXD127" s="92"/>
      <c r="CXE127" s="92"/>
      <c r="CXF127" s="92"/>
      <c r="CXG127" s="92"/>
      <c r="CXH127" s="92"/>
      <c r="CXI127" s="92"/>
      <c r="CXJ127" s="92"/>
      <c r="CXK127" s="92"/>
      <c r="CXL127" s="92"/>
      <c r="CXM127" s="92"/>
      <c r="CXN127" s="92"/>
      <c r="CXO127" s="92"/>
      <c r="CXP127" s="92"/>
      <c r="CXQ127" s="92"/>
      <c r="CXR127" s="92"/>
      <c r="CXS127" s="92"/>
      <c r="CXT127" s="92"/>
      <c r="CXU127" s="92"/>
      <c r="CXV127" s="92"/>
      <c r="CXW127" s="92"/>
      <c r="CXX127" s="92"/>
      <c r="CXY127" s="92"/>
      <c r="CXZ127" s="92"/>
      <c r="CYA127" s="92"/>
      <c r="CYB127" s="92"/>
      <c r="CYC127" s="92"/>
      <c r="CYD127" s="92"/>
      <c r="CYE127" s="92"/>
      <c r="CYF127" s="92"/>
      <c r="CYG127" s="92"/>
      <c r="CYH127" s="92"/>
      <c r="CYI127" s="92"/>
      <c r="CYJ127" s="92"/>
      <c r="CYK127" s="92"/>
      <c r="CYL127" s="92"/>
      <c r="CYM127" s="92"/>
      <c r="CYN127" s="92"/>
      <c r="CYO127" s="92"/>
      <c r="CYP127" s="92"/>
      <c r="CYQ127" s="92"/>
      <c r="CYR127" s="92"/>
      <c r="CYS127" s="92"/>
      <c r="CYT127" s="92"/>
      <c r="CYU127" s="92"/>
      <c r="CYV127" s="92"/>
      <c r="CYW127" s="92"/>
      <c r="CYX127" s="92"/>
      <c r="CYY127" s="92"/>
      <c r="CYZ127" s="92"/>
      <c r="CZA127" s="92"/>
      <c r="CZB127" s="92"/>
      <c r="CZC127" s="92"/>
      <c r="CZD127" s="92"/>
      <c r="CZE127" s="92"/>
      <c r="CZF127" s="92"/>
      <c r="CZG127" s="92"/>
      <c r="CZH127" s="92"/>
      <c r="CZI127" s="92"/>
      <c r="CZJ127" s="92"/>
      <c r="CZK127" s="92"/>
      <c r="CZL127" s="92"/>
      <c r="CZM127" s="92"/>
      <c r="CZN127" s="92"/>
      <c r="CZO127" s="92"/>
      <c r="CZP127" s="92"/>
      <c r="CZQ127" s="92"/>
      <c r="CZR127" s="92"/>
      <c r="CZS127" s="92"/>
      <c r="CZT127" s="92"/>
      <c r="CZU127" s="92"/>
      <c r="CZV127" s="92"/>
      <c r="CZW127" s="92"/>
      <c r="CZX127" s="92"/>
      <c r="CZY127" s="92"/>
      <c r="CZZ127" s="92"/>
      <c r="DAA127" s="92"/>
      <c r="DAB127" s="92"/>
      <c r="DAC127" s="92"/>
      <c r="DAD127" s="92"/>
      <c r="DAE127" s="92"/>
      <c r="DAF127" s="92"/>
      <c r="DAG127" s="92"/>
      <c r="DAH127" s="92"/>
      <c r="DAI127" s="92"/>
      <c r="DAJ127" s="92"/>
      <c r="DAK127" s="92"/>
      <c r="DAL127" s="92"/>
      <c r="DAM127" s="92"/>
      <c r="DAN127" s="92"/>
      <c r="DAO127" s="92"/>
      <c r="DAP127" s="92"/>
      <c r="DAQ127" s="92"/>
      <c r="DAR127" s="92"/>
      <c r="DAS127" s="92"/>
      <c r="DAT127" s="92"/>
      <c r="DAU127" s="92"/>
      <c r="DAV127" s="92"/>
      <c r="DAW127" s="92"/>
      <c r="DAX127" s="92"/>
      <c r="DAY127" s="92"/>
      <c r="DAZ127" s="92"/>
      <c r="DBA127" s="92"/>
      <c r="DBB127" s="92"/>
      <c r="DBC127" s="92"/>
      <c r="DBD127" s="92"/>
      <c r="DBE127" s="92"/>
      <c r="DBF127" s="92"/>
      <c r="DBG127" s="92"/>
      <c r="DBH127" s="92"/>
      <c r="DBI127" s="92"/>
      <c r="DBJ127" s="92"/>
      <c r="DBK127" s="92"/>
      <c r="DBL127" s="92"/>
      <c r="DBM127" s="92"/>
      <c r="DBN127" s="92"/>
      <c r="DBO127" s="92"/>
      <c r="DBP127" s="92"/>
      <c r="DBQ127" s="92"/>
      <c r="DBR127" s="92"/>
      <c r="DBS127" s="92"/>
      <c r="DBT127" s="92"/>
      <c r="DBU127" s="92"/>
      <c r="DBV127" s="92"/>
      <c r="DBW127" s="92"/>
      <c r="DBX127" s="92"/>
      <c r="DBY127" s="92"/>
      <c r="DBZ127" s="92"/>
      <c r="DCA127" s="92"/>
      <c r="DCB127" s="92"/>
      <c r="DCC127" s="92"/>
      <c r="DCD127" s="92"/>
      <c r="DCE127" s="92"/>
      <c r="DCF127" s="92"/>
      <c r="DCG127" s="92"/>
      <c r="DCH127" s="92"/>
      <c r="DCI127" s="92"/>
      <c r="DCJ127" s="92"/>
      <c r="DCK127" s="92"/>
      <c r="DCL127" s="92"/>
      <c r="DCM127" s="92"/>
      <c r="DCN127" s="92"/>
      <c r="DCO127" s="92"/>
      <c r="DCP127" s="92"/>
      <c r="DCQ127" s="92"/>
      <c r="DCR127" s="92"/>
      <c r="DCS127" s="92"/>
      <c r="DCT127" s="92"/>
      <c r="DCU127" s="92"/>
      <c r="DCV127" s="92"/>
      <c r="DCW127" s="92"/>
      <c r="DCX127" s="92"/>
      <c r="DCY127" s="92"/>
      <c r="DCZ127" s="92"/>
      <c r="DDA127" s="92"/>
      <c r="DDB127" s="92"/>
      <c r="DDC127" s="92"/>
      <c r="DDD127" s="92"/>
      <c r="DDE127" s="92"/>
      <c r="DDF127" s="92"/>
      <c r="DDG127" s="92"/>
      <c r="DDH127" s="92"/>
      <c r="DDI127" s="92"/>
      <c r="DDJ127" s="92"/>
      <c r="DDK127" s="92"/>
      <c r="DDL127" s="92"/>
      <c r="DDM127" s="92"/>
      <c r="DDN127" s="92"/>
      <c r="DDO127" s="92"/>
      <c r="DDP127" s="92"/>
      <c r="DDQ127" s="92"/>
      <c r="DDR127" s="92"/>
      <c r="DDS127" s="92"/>
      <c r="DDT127" s="92"/>
      <c r="DDU127" s="92"/>
      <c r="DDV127" s="92"/>
      <c r="DDW127" s="92"/>
      <c r="DDX127" s="92"/>
      <c r="DDY127" s="92"/>
      <c r="DDZ127" s="92"/>
      <c r="DEA127" s="92"/>
      <c r="DEB127" s="92"/>
      <c r="DEC127" s="92"/>
      <c r="DED127" s="92"/>
      <c r="DEE127" s="92"/>
      <c r="DEF127" s="92"/>
      <c r="DEG127" s="92"/>
      <c r="DEH127" s="92"/>
      <c r="DEI127" s="92"/>
      <c r="DEJ127" s="92"/>
      <c r="DEK127" s="92"/>
      <c r="DEL127" s="92"/>
      <c r="DEM127" s="92"/>
      <c r="DEN127" s="92"/>
      <c r="DEO127" s="92"/>
      <c r="DEP127" s="92"/>
      <c r="DEQ127" s="92"/>
      <c r="DER127" s="92"/>
      <c r="DES127" s="92"/>
      <c r="DET127" s="92"/>
      <c r="DEU127" s="92"/>
      <c r="DEV127" s="92"/>
      <c r="DEW127" s="92"/>
      <c r="DEX127" s="92"/>
      <c r="DEY127" s="92"/>
      <c r="DEZ127" s="92"/>
      <c r="DFA127" s="92"/>
      <c r="DFB127" s="92"/>
      <c r="DFC127" s="92"/>
      <c r="DFD127" s="92"/>
      <c r="DFE127" s="92"/>
      <c r="DFF127" s="92"/>
      <c r="DFG127" s="92"/>
      <c r="DFH127" s="92"/>
      <c r="DFI127" s="92"/>
      <c r="DFJ127" s="92"/>
      <c r="DFK127" s="92"/>
      <c r="DFL127" s="92"/>
      <c r="DFM127" s="92"/>
      <c r="DFN127" s="92"/>
      <c r="DFO127" s="92"/>
      <c r="DFP127" s="92"/>
      <c r="DFQ127" s="92"/>
      <c r="DFR127" s="92"/>
      <c r="DFS127" s="92"/>
      <c r="DFT127" s="92"/>
      <c r="DFU127" s="92"/>
      <c r="DFV127" s="92"/>
      <c r="DFW127" s="92"/>
      <c r="DFX127" s="92"/>
      <c r="DFY127" s="92"/>
      <c r="DFZ127" s="92"/>
      <c r="DGA127" s="92"/>
      <c r="DGB127" s="92"/>
      <c r="DGC127" s="92"/>
      <c r="DGD127" s="92"/>
      <c r="DGE127" s="92"/>
      <c r="DGF127" s="92"/>
      <c r="DGG127" s="92"/>
      <c r="DGH127" s="92"/>
      <c r="DGI127" s="92"/>
      <c r="DGJ127" s="92"/>
      <c r="DGK127" s="92"/>
      <c r="DGL127" s="92"/>
      <c r="DGM127" s="92"/>
      <c r="DGN127" s="92"/>
      <c r="DGO127" s="92"/>
      <c r="DGP127" s="92"/>
      <c r="DGQ127" s="92"/>
      <c r="DGR127" s="92"/>
      <c r="DGS127" s="92"/>
      <c r="DGT127" s="92"/>
      <c r="DGU127" s="92"/>
      <c r="DGV127" s="92"/>
      <c r="DGW127" s="92"/>
      <c r="DGX127" s="92"/>
      <c r="DGY127" s="92"/>
      <c r="DGZ127" s="92"/>
      <c r="DHA127" s="92"/>
      <c r="DHB127" s="92"/>
      <c r="DHC127" s="92"/>
      <c r="DHD127" s="92"/>
      <c r="DHE127" s="92"/>
      <c r="DHF127" s="92"/>
      <c r="DHG127" s="92"/>
      <c r="DHH127" s="92"/>
      <c r="DHI127" s="92"/>
      <c r="DHJ127" s="92"/>
      <c r="DHK127" s="92"/>
      <c r="DHL127" s="92"/>
      <c r="DHM127" s="92"/>
      <c r="DHN127" s="92"/>
      <c r="DHO127" s="92"/>
      <c r="DHP127" s="92"/>
      <c r="DHQ127" s="92"/>
      <c r="DHR127" s="92"/>
      <c r="DHS127" s="92"/>
      <c r="DHT127" s="92"/>
      <c r="DHU127" s="92"/>
      <c r="DHV127" s="92"/>
      <c r="DHW127" s="92"/>
      <c r="DHX127" s="92"/>
      <c r="DHY127" s="92"/>
      <c r="DHZ127" s="92"/>
      <c r="DIA127" s="92"/>
      <c r="DIB127" s="92"/>
      <c r="DIC127" s="92"/>
      <c r="DID127" s="92"/>
      <c r="DIE127" s="92"/>
      <c r="DIF127" s="92"/>
      <c r="DIG127" s="92"/>
      <c r="DIH127" s="92"/>
      <c r="DII127" s="92"/>
      <c r="DIJ127" s="92"/>
      <c r="DIK127" s="92"/>
      <c r="DIL127" s="92"/>
      <c r="DIM127" s="92"/>
      <c r="DIN127" s="92"/>
      <c r="DIO127" s="92"/>
      <c r="DIP127" s="92"/>
      <c r="DIQ127" s="92"/>
      <c r="DIR127" s="92"/>
      <c r="DIS127" s="92"/>
      <c r="DIT127" s="92"/>
      <c r="DIU127" s="92"/>
      <c r="DIV127" s="92"/>
      <c r="DIW127" s="92"/>
      <c r="DIX127" s="92"/>
      <c r="DIY127" s="92"/>
      <c r="DIZ127" s="92"/>
      <c r="DJA127" s="92"/>
      <c r="DJB127" s="92"/>
      <c r="DJC127" s="92"/>
      <c r="DJD127" s="92"/>
      <c r="DJE127" s="92"/>
      <c r="DJF127" s="92"/>
      <c r="DJG127" s="92"/>
      <c r="DJH127" s="92"/>
      <c r="DJI127" s="92"/>
      <c r="DJJ127" s="92"/>
      <c r="DJK127" s="92"/>
      <c r="DJL127" s="92"/>
      <c r="DJM127" s="92"/>
      <c r="DJN127" s="92"/>
      <c r="DJO127" s="92"/>
      <c r="DJP127" s="92"/>
      <c r="DJQ127" s="92"/>
      <c r="DJR127" s="92"/>
      <c r="DJS127" s="92"/>
      <c r="DJT127" s="92"/>
      <c r="DJU127" s="92"/>
      <c r="DJV127" s="92"/>
      <c r="DJW127" s="92"/>
      <c r="DJX127" s="92"/>
      <c r="DJY127" s="92"/>
      <c r="DJZ127" s="92"/>
      <c r="DKA127" s="92"/>
      <c r="DKB127" s="92"/>
      <c r="DKC127" s="92"/>
      <c r="DKD127" s="92"/>
      <c r="DKE127" s="92"/>
      <c r="DKF127" s="92"/>
      <c r="DKG127" s="92"/>
      <c r="DKH127" s="92"/>
      <c r="DKI127" s="92"/>
      <c r="DKJ127" s="92"/>
      <c r="DKK127" s="92"/>
      <c r="DKL127" s="92"/>
      <c r="DKM127" s="92"/>
      <c r="DKN127" s="92"/>
      <c r="DKO127" s="92"/>
      <c r="DKP127" s="92"/>
      <c r="DKQ127" s="92"/>
      <c r="DKR127" s="92"/>
      <c r="DKS127" s="92"/>
      <c r="DKT127" s="92"/>
      <c r="DKU127" s="92"/>
      <c r="DKV127" s="92"/>
      <c r="DKW127" s="92"/>
      <c r="DKX127" s="92"/>
      <c r="DKY127" s="92"/>
      <c r="DKZ127" s="92"/>
      <c r="DLA127" s="92"/>
      <c r="DLB127" s="92"/>
      <c r="DLC127" s="92"/>
      <c r="DLD127" s="92"/>
      <c r="DLE127" s="92"/>
      <c r="DLF127" s="92"/>
      <c r="DLG127" s="92"/>
      <c r="DLH127" s="92"/>
      <c r="DLI127" s="92"/>
      <c r="DLJ127" s="92"/>
      <c r="DLK127" s="92"/>
      <c r="DLL127" s="92"/>
      <c r="DLM127" s="92"/>
      <c r="DLN127" s="92"/>
      <c r="DLO127" s="92"/>
      <c r="DLP127" s="92"/>
      <c r="DLQ127" s="92"/>
      <c r="DLR127" s="92"/>
      <c r="DLS127" s="92"/>
      <c r="DLT127" s="92"/>
      <c r="DLU127" s="92"/>
      <c r="DLV127" s="92"/>
      <c r="DLW127" s="92"/>
      <c r="DLX127" s="92"/>
      <c r="DLY127" s="92"/>
      <c r="DLZ127" s="92"/>
      <c r="DMA127" s="92"/>
      <c r="DMB127" s="92"/>
      <c r="DMC127" s="92"/>
      <c r="DMD127" s="92"/>
      <c r="DME127" s="92"/>
      <c r="DMF127" s="92"/>
      <c r="DMG127" s="92"/>
      <c r="DMH127" s="92"/>
      <c r="DMI127" s="92"/>
      <c r="DMJ127" s="92"/>
      <c r="DMK127" s="92"/>
      <c r="DML127" s="92"/>
      <c r="DMM127" s="92"/>
      <c r="DMN127" s="92"/>
      <c r="DMO127" s="92"/>
      <c r="DMP127" s="92"/>
      <c r="DMQ127" s="92"/>
      <c r="DMR127" s="92"/>
      <c r="DMS127" s="92"/>
      <c r="DMT127" s="92"/>
      <c r="DMU127" s="92"/>
      <c r="DMV127" s="92"/>
      <c r="DMW127" s="92"/>
      <c r="DMX127" s="92"/>
      <c r="DMY127" s="92"/>
      <c r="DMZ127" s="92"/>
      <c r="DNA127" s="92"/>
      <c r="DNB127" s="92"/>
      <c r="DNC127" s="92"/>
      <c r="DND127" s="92"/>
      <c r="DNE127" s="92"/>
      <c r="DNF127" s="92"/>
      <c r="DNG127" s="92"/>
      <c r="DNH127" s="92"/>
      <c r="DNI127" s="92"/>
      <c r="DNJ127" s="92"/>
      <c r="DNK127" s="92"/>
      <c r="DNL127" s="92"/>
      <c r="DNM127" s="92"/>
      <c r="DNN127" s="92"/>
      <c r="DNO127" s="92"/>
      <c r="DNP127" s="92"/>
      <c r="DNQ127" s="92"/>
      <c r="DNR127" s="92"/>
      <c r="DNS127" s="92"/>
      <c r="DNT127" s="92"/>
      <c r="DNU127" s="92"/>
      <c r="DNV127" s="92"/>
      <c r="DNW127" s="92"/>
      <c r="DNX127" s="92"/>
      <c r="DNY127" s="92"/>
      <c r="DNZ127" s="92"/>
      <c r="DOA127" s="92"/>
      <c r="DOB127" s="92"/>
      <c r="DOC127" s="92"/>
      <c r="DOD127" s="92"/>
      <c r="DOE127" s="92"/>
      <c r="DOF127" s="92"/>
      <c r="DOG127" s="92"/>
      <c r="DOH127" s="92"/>
      <c r="DOI127" s="92"/>
      <c r="DOJ127" s="92"/>
      <c r="DOK127" s="92"/>
      <c r="DOL127" s="92"/>
      <c r="DOM127" s="92"/>
      <c r="DON127" s="92"/>
      <c r="DOO127" s="92"/>
      <c r="DOP127" s="92"/>
      <c r="DOQ127" s="92"/>
      <c r="DOR127" s="92"/>
      <c r="DOS127" s="92"/>
      <c r="DOT127" s="92"/>
      <c r="DOU127" s="92"/>
      <c r="DOV127" s="92"/>
      <c r="DOW127" s="92"/>
      <c r="DOX127" s="92"/>
      <c r="DOY127" s="92"/>
      <c r="DOZ127" s="92"/>
      <c r="DPA127" s="92"/>
      <c r="DPB127" s="92"/>
      <c r="DPC127" s="92"/>
      <c r="DPD127" s="92"/>
      <c r="DPE127" s="92"/>
      <c r="DPF127" s="92"/>
      <c r="DPG127" s="92"/>
      <c r="DPH127" s="92"/>
      <c r="DPI127" s="92"/>
      <c r="DPJ127" s="92"/>
      <c r="DPK127" s="92"/>
      <c r="DPL127" s="92"/>
      <c r="DPM127" s="92"/>
      <c r="DPN127" s="92"/>
      <c r="DPO127" s="92"/>
      <c r="DPP127" s="92"/>
      <c r="DPQ127" s="92"/>
      <c r="DPR127" s="92"/>
      <c r="DPS127" s="92"/>
      <c r="DPT127" s="92"/>
      <c r="DPU127" s="92"/>
      <c r="DPV127" s="92"/>
      <c r="DPW127" s="92"/>
      <c r="DPX127" s="92"/>
      <c r="DPY127" s="92"/>
      <c r="DPZ127" s="92"/>
      <c r="DQA127" s="92"/>
      <c r="DQB127" s="92"/>
      <c r="DQC127" s="92"/>
      <c r="DQD127" s="92"/>
      <c r="DQE127" s="92"/>
      <c r="DQF127" s="92"/>
      <c r="DQG127" s="92"/>
      <c r="DQH127" s="92"/>
      <c r="DQI127" s="92"/>
      <c r="DQJ127" s="92"/>
      <c r="DQK127" s="92"/>
      <c r="DQL127" s="92"/>
      <c r="DQM127" s="92"/>
      <c r="DQN127" s="92"/>
      <c r="DQO127" s="92"/>
      <c r="DQP127" s="92"/>
      <c r="DQQ127" s="92"/>
      <c r="DQR127" s="92"/>
      <c r="DQS127" s="92"/>
      <c r="DQT127" s="92"/>
      <c r="DQU127" s="92"/>
      <c r="DQV127" s="92"/>
      <c r="DQW127" s="92"/>
      <c r="DQX127" s="92"/>
      <c r="DQY127" s="92"/>
      <c r="DQZ127" s="92"/>
      <c r="DRA127" s="92"/>
      <c r="DRB127" s="92"/>
      <c r="DRC127" s="92"/>
      <c r="DRD127" s="92"/>
      <c r="DRE127" s="92"/>
      <c r="DRF127" s="92"/>
      <c r="DRG127" s="92"/>
      <c r="DRH127" s="92"/>
      <c r="DRI127" s="92"/>
      <c r="DRJ127" s="92"/>
      <c r="DRK127" s="92"/>
      <c r="DRL127" s="92"/>
      <c r="DRM127" s="92"/>
      <c r="DRN127" s="92"/>
      <c r="DRO127" s="92"/>
      <c r="DRP127" s="92"/>
      <c r="DRQ127" s="92"/>
      <c r="DRR127" s="92"/>
      <c r="DRS127" s="92"/>
      <c r="DRT127" s="92"/>
      <c r="DRU127" s="92"/>
      <c r="DRV127" s="92"/>
      <c r="DRW127" s="92"/>
      <c r="DRX127" s="92"/>
      <c r="DRY127" s="92"/>
      <c r="DRZ127" s="92"/>
      <c r="DSA127" s="92"/>
      <c r="DSB127" s="92"/>
      <c r="DSC127" s="92"/>
      <c r="DSD127" s="92"/>
      <c r="DSE127" s="92"/>
      <c r="DSF127" s="92"/>
      <c r="DSG127" s="92"/>
      <c r="DSH127" s="92"/>
      <c r="DSI127" s="92"/>
      <c r="DSJ127" s="92"/>
      <c r="DSK127" s="92"/>
      <c r="DSL127" s="92"/>
      <c r="DSM127" s="92"/>
      <c r="DSN127" s="92"/>
      <c r="DSO127" s="92"/>
      <c r="DSP127" s="92"/>
      <c r="DSQ127" s="92"/>
      <c r="DSR127" s="92"/>
      <c r="DSS127" s="92"/>
      <c r="DST127" s="92"/>
      <c r="DSU127" s="92"/>
      <c r="DSV127" s="92"/>
      <c r="DSW127" s="92"/>
      <c r="DSX127" s="92"/>
      <c r="DSY127" s="92"/>
      <c r="DSZ127" s="92"/>
      <c r="DTA127" s="92"/>
      <c r="DTB127" s="92"/>
      <c r="DTC127" s="92"/>
      <c r="DTD127" s="92"/>
      <c r="DTE127" s="92"/>
      <c r="DTF127" s="92"/>
      <c r="DTG127" s="92"/>
      <c r="DTH127" s="92"/>
      <c r="DTI127" s="92"/>
      <c r="DTJ127" s="92"/>
      <c r="DTK127" s="92"/>
      <c r="DTL127" s="92"/>
      <c r="DTM127" s="92"/>
      <c r="DTN127" s="92"/>
      <c r="DTO127" s="92"/>
      <c r="DTP127" s="92"/>
      <c r="DTQ127" s="92"/>
      <c r="DTR127" s="92"/>
      <c r="DTS127" s="92"/>
      <c r="DTT127" s="92"/>
      <c r="DTU127" s="92"/>
      <c r="DTV127" s="92"/>
      <c r="DTW127" s="92"/>
      <c r="DTX127" s="92"/>
      <c r="DTY127" s="92"/>
      <c r="DTZ127" s="92"/>
      <c r="DUA127" s="92"/>
      <c r="DUB127" s="92"/>
      <c r="DUC127" s="92"/>
      <c r="DUD127" s="92"/>
      <c r="DUE127" s="92"/>
      <c r="DUF127" s="92"/>
      <c r="DUG127" s="92"/>
      <c r="DUH127" s="92"/>
      <c r="DUI127" s="92"/>
      <c r="DUJ127" s="92"/>
      <c r="DUK127" s="92"/>
      <c r="DUL127" s="92"/>
      <c r="DUM127" s="92"/>
      <c r="DUN127" s="92"/>
      <c r="DUO127" s="92"/>
      <c r="DUP127" s="92"/>
      <c r="DUQ127" s="92"/>
      <c r="DUR127" s="92"/>
      <c r="DUS127" s="92"/>
      <c r="DUT127" s="92"/>
      <c r="DUU127" s="92"/>
      <c r="DUV127" s="92"/>
      <c r="DUW127" s="92"/>
      <c r="DUX127" s="92"/>
      <c r="DUY127" s="92"/>
      <c r="DUZ127" s="92"/>
      <c r="DVA127" s="92"/>
      <c r="DVB127" s="92"/>
      <c r="DVC127" s="92"/>
      <c r="DVD127" s="92"/>
      <c r="DVE127" s="92"/>
      <c r="DVF127" s="92"/>
      <c r="DVG127" s="92"/>
      <c r="DVH127" s="92"/>
      <c r="DVI127" s="92"/>
      <c r="DVJ127" s="92"/>
      <c r="DVK127" s="92"/>
      <c r="DVL127" s="92"/>
      <c r="DVM127" s="92"/>
      <c r="DVN127" s="92"/>
      <c r="DVO127" s="92"/>
      <c r="DVP127" s="92"/>
      <c r="DVQ127" s="92"/>
      <c r="DVR127" s="92"/>
      <c r="DVS127" s="92"/>
      <c r="DVT127" s="92"/>
      <c r="DVU127" s="92"/>
      <c r="DVV127" s="92"/>
      <c r="DVW127" s="92"/>
      <c r="DVX127" s="92"/>
      <c r="DVY127" s="92"/>
      <c r="DVZ127" s="92"/>
      <c r="DWA127" s="92"/>
      <c r="DWB127" s="92"/>
      <c r="DWC127" s="92"/>
      <c r="DWD127" s="92"/>
      <c r="DWE127" s="92"/>
      <c r="DWF127" s="92"/>
      <c r="DWG127" s="92"/>
      <c r="DWH127" s="92"/>
      <c r="DWI127" s="92"/>
      <c r="DWJ127" s="92"/>
      <c r="DWK127" s="92"/>
      <c r="DWL127" s="92"/>
      <c r="DWM127" s="92"/>
      <c r="DWN127" s="92"/>
      <c r="DWO127" s="92"/>
      <c r="DWP127" s="92"/>
      <c r="DWQ127" s="92"/>
      <c r="DWR127" s="92"/>
      <c r="DWS127" s="92"/>
      <c r="DWT127" s="92"/>
      <c r="DWU127" s="92"/>
      <c r="DWV127" s="92"/>
      <c r="DWW127" s="92"/>
      <c r="DWX127" s="92"/>
      <c r="DWY127" s="92"/>
      <c r="DWZ127" s="92"/>
      <c r="DXA127" s="92"/>
      <c r="DXB127" s="92"/>
      <c r="DXC127" s="92"/>
      <c r="DXD127" s="92"/>
      <c r="DXE127" s="92"/>
      <c r="DXF127" s="92"/>
      <c r="DXG127" s="92"/>
      <c r="DXH127" s="92"/>
      <c r="DXI127" s="92"/>
      <c r="DXJ127" s="92"/>
      <c r="DXK127" s="92"/>
      <c r="DXL127" s="92"/>
      <c r="DXM127" s="92"/>
      <c r="DXN127" s="92"/>
      <c r="DXO127" s="92"/>
      <c r="DXP127" s="92"/>
      <c r="DXQ127" s="92"/>
      <c r="DXR127" s="92"/>
      <c r="DXS127" s="92"/>
      <c r="DXT127" s="92"/>
      <c r="DXU127" s="92"/>
      <c r="DXV127" s="92"/>
      <c r="DXW127" s="92"/>
      <c r="DXX127" s="92"/>
      <c r="DXY127" s="92"/>
      <c r="DXZ127" s="92"/>
      <c r="DYA127" s="92"/>
      <c r="DYB127" s="92"/>
      <c r="DYC127" s="92"/>
      <c r="DYD127" s="92"/>
      <c r="DYE127" s="92"/>
      <c r="DYF127" s="92"/>
      <c r="DYG127" s="92"/>
      <c r="DYH127" s="92"/>
      <c r="DYI127" s="92"/>
      <c r="DYJ127" s="92"/>
      <c r="DYK127" s="92"/>
      <c r="DYL127" s="92"/>
      <c r="DYM127" s="92"/>
      <c r="DYN127" s="92"/>
      <c r="DYO127" s="92"/>
      <c r="DYP127" s="92"/>
      <c r="DYQ127" s="92"/>
      <c r="DYR127" s="92"/>
      <c r="DYS127" s="92"/>
      <c r="DYT127" s="92"/>
      <c r="DYU127" s="92"/>
      <c r="DYV127" s="92"/>
      <c r="DYW127" s="92"/>
      <c r="DYX127" s="92"/>
      <c r="DYY127" s="92"/>
      <c r="DYZ127" s="92"/>
      <c r="DZA127" s="92"/>
      <c r="DZB127" s="92"/>
      <c r="DZC127" s="92"/>
      <c r="DZD127" s="92"/>
      <c r="DZE127" s="92"/>
      <c r="DZF127" s="92"/>
      <c r="DZG127" s="92"/>
      <c r="DZH127" s="92"/>
      <c r="DZI127" s="92"/>
      <c r="DZJ127" s="92"/>
      <c r="DZK127" s="92"/>
      <c r="DZL127" s="92"/>
      <c r="DZM127" s="92"/>
      <c r="DZN127" s="92"/>
      <c r="DZO127" s="92"/>
      <c r="DZP127" s="92"/>
      <c r="DZQ127" s="92"/>
      <c r="DZR127" s="92"/>
      <c r="DZS127" s="92"/>
      <c r="DZT127" s="92"/>
      <c r="DZU127" s="92"/>
      <c r="DZV127" s="92"/>
      <c r="DZW127" s="92"/>
      <c r="DZX127" s="92"/>
      <c r="DZY127" s="92"/>
      <c r="DZZ127" s="92"/>
      <c r="EAA127" s="92"/>
      <c r="EAB127" s="92"/>
      <c r="EAC127" s="92"/>
      <c r="EAD127" s="92"/>
      <c r="EAE127" s="92"/>
      <c r="EAF127" s="92"/>
      <c r="EAG127" s="92"/>
      <c r="EAH127" s="92"/>
      <c r="EAI127" s="92"/>
      <c r="EAJ127" s="92"/>
      <c r="EAK127" s="92"/>
      <c r="EAL127" s="92"/>
      <c r="EAM127" s="92"/>
      <c r="EAN127" s="92"/>
      <c r="EAO127" s="92"/>
      <c r="EAP127" s="92"/>
      <c r="EAQ127" s="92"/>
      <c r="EAR127" s="92"/>
      <c r="EAS127" s="92"/>
      <c r="EAT127" s="92"/>
      <c r="EAU127" s="92"/>
      <c r="EAV127" s="92"/>
      <c r="EAW127" s="92"/>
      <c r="EAX127" s="92"/>
      <c r="EAY127" s="92"/>
      <c r="EAZ127" s="92"/>
      <c r="EBA127" s="92"/>
      <c r="EBB127" s="92"/>
      <c r="EBC127" s="92"/>
      <c r="EBD127" s="92"/>
      <c r="EBE127" s="92"/>
      <c r="EBF127" s="92"/>
      <c r="EBG127" s="92"/>
      <c r="EBH127" s="92"/>
      <c r="EBI127" s="92"/>
      <c r="EBJ127" s="92"/>
      <c r="EBK127" s="92"/>
      <c r="EBL127" s="92"/>
      <c r="EBM127" s="92"/>
      <c r="EBN127" s="92"/>
      <c r="EBO127" s="92"/>
      <c r="EBP127" s="92"/>
      <c r="EBQ127" s="92"/>
      <c r="EBR127" s="92"/>
      <c r="EBS127" s="92"/>
      <c r="EBT127" s="92"/>
      <c r="EBU127" s="92"/>
      <c r="EBV127" s="92"/>
      <c r="EBW127" s="92"/>
      <c r="EBX127" s="92"/>
      <c r="EBY127" s="92"/>
      <c r="EBZ127" s="92"/>
      <c r="ECA127" s="92"/>
      <c r="ECB127" s="92"/>
      <c r="ECC127" s="92"/>
      <c r="ECD127" s="92"/>
      <c r="ECE127" s="92"/>
      <c r="ECF127" s="92"/>
      <c r="ECG127" s="92"/>
      <c r="ECH127" s="92"/>
      <c r="ECI127" s="92"/>
      <c r="ECJ127" s="92"/>
      <c r="ECK127" s="92"/>
      <c r="ECL127" s="92"/>
      <c r="ECM127" s="92"/>
      <c r="ECN127" s="92"/>
      <c r="ECO127" s="92"/>
      <c r="ECP127" s="92"/>
      <c r="ECQ127" s="92"/>
      <c r="ECR127" s="92"/>
      <c r="ECS127" s="92"/>
      <c r="ECT127" s="92"/>
      <c r="ECU127" s="92"/>
      <c r="ECV127" s="92"/>
      <c r="ECW127" s="92"/>
      <c r="ECX127" s="92"/>
      <c r="ECY127" s="92"/>
      <c r="ECZ127" s="92"/>
      <c r="EDA127" s="92"/>
      <c r="EDB127" s="92"/>
      <c r="EDC127" s="92"/>
      <c r="EDD127" s="92"/>
      <c r="EDE127" s="92"/>
      <c r="EDF127" s="92"/>
      <c r="EDG127" s="92"/>
      <c r="EDH127" s="92"/>
      <c r="EDI127" s="92"/>
      <c r="EDJ127" s="92"/>
      <c r="EDK127" s="92"/>
      <c r="EDL127" s="92"/>
      <c r="EDM127" s="92"/>
      <c r="EDN127" s="92"/>
      <c r="EDO127" s="92"/>
      <c r="EDP127" s="92"/>
      <c r="EDQ127" s="92"/>
      <c r="EDR127" s="92"/>
      <c r="EDS127" s="92"/>
      <c r="EDT127" s="92"/>
      <c r="EDU127" s="92"/>
      <c r="EDV127" s="92"/>
      <c r="EDW127" s="92"/>
      <c r="EDX127" s="92"/>
      <c r="EDY127" s="92"/>
      <c r="EDZ127" s="92"/>
      <c r="EEA127" s="92"/>
      <c r="EEB127" s="92"/>
      <c r="EEC127" s="92"/>
      <c r="EED127" s="92"/>
      <c r="EEE127" s="92"/>
      <c r="EEF127" s="92"/>
      <c r="EEG127" s="92"/>
      <c r="EEH127" s="92"/>
      <c r="EEI127" s="92"/>
      <c r="EEJ127" s="92"/>
      <c r="EEK127" s="92"/>
      <c r="EEL127" s="92"/>
      <c r="EEM127" s="92"/>
      <c r="EEN127" s="92"/>
      <c r="EEO127" s="92"/>
      <c r="EEP127" s="92"/>
      <c r="EEQ127" s="92"/>
      <c r="EER127" s="92"/>
      <c r="EES127" s="92"/>
      <c r="EET127" s="92"/>
      <c r="EEU127" s="92"/>
      <c r="EEV127" s="92"/>
      <c r="EEW127" s="92"/>
      <c r="EEX127" s="92"/>
      <c r="EEY127" s="92"/>
      <c r="EEZ127" s="92"/>
      <c r="EFA127" s="92"/>
      <c r="EFB127" s="92"/>
      <c r="EFC127" s="92"/>
      <c r="EFD127" s="92"/>
      <c r="EFE127" s="92"/>
      <c r="EFF127" s="92"/>
      <c r="EFG127" s="92"/>
      <c r="EFH127" s="92"/>
      <c r="EFI127" s="92"/>
      <c r="EFJ127" s="92"/>
      <c r="EFK127" s="92"/>
      <c r="EFL127" s="92"/>
      <c r="EFM127" s="92"/>
      <c r="EFN127" s="92"/>
      <c r="EFO127" s="92"/>
      <c r="EFP127" s="92"/>
      <c r="EFQ127" s="92"/>
      <c r="EFR127" s="92"/>
      <c r="EFS127" s="92"/>
      <c r="EFT127" s="92"/>
      <c r="EFU127" s="92"/>
      <c r="EFV127" s="92"/>
      <c r="EFW127" s="92"/>
      <c r="EFX127" s="92"/>
      <c r="EFY127" s="92"/>
      <c r="EFZ127" s="92"/>
      <c r="EGA127" s="92"/>
      <c r="EGB127" s="92"/>
      <c r="EGC127" s="92"/>
      <c r="EGD127" s="92"/>
      <c r="EGE127" s="92"/>
      <c r="EGF127" s="92"/>
      <c r="EGG127" s="92"/>
      <c r="EGH127" s="92"/>
      <c r="EGI127" s="92"/>
      <c r="EGJ127" s="92"/>
      <c r="EGK127" s="92"/>
      <c r="EGL127" s="92"/>
      <c r="EGM127" s="92"/>
      <c r="EGN127" s="92"/>
      <c r="EGO127" s="92"/>
      <c r="EGP127" s="92"/>
      <c r="EGQ127" s="92"/>
      <c r="EGR127" s="92"/>
      <c r="EGS127" s="92"/>
      <c r="EGT127" s="92"/>
      <c r="EGU127" s="92"/>
      <c r="EGV127" s="92"/>
      <c r="EGW127" s="92"/>
      <c r="EGX127" s="92"/>
      <c r="EGY127" s="92"/>
      <c r="EGZ127" s="92"/>
      <c r="EHA127" s="92"/>
      <c r="EHB127" s="92"/>
      <c r="EHC127" s="92"/>
      <c r="EHD127" s="92"/>
      <c r="EHE127" s="92"/>
      <c r="EHF127" s="92"/>
      <c r="EHG127" s="92"/>
      <c r="EHH127" s="92"/>
      <c r="EHI127" s="92"/>
      <c r="EHJ127" s="92"/>
      <c r="EHK127" s="92"/>
      <c r="EHL127" s="92"/>
      <c r="EHM127" s="92"/>
      <c r="EHN127" s="92"/>
      <c r="EHO127" s="92"/>
      <c r="EHP127" s="92"/>
      <c r="EHQ127" s="92"/>
      <c r="EHR127" s="92"/>
      <c r="EHS127" s="92"/>
      <c r="EHT127" s="92"/>
      <c r="EHU127" s="92"/>
      <c r="EHV127" s="92"/>
      <c r="EHW127" s="92"/>
      <c r="EHX127" s="92"/>
      <c r="EHY127" s="92"/>
      <c r="EHZ127" s="92"/>
      <c r="EIA127" s="92"/>
      <c r="EIB127" s="92"/>
      <c r="EIC127" s="92"/>
      <c r="EID127" s="92"/>
      <c r="EIE127" s="92"/>
      <c r="EIF127" s="92"/>
      <c r="EIG127" s="92"/>
      <c r="EIH127" s="92"/>
      <c r="EII127" s="92"/>
      <c r="EIJ127" s="92"/>
      <c r="EIK127" s="92"/>
      <c r="EIL127" s="92"/>
      <c r="EIM127" s="92"/>
      <c r="EIN127" s="92"/>
      <c r="EIO127" s="92"/>
      <c r="EIP127" s="92"/>
      <c r="EIQ127" s="92"/>
      <c r="EIR127" s="92"/>
      <c r="EIS127" s="92"/>
      <c r="EIT127" s="92"/>
      <c r="EIU127" s="92"/>
      <c r="EIV127" s="92"/>
      <c r="EIW127" s="92"/>
      <c r="EIX127" s="92"/>
      <c r="EIY127" s="92"/>
      <c r="EIZ127" s="92"/>
      <c r="EJA127" s="92"/>
      <c r="EJB127" s="92"/>
      <c r="EJC127" s="92"/>
      <c r="EJD127" s="92"/>
      <c r="EJE127" s="92"/>
      <c r="EJF127" s="92"/>
      <c r="EJG127" s="92"/>
      <c r="EJH127" s="92"/>
      <c r="EJI127" s="92"/>
      <c r="EJJ127" s="92"/>
      <c r="EJK127" s="92"/>
      <c r="EJL127" s="92"/>
      <c r="EJM127" s="92"/>
      <c r="EJN127" s="92"/>
      <c r="EJO127" s="92"/>
      <c r="EJP127" s="92"/>
      <c r="EJQ127" s="92"/>
      <c r="EJR127" s="92"/>
      <c r="EJS127" s="92"/>
      <c r="EJT127" s="92"/>
      <c r="EJU127" s="92"/>
      <c r="EJV127" s="92"/>
      <c r="EJW127" s="92"/>
      <c r="EJX127" s="92"/>
      <c r="EJY127" s="92"/>
      <c r="EJZ127" s="92"/>
      <c r="EKA127" s="92"/>
      <c r="EKB127" s="92"/>
      <c r="EKC127" s="92"/>
      <c r="EKD127" s="92"/>
      <c r="EKE127" s="92"/>
      <c r="EKF127" s="92"/>
      <c r="EKG127" s="92"/>
      <c r="EKH127" s="92"/>
      <c r="EKI127" s="92"/>
      <c r="EKJ127" s="92"/>
      <c r="EKK127" s="92"/>
      <c r="EKL127" s="92"/>
      <c r="EKM127" s="92"/>
      <c r="EKN127" s="92"/>
      <c r="EKO127" s="92"/>
      <c r="EKP127" s="92"/>
      <c r="EKQ127" s="92"/>
      <c r="EKR127" s="92"/>
      <c r="EKS127" s="92"/>
      <c r="EKT127" s="92"/>
      <c r="EKU127" s="92"/>
      <c r="EKV127" s="92"/>
      <c r="EKW127" s="92"/>
      <c r="EKX127" s="92"/>
      <c r="EKY127" s="92"/>
      <c r="EKZ127" s="92"/>
      <c r="ELA127" s="92"/>
      <c r="ELB127" s="92"/>
      <c r="ELC127" s="92"/>
      <c r="ELD127" s="92"/>
      <c r="ELE127" s="92"/>
      <c r="ELF127" s="92"/>
      <c r="ELG127" s="92"/>
      <c r="ELH127" s="92"/>
      <c r="ELI127" s="92"/>
      <c r="ELJ127" s="92"/>
      <c r="ELK127" s="92"/>
      <c r="ELL127" s="92"/>
      <c r="ELM127" s="92"/>
      <c r="ELN127" s="92"/>
      <c r="ELO127" s="92"/>
      <c r="ELP127" s="92"/>
      <c r="ELQ127" s="92"/>
      <c r="ELR127" s="92"/>
      <c r="ELS127" s="92"/>
      <c r="ELT127" s="92"/>
      <c r="ELU127" s="92"/>
      <c r="ELV127" s="92"/>
      <c r="ELW127" s="92"/>
      <c r="ELX127" s="92"/>
      <c r="ELY127" s="92"/>
      <c r="ELZ127" s="92"/>
      <c r="EMA127" s="92"/>
      <c r="EMB127" s="92"/>
      <c r="EMC127" s="92"/>
      <c r="EMD127" s="92"/>
      <c r="EME127" s="92"/>
      <c r="EMF127" s="92"/>
      <c r="EMG127" s="92"/>
      <c r="EMH127" s="92"/>
      <c r="EMI127" s="92"/>
      <c r="EMJ127" s="92"/>
      <c r="EMK127" s="92"/>
      <c r="EML127" s="92"/>
      <c r="EMM127" s="92"/>
      <c r="EMN127" s="92"/>
      <c r="EMO127" s="92"/>
      <c r="EMP127" s="92"/>
      <c r="EMQ127" s="92"/>
      <c r="EMR127" s="92"/>
      <c r="EMS127" s="92"/>
      <c r="EMT127" s="92"/>
      <c r="EMU127" s="92"/>
      <c r="EMV127" s="92"/>
      <c r="EMW127" s="92"/>
      <c r="EMX127" s="92"/>
      <c r="EMY127" s="92"/>
      <c r="EMZ127" s="92"/>
      <c r="ENA127" s="92"/>
      <c r="ENB127" s="92"/>
      <c r="ENC127" s="92"/>
      <c r="END127" s="92"/>
      <c r="ENE127" s="92"/>
      <c r="ENF127" s="92"/>
      <c r="ENG127" s="92"/>
      <c r="ENH127" s="92"/>
      <c r="ENI127" s="92"/>
      <c r="ENJ127" s="92"/>
      <c r="ENK127" s="92"/>
      <c r="ENL127" s="92"/>
      <c r="ENM127" s="92"/>
      <c r="ENN127" s="92"/>
      <c r="ENO127" s="92"/>
      <c r="ENP127" s="92"/>
      <c r="ENQ127" s="92"/>
      <c r="ENR127" s="92"/>
      <c r="ENS127" s="92"/>
      <c r="ENT127" s="92"/>
      <c r="ENU127" s="92"/>
      <c r="ENV127" s="92"/>
      <c r="ENW127" s="92"/>
      <c r="ENX127" s="92"/>
      <c r="ENY127" s="92"/>
      <c r="ENZ127" s="92"/>
      <c r="EOA127" s="92"/>
      <c r="EOB127" s="92"/>
      <c r="EOC127" s="92"/>
      <c r="EOD127" s="92"/>
      <c r="EOE127" s="92"/>
      <c r="EOF127" s="92"/>
      <c r="EOG127" s="92"/>
      <c r="EOH127" s="92"/>
      <c r="EOI127" s="92"/>
      <c r="EOJ127" s="92"/>
      <c r="EOK127" s="92"/>
      <c r="EOL127" s="92"/>
      <c r="EOM127" s="92"/>
      <c r="EON127" s="92"/>
      <c r="EOO127" s="92"/>
      <c r="EOP127" s="92"/>
      <c r="EOQ127" s="92"/>
      <c r="EOR127" s="92"/>
      <c r="EOS127" s="92"/>
      <c r="EOT127" s="92"/>
      <c r="EOU127" s="92"/>
      <c r="EOV127" s="92"/>
      <c r="EOW127" s="92"/>
      <c r="EOX127" s="92"/>
      <c r="EOY127" s="92"/>
      <c r="EOZ127" s="92"/>
      <c r="EPA127" s="92"/>
      <c r="EPB127" s="92"/>
      <c r="EPC127" s="92"/>
      <c r="EPD127" s="92"/>
      <c r="EPE127" s="92"/>
      <c r="EPF127" s="92"/>
      <c r="EPG127" s="92"/>
      <c r="EPH127" s="92"/>
      <c r="EPI127" s="92"/>
      <c r="EPJ127" s="92"/>
      <c r="EPK127" s="92"/>
      <c r="EPL127" s="92"/>
      <c r="EPM127" s="92"/>
      <c r="EPN127" s="92"/>
      <c r="EPO127" s="92"/>
      <c r="EPP127" s="92"/>
      <c r="EPQ127" s="92"/>
      <c r="EPR127" s="92"/>
      <c r="EPS127" s="92"/>
      <c r="EPT127" s="92"/>
      <c r="EPU127" s="92"/>
      <c r="EPV127" s="92"/>
      <c r="EPW127" s="92"/>
      <c r="EPX127" s="92"/>
      <c r="EPY127" s="92"/>
      <c r="EPZ127" s="92"/>
      <c r="EQA127" s="92"/>
      <c r="EQB127" s="92"/>
      <c r="EQC127" s="92"/>
      <c r="EQD127" s="92"/>
      <c r="EQE127" s="92"/>
      <c r="EQF127" s="92"/>
      <c r="EQG127" s="92"/>
      <c r="EQH127" s="92"/>
      <c r="EQI127" s="92"/>
      <c r="EQJ127" s="92"/>
      <c r="EQK127" s="92"/>
      <c r="EQL127" s="92"/>
      <c r="EQM127" s="92"/>
      <c r="EQN127" s="92"/>
      <c r="EQO127" s="92"/>
      <c r="EQP127" s="92"/>
      <c r="EQQ127" s="92"/>
      <c r="EQR127" s="92"/>
      <c r="EQS127" s="92"/>
      <c r="EQT127" s="92"/>
      <c r="EQU127" s="92"/>
      <c r="EQV127" s="92"/>
      <c r="EQW127" s="92"/>
      <c r="EQX127" s="92"/>
      <c r="EQY127" s="92"/>
      <c r="EQZ127" s="92"/>
      <c r="ERA127" s="92"/>
      <c r="ERB127" s="92"/>
      <c r="ERC127" s="92"/>
      <c r="ERD127" s="92"/>
      <c r="ERE127" s="92"/>
      <c r="ERF127" s="92"/>
      <c r="ERG127" s="92"/>
      <c r="ERH127" s="92"/>
      <c r="ERI127" s="92"/>
      <c r="ERJ127" s="92"/>
      <c r="ERK127" s="92"/>
      <c r="ERL127" s="92"/>
      <c r="ERM127" s="92"/>
      <c r="ERN127" s="92"/>
      <c r="ERO127" s="92"/>
      <c r="ERP127" s="92"/>
      <c r="ERQ127" s="92"/>
      <c r="ERR127" s="92"/>
      <c r="ERS127" s="92"/>
      <c r="ERT127" s="92"/>
      <c r="ERU127" s="92"/>
      <c r="ERV127" s="92"/>
      <c r="ERW127" s="92"/>
      <c r="ERX127" s="92"/>
      <c r="ERY127" s="92"/>
      <c r="ERZ127" s="92"/>
      <c r="ESA127" s="92"/>
      <c r="ESB127" s="92"/>
      <c r="ESC127" s="92"/>
      <c r="ESD127" s="92"/>
      <c r="ESE127" s="92"/>
      <c r="ESF127" s="92"/>
      <c r="ESG127" s="92"/>
      <c r="ESH127" s="92"/>
      <c r="ESI127" s="92"/>
      <c r="ESJ127" s="92"/>
      <c r="ESK127" s="92"/>
      <c r="ESL127" s="92"/>
      <c r="ESM127" s="92"/>
      <c r="ESN127" s="92"/>
      <c r="ESO127" s="92"/>
      <c r="ESP127" s="92"/>
      <c r="ESQ127" s="92"/>
      <c r="ESR127" s="92"/>
      <c r="ESS127" s="92"/>
      <c r="EST127" s="92"/>
      <c r="ESU127" s="92"/>
      <c r="ESV127" s="92"/>
      <c r="ESW127" s="92"/>
      <c r="ESX127" s="92"/>
      <c r="ESY127" s="92"/>
      <c r="ESZ127" s="92"/>
      <c r="ETA127" s="92"/>
      <c r="ETB127" s="92"/>
      <c r="ETC127" s="92"/>
      <c r="ETD127" s="92"/>
      <c r="ETE127" s="92"/>
      <c r="ETF127" s="92"/>
      <c r="ETG127" s="92"/>
      <c r="ETH127" s="92"/>
      <c r="ETI127" s="92"/>
      <c r="ETJ127" s="92"/>
      <c r="ETK127" s="92"/>
      <c r="ETL127" s="92"/>
      <c r="ETM127" s="92"/>
      <c r="ETN127" s="92"/>
      <c r="ETO127" s="92"/>
      <c r="ETP127" s="92"/>
      <c r="ETQ127" s="92"/>
      <c r="ETR127" s="92"/>
      <c r="ETS127" s="92"/>
      <c r="ETT127" s="92"/>
      <c r="ETU127" s="92"/>
      <c r="ETV127" s="92"/>
      <c r="ETW127" s="92"/>
      <c r="ETX127" s="92"/>
      <c r="ETY127" s="92"/>
      <c r="ETZ127" s="92"/>
      <c r="EUA127" s="92"/>
      <c r="EUB127" s="92"/>
      <c r="EUC127" s="92"/>
      <c r="EUD127" s="92"/>
      <c r="EUE127" s="92"/>
      <c r="EUF127" s="92"/>
      <c r="EUG127" s="92"/>
      <c r="EUH127" s="92"/>
      <c r="EUI127" s="92"/>
      <c r="EUJ127" s="92"/>
      <c r="EUK127" s="92"/>
      <c r="EUL127" s="92"/>
      <c r="EUM127" s="92"/>
      <c r="EUN127" s="92"/>
      <c r="EUO127" s="92"/>
      <c r="EUP127" s="92"/>
      <c r="EUQ127" s="92"/>
      <c r="EUR127" s="92"/>
      <c r="EUS127" s="92"/>
      <c r="EUT127" s="92"/>
      <c r="EUU127" s="92"/>
      <c r="EUV127" s="92"/>
      <c r="EUW127" s="92"/>
      <c r="EUX127" s="92"/>
      <c r="EUY127" s="92"/>
      <c r="EUZ127" s="92"/>
      <c r="EVA127" s="92"/>
      <c r="EVB127" s="92"/>
      <c r="EVC127" s="92"/>
      <c r="EVD127" s="92"/>
      <c r="EVE127" s="92"/>
      <c r="EVF127" s="92"/>
      <c r="EVG127" s="92"/>
      <c r="EVH127" s="92"/>
      <c r="EVI127" s="92"/>
      <c r="EVJ127" s="92"/>
      <c r="EVK127" s="92"/>
      <c r="EVL127" s="92"/>
      <c r="EVM127" s="92"/>
      <c r="EVN127" s="92"/>
      <c r="EVO127" s="92"/>
      <c r="EVP127" s="92"/>
      <c r="EVQ127" s="92"/>
      <c r="EVR127" s="92"/>
      <c r="EVS127" s="92"/>
      <c r="EVT127" s="92"/>
      <c r="EVU127" s="92"/>
      <c r="EVV127" s="92"/>
      <c r="EVW127" s="92"/>
      <c r="EVX127" s="92"/>
      <c r="EVY127" s="92"/>
      <c r="EVZ127" s="92"/>
      <c r="EWA127" s="92"/>
      <c r="EWB127" s="92"/>
      <c r="EWC127" s="92"/>
      <c r="EWD127" s="92"/>
      <c r="EWE127" s="92"/>
      <c r="EWF127" s="92"/>
      <c r="EWG127" s="92"/>
      <c r="EWH127" s="92"/>
      <c r="EWI127" s="92"/>
      <c r="EWJ127" s="92"/>
      <c r="EWK127" s="92"/>
      <c r="EWL127" s="92"/>
      <c r="EWM127" s="92"/>
      <c r="EWN127" s="92"/>
      <c r="EWO127" s="92"/>
      <c r="EWP127" s="92"/>
      <c r="EWQ127" s="92"/>
      <c r="EWR127" s="92"/>
      <c r="EWS127" s="92"/>
      <c r="EWT127" s="92"/>
      <c r="EWU127" s="92"/>
      <c r="EWV127" s="92"/>
      <c r="EWW127" s="92"/>
      <c r="EWX127" s="92"/>
      <c r="EWY127" s="92"/>
      <c r="EWZ127" s="92"/>
      <c r="EXA127" s="92"/>
      <c r="EXB127" s="92"/>
      <c r="EXC127" s="92"/>
      <c r="EXD127" s="92"/>
      <c r="EXE127" s="92"/>
      <c r="EXF127" s="92"/>
      <c r="EXG127" s="92"/>
      <c r="EXH127" s="92"/>
      <c r="EXI127" s="92"/>
      <c r="EXJ127" s="92"/>
      <c r="EXK127" s="92"/>
      <c r="EXL127" s="92"/>
      <c r="EXM127" s="92"/>
      <c r="EXN127" s="92"/>
      <c r="EXO127" s="92"/>
      <c r="EXP127" s="92"/>
      <c r="EXQ127" s="92"/>
      <c r="EXR127" s="92"/>
      <c r="EXS127" s="92"/>
      <c r="EXT127" s="92"/>
      <c r="EXU127" s="92"/>
      <c r="EXV127" s="92"/>
      <c r="EXW127" s="92"/>
      <c r="EXX127" s="92"/>
      <c r="EXY127" s="92"/>
      <c r="EXZ127" s="92"/>
      <c r="EYA127" s="92"/>
      <c r="EYB127" s="92"/>
      <c r="EYC127" s="92"/>
      <c r="EYD127" s="92"/>
      <c r="EYE127" s="92"/>
      <c r="EYF127" s="92"/>
      <c r="EYG127" s="92"/>
      <c r="EYH127" s="92"/>
      <c r="EYI127" s="92"/>
      <c r="EYJ127" s="92"/>
      <c r="EYK127" s="92"/>
      <c r="EYL127" s="92"/>
      <c r="EYM127" s="92"/>
      <c r="EYN127" s="92"/>
      <c r="EYO127" s="92"/>
      <c r="EYP127" s="92"/>
      <c r="EYQ127" s="92"/>
      <c r="EYR127" s="92"/>
      <c r="EYS127" s="92"/>
      <c r="EYT127" s="92"/>
      <c r="EYU127" s="92"/>
      <c r="EYV127" s="92"/>
      <c r="EYW127" s="92"/>
      <c r="EYX127" s="92"/>
      <c r="EYY127" s="92"/>
      <c r="EYZ127" s="92"/>
      <c r="EZA127" s="92"/>
      <c r="EZB127" s="92"/>
      <c r="EZC127" s="92"/>
      <c r="EZD127" s="92"/>
      <c r="EZE127" s="92"/>
      <c r="EZF127" s="92"/>
      <c r="EZG127" s="92"/>
      <c r="EZH127" s="92"/>
      <c r="EZI127" s="92"/>
      <c r="EZJ127" s="92"/>
      <c r="EZK127" s="92"/>
      <c r="EZL127" s="92"/>
      <c r="EZM127" s="92"/>
      <c r="EZN127" s="92"/>
      <c r="EZO127" s="92"/>
      <c r="EZP127" s="92"/>
      <c r="EZQ127" s="92"/>
      <c r="EZR127" s="92"/>
      <c r="EZS127" s="92"/>
      <c r="EZT127" s="92"/>
      <c r="EZU127" s="92"/>
      <c r="EZV127" s="92"/>
      <c r="EZW127" s="92"/>
      <c r="EZX127" s="92"/>
      <c r="EZY127" s="92"/>
      <c r="EZZ127" s="92"/>
      <c r="FAA127" s="92"/>
      <c r="FAB127" s="92"/>
      <c r="FAC127" s="92"/>
      <c r="FAD127" s="92"/>
      <c r="FAE127" s="92"/>
      <c r="FAF127" s="92"/>
      <c r="FAG127" s="92"/>
      <c r="FAH127" s="92"/>
      <c r="FAI127" s="92"/>
      <c r="FAJ127" s="92"/>
      <c r="FAK127" s="92"/>
      <c r="FAL127" s="92"/>
      <c r="FAM127" s="92"/>
      <c r="FAN127" s="92"/>
      <c r="FAO127" s="92"/>
      <c r="FAP127" s="92"/>
      <c r="FAQ127" s="92"/>
      <c r="FAR127" s="92"/>
      <c r="FAS127" s="92"/>
      <c r="FAT127" s="92"/>
      <c r="FAU127" s="92"/>
      <c r="FAV127" s="92"/>
      <c r="FAW127" s="92"/>
      <c r="FAX127" s="92"/>
      <c r="FAY127" s="92"/>
      <c r="FAZ127" s="92"/>
      <c r="FBA127" s="92"/>
      <c r="FBB127" s="92"/>
      <c r="FBC127" s="92"/>
      <c r="FBD127" s="92"/>
      <c r="FBE127" s="92"/>
      <c r="FBF127" s="92"/>
      <c r="FBG127" s="92"/>
      <c r="FBH127" s="92"/>
      <c r="FBI127" s="92"/>
      <c r="FBJ127" s="92"/>
      <c r="FBK127" s="92"/>
      <c r="FBL127" s="92"/>
      <c r="FBM127" s="92"/>
      <c r="FBN127" s="92"/>
      <c r="FBO127" s="92"/>
      <c r="FBP127" s="92"/>
      <c r="FBQ127" s="92"/>
      <c r="FBR127" s="92"/>
      <c r="FBS127" s="92"/>
      <c r="FBT127" s="92"/>
      <c r="FBU127" s="92"/>
      <c r="FBV127" s="92"/>
      <c r="FBW127" s="92"/>
      <c r="FBX127" s="92"/>
      <c r="FBY127" s="92"/>
      <c r="FBZ127" s="92"/>
      <c r="FCA127" s="92"/>
      <c r="FCB127" s="92"/>
      <c r="FCC127" s="92"/>
      <c r="FCD127" s="92"/>
      <c r="FCE127" s="92"/>
      <c r="FCF127" s="92"/>
      <c r="FCG127" s="92"/>
      <c r="FCH127" s="92"/>
      <c r="FCI127" s="92"/>
      <c r="FCJ127" s="92"/>
      <c r="FCK127" s="92"/>
      <c r="FCL127" s="92"/>
      <c r="FCM127" s="92"/>
      <c r="FCN127" s="92"/>
      <c r="FCO127" s="92"/>
      <c r="FCP127" s="92"/>
      <c r="FCQ127" s="92"/>
      <c r="FCR127" s="92"/>
      <c r="FCS127" s="92"/>
      <c r="FCT127" s="92"/>
      <c r="FCU127" s="92"/>
      <c r="FCV127" s="92"/>
      <c r="FCW127" s="92"/>
      <c r="FCX127" s="92"/>
      <c r="FCY127" s="92"/>
      <c r="FCZ127" s="92"/>
      <c r="FDA127" s="92"/>
      <c r="FDB127" s="92"/>
      <c r="FDC127" s="92"/>
      <c r="FDD127" s="92"/>
      <c r="FDE127" s="92"/>
      <c r="FDF127" s="92"/>
      <c r="FDG127" s="92"/>
      <c r="FDH127" s="92"/>
      <c r="FDI127" s="92"/>
      <c r="FDJ127" s="92"/>
      <c r="FDK127" s="92"/>
      <c r="FDL127" s="92"/>
      <c r="FDM127" s="92"/>
      <c r="FDN127" s="92"/>
      <c r="FDO127" s="92"/>
      <c r="FDP127" s="92"/>
      <c r="FDQ127" s="92"/>
      <c r="FDR127" s="92"/>
      <c r="FDS127" s="92"/>
      <c r="FDT127" s="92"/>
      <c r="FDU127" s="92"/>
      <c r="FDV127" s="92"/>
      <c r="FDW127" s="92"/>
      <c r="FDX127" s="92"/>
      <c r="FDY127" s="92"/>
      <c r="FDZ127" s="92"/>
      <c r="FEA127" s="92"/>
      <c r="FEB127" s="92"/>
      <c r="FEC127" s="92"/>
      <c r="FED127" s="92"/>
      <c r="FEE127" s="92"/>
      <c r="FEF127" s="92"/>
      <c r="FEG127" s="92"/>
      <c r="FEH127" s="92"/>
      <c r="FEI127" s="92"/>
      <c r="FEJ127" s="92"/>
      <c r="FEK127" s="92"/>
      <c r="FEL127" s="92"/>
      <c r="FEM127" s="92"/>
      <c r="FEN127" s="92"/>
      <c r="FEO127" s="92"/>
      <c r="FEP127" s="92"/>
      <c r="FEQ127" s="92"/>
      <c r="FER127" s="92"/>
      <c r="FES127" s="92"/>
      <c r="FET127" s="92"/>
      <c r="FEU127" s="92"/>
      <c r="FEV127" s="92"/>
      <c r="FEW127" s="92"/>
      <c r="FEX127" s="92"/>
      <c r="FEY127" s="92"/>
      <c r="FEZ127" s="92"/>
      <c r="FFA127" s="92"/>
      <c r="FFB127" s="92"/>
      <c r="FFC127" s="92"/>
      <c r="FFD127" s="92"/>
      <c r="FFE127" s="92"/>
      <c r="FFF127" s="92"/>
      <c r="FFG127" s="92"/>
      <c r="FFH127" s="92"/>
      <c r="FFI127" s="92"/>
      <c r="FFJ127" s="92"/>
      <c r="FFK127" s="92"/>
      <c r="FFL127" s="92"/>
      <c r="FFM127" s="92"/>
      <c r="FFN127" s="92"/>
      <c r="FFO127" s="92"/>
      <c r="FFP127" s="92"/>
      <c r="FFQ127" s="92"/>
      <c r="FFR127" s="92"/>
      <c r="FFS127" s="92"/>
      <c r="FFT127" s="92"/>
      <c r="FFU127" s="92"/>
      <c r="FFV127" s="92"/>
      <c r="FFW127" s="92"/>
      <c r="FFX127" s="92"/>
      <c r="FFY127" s="92"/>
      <c r="FFZ127" s="92"/>
      <c r="FGA127" s="92"/>
      <c r="FGB127" s="92"/>
      <c r="FGC127" s="92"/>
      <c r="FGD127" s="92"/>
      <c r="FGE127" s="92"/>
      <c r="FGF127" s="92"/>
      <c r="FGG127" s="92"/>
      <c r="FGH127" s="92"/>
      <c r="FGI127" s="92"/>
      <c r="FGJ127" s="92"/>
      <c r="FGK127" s="92"/>
      <c r="FGL127" s="92"/>
      <c r="FGM127" s="92"/>
      <c r="FGN127" s="92"/>
      <c r="FGO127" s="92"/>
      <c r="FGP127" s="92"/>
      <c r="FGQ127" s="92"/>
      <c r="FGR127" s="92"/>
      <c r="FGS127" s="92"/>
      <c r="FGT127" s="92"/>
      <c r="FGU127" s="92"/>
      <c r="FGV127" s="92"/>
      <c r="FGW127" s="92"/>
      <c r="FGX127" s="92"/>
      <c r="FGY127" s="92"/>
      <c r="FGZ127" s="92"/>
      <c r="FHA127" s="92"/>
      <c r="FHB127" s="92"/>
      <c r="FHC127" s="92"/>
      <c r="FHD127" s="92"/>
      <c r="FHE127" s="92"/>
      <c r="FHF127" s="92"/>
      <c r="FHG127" s="92"/>
      <c r="FHH127" s="92"/>
      <c r="FHI127" s="92"/>
      <c r="FHJ127" s="92"/>
      <c r="FHK127" s="92"/>
      <c r="FHL127" s="92"/>
      <c r="FHM127" s="92"/>
      <c r="FHN127" s="92"/>
      <c r="FHO127" s="92"/>
      <c r="FHP127" s="92"/>
      <c r="FHQ127" s="92"/>
      <c r="FHR127" s="92"/>
      <c r="FHS127" s="92"/>
      <c r="FHT127" s="92"/>
      <c r="FHU127" s="92"/>
      <c r="FHV127" s="92"/>
      <c r="FHW127" s="92"/>
      <c r="FHX127" s="92"/>
      <c r="FHY127" s="92"/>
      <c r="FHZ127" s="92"/>
      <c r="FIA127" s="92"/>
      <c r="FIB127" s="92"/>
      <c r="FIC127" s="92"/>
      <c r="FID127" s="92"/>
      <c r="FIE127" s="92"/>
      <c r="FIF127" s="92"/>
      <c r="FIG127" s="92"/>
      <c r="FIH127" s="92"/>
      <c r="FII127" s="92"/>
      <c r="FIJ127" s="92"/>
      <c r="FIK127" s="92"/>
      <c r="FIL127" s="92"/>
      <c r="FIM127" s="92"/>
      <c r="FIN127" s="92"/>
      <c r="FIO127" s="92"/>
      <c r="FIP127" s="92"/>
      <c r="FIQ127" s="92"/>
      <c r="FIR127" s="92"/>
      <c r="FIS127" s="92"/>
      <c r="FIT127" s="92"/>
      <c r="FIU127" s="92"/>
      <c r="FIV127" s="92"/>
      <c r="FIW127" s="92"/>
      <c r="FIX127" s="92"/>
      <c r="FIY127" s="92"/>
      <c r="FIZ127" s="92"/>
      <c r="FJA127" s="92"/>
      <c r="FJB127" s="92"/>
      <c r="FJC127" s="92"/>
      <c r="FJD127" s="92"/>
      <c r="FJE127" s="92"/>
      <c r="FJF127" s="92"/>
      <c r="FJG127" s="92"/>
      <c r="FJH127" s="92"/>
      <c r="FJI127" s="92"/>
      <c r="FJJ127" s="92"/>
      <c r="FJK127" s="92"/>
      <c r="FJL127" s="92"/>
      <c r="FJM127" s="92"/>
      <c r="FJN127" s="92"/>
      <c r="FJO127" s="92"/>
      <c r="FJP127" s="92"/>
      <c r="FJQ127" s="92"/>
      <c r="FJR127" s="92"/>
      <c r="FJS127" s="92"/>
      <c r="FJT127" s="92"/>
      <c r="FJU127" s="92"/>
      <c r="FJV127" s="92"/>
      <c r="FJW127" s="92"/>
      <c r="FJX127" s="92"/>
      <c r="FJY127" s="92"/>
      <c r="FJZ127" s="92"/>
      <c r="FKA127" s="92"/>
      <c r="FKB127" s="92"/>
      <c r="FKC127" s="92"/>
      <c r="FKD127" s="92"/>
      <c r="FKE127" s="92"/>
      <c r="FKF127" s="92"/>
      <c r="FKG127" s="92"/>
      <c r="FKH127" s="92"/>
      <c r="FKI127" s="92"/>
      <c r="FKJ127" s="92"/>
      <c r="FKK127" s="92"/>
      <c r="FKL127" s="92"/>
      <c r="FKM127" s="92"/>
      <c r="FKN127" s="92"/>
      <c r="FKO127" s="92"/>
      <c r="FKP127" s="92"/>
      <c r="FKQ127" s="92"/>
      <c r="FKR127" s="92"/>
      <c r="FKS127" s="92"/>
      <c r="FKT127" s="92"/>
      <c r="FKU127" s="92"/>
      <c r="FKV127" s="92"/>
      <c r="FKW127" s="92"/>
      <c r="FKX127" s="92"/>
      <c r="FKY127" s="92"/>
      <c r="FKZ127" s="92"/>
      <c r="FLA127" s="92"/>
      <c r="FLB127" s="92"/>
      <c r="FLC127" s="92"/>
      <c r="FLD127" s="92"/>
      <c r="FLE127" s="92"/>
      <c r="FLF127" s="92"/>
      <c r="FLG127" s="92"/>
      <c r="FLH127" s="92"/>
      <c r="FLI127" s="92"/>
      <c r="FLJ127" s="92"/>
      <c r="FLK127" s="92"/>
      <c r="FLL127" s="92"/>
      <c r="FLM127" s="92"/>
      <c r="FLN127" s="92"/>
      <c r="FLO127" s="92"/>
      <c r="FLP127" s="92"/>
      <c r="FLQ127" s="92"/>
      <c r="FLR127" s="92"/>
      <c r="FLS127" s="92"/>
      <c r="FLT127" s="92"/>
      <c r="FLU127" s="92"/>
      <c r="FLV127" s="92"/>
      <c r="FLW127" s="92"/>
      <c r="FLX127" s="92"/>
      <c r="FLY127" s="92"/>
      <c r="FLZ127" s="92"/>
      <c r="FMA127" s="92"/>
      <c r="FMB127" s="92"/>
      <c r="FMC127" s="92"/>
      <c r="FMD127" s="92"/>
      <c r="FME127" s="92"/>
      <c r="FMF127" s="92"/>
      <c r="FMG127" s="92"/>
      <c r="FMH127" s="92"/>
      <c r="FMI127" s="92"/>
      <c r="FMJ127" s="92"/>
      <c r="FMK127" s="92"/>
      <c r="FML127" s="92"/>
      <c r="FMM127" s="92"/>
      <c r="FMN127" s="92"/>
      <c r="FMO127" s="92"/>
      <c r="FMP127" s="92"/>
      <c r="FMQ127" s="92"/>
      <c r="FMR127" s="92"/>
      <c r="FMS127" s="92"/>
      <c r="FMT127" s="92"/>
      <c r="FMU127" s="92"/>
      <c r="FMV127" s="92"/>
      <c r="FMW127" s="92"/>
      <c r="FMX127" s="92"/>
      <c r="FMY127" s="92"/>
      <c r="FMZ127" s="92"/>
      <c r="FNA127" s="92"/>
      <c r="FNB127" s="92"/>
      <c r="FNC127" s="92"/>
      <c r="FND127" s="92"/>
      <c r="FNE127" s="92"/>
      <c r="FNF127" s="92"/>
      <c r="FNG127" s="92"/>
      <c r="FNH127" s="92"/>
      <c r="FNI127" s="92"/>
      <c r="FNJ127" s="92"/>
      <c r="FNK127" s="92"/>
      <c r="FNL127" s="92"/>
      <c r="FNM127" s="92"/>
      <c r="FNN127" s="92"/>
      <c r="FNO127" s="92"/>
      <c r="FNP127" s="92"/>
      <c r="FNQ127" s="92"/>
      <c r="FNR127" s="92"/>
      <c r="FNS127" s="92"/>
      <c r="FNT127" s="92"/>
      <c r="FNU127" s="92"/>
      <c r="FNV127" s="92"/>
      <c r="FNW127" s="92"/>
      <c r="FNX127" s="92"/>
      <c r="FNY127" s="92"/>
      <c r="FNZ127" s="92"/>
      <c r="FOA127" s="92"/>
      <c r="FOB127" s="92"/>
      <c r="FOC127" s="92"/>
      <c r="FOD127" s="92"/>
      <c r="FOE127" s="92"/>
      <c r="FOF127" s="92"/>
      <c r="FOG127" s="92"/>
      <c r="FOH127" s="92"/>
      <c r="FOI127" s="92"/>
      <c r="FOJ127" s="92"/>
      <c r="FOK127" s="92"/>
      <c r="FOL127" s="92"/>
      <c r="FOM127" s="92"/>
      <c r="FON127" s="92"/>
      <c r="FOO127" s="92"/>
      <c r="FOP127" s="92"/>
      <c r="FOQ127" s="92"/>
      <c r="FOR127" s="92"/>
      <c r="FOS127" s="92"/>
      <c r="FOT127" s="92"/>
      <c r="FOU127" s="92"/>
      <c r="FOV127" s="92"/>
      <c r="FOW127" s="92"/>
      <c r="FOX127" s="92"/>
      <c r="FOY127" s="92"/>
      <c r="FOZ127" s="92"/>
      <c r="FPA127" s="92"/>
      <c r="FPB127" s="92"/>
      <c r="FPC127" s="92"/>
      <c r="FPD127" s="92"/>
      <c r="FPE127" s="92"/>
      <c r="FPF127" s="92"/>
      <c r="FPG127" s="92"/>
      <c r="FPH127" s="92"/>
      <c r="FPI127" s="92"/>
      <c r="FPJ127" s="92"/>
      <c r="FPK127" s="92"/>
      <c r="FPL127" s="92"/>
      <c r="FPM127" s="92"/>
      <c r="FPN127" s="92"/>
      <c r="FPO127" s="92"/>
      <c r="FPP127" s="92"/>
      <c r="FPQ127" s="92"/>
      <c r="FPR127" s="92"/>
      <c r="FPS127" s="92"/>
      <c r="FPT127" s="92"/>
      <c r="FPU127" s="92"/>
      <c r="FPV127" s="92"/>
      <c r="FPW127" s="92"/>
      <c r="FPX127" s="92"/>
      <c r="FPY127" s="92"/>
      <c r="FPZ127" s="92"/>
      <c r="FQA127" s="92"/>
      <c r="FQB127" s="92"/>
      <c r="FQC127" s="92"/>
      <c r="FQD127" s="92"/>
      <c r="FQE127" s="92"/>
      <c r="FQF127" s="92"/>
      <c r="FQG127" s="92"/>
      <c r="FQH127" s="92"/>
      <c r="FQI127" s="92"/>
      <c r="FQJ127" s="92"/>
      <c r="FQK127" s="92"/>
      <c r="FQL127" s="92"/>
      <c r="FQM127" s="92"/>
      <c r="FQN127" s="92"/>
      <c r="FQO127" s="92"/>
      <c r="FQP127" s="92"/>
      <c r="FQQ127" s="92"/>
      <c r="FQR127" s="92"/>
      <c r="FQS127" s="92"/>
      <c r="FQT127" s="92"/>
      <c r="FQU127" s="92"/>
      <c r="FQV127" s="92"/>
      <c r="FQW127" s="92"/>
      <c r="FQX127" s="92"/>
      <c r="FQY127" s="92"/>
      <c r="FQZ127" s="92"/>
      <c r="FRA127" s="92"/>
      <c r="FRB127" s="92"/>
      <c r="FRC127" s="92"/>
      <c r="FRD127" s="92"/>
      <c r="FRE127" s="92"/>
      <c r="FRF127" s="92"/>
      <c r="FRG127" s="92"/>
      <c r="FRH127" s="92"/>
      <c r="FRI127" s="92"/>
      <c r="FRJ127" s="92"/>
      <c r="FRK127" s="92"/>
      <c r="FRL127" s="92"/>
      <c r="FRM127" s="92"/>
      <c r="FRN127" s="92"/>
      <c r="FRO127" s="92"/>
      <c r="FRP127" s="92"/>
      <c r="FRQ127" s="92"/>
      <c r="FRR127" s="92"/>
      <c r="FRS127" s="92"/>
      <c r="FRT127" s="92"/>
      <c r="FRU127" s="92"/>
      <c r="FRV127" s="92"/>
      <c r="FRW127" s="92"/>
      <c r="FRX127" s="92"/>
      <c r="FRY127" s="92"/>
      <c r="FRZ127" s="92"/>
      <c r="FSA127" s="92"/>
      <c r="FSB127" s="92"/>
      <c r="FSC127" s="92"/>
      <c r="FSD127" s="92"/>
      <c r="FSE127" s="92"/>
      <c r="FSF127" s="92"/>
      <c r="FSG127" s="92"/>
      <c r="FSH127" s="92"/>
      <c r="FSI127" s="92"/>
      <c r="FSJ127" s="92"/>
      <c r="FSK127" s="92"/>
      <c r="FSL127" s="92"/>
      <c r="FSM127" s="92"/>
      <c r="FSN127" s="92"/>
      <c r="FSO127" s="92"/>
      <c r="FSP127" s="92"/>
      <c r="FSQ127" s="92"/>
      <c r="FSR127" s="92"/>
      <c r="FSS127" s="92"/>
      <c r="FST127" s="92"/>
      <c r="FSU127" s="92"/>
      <c r="FSV127" s="92"/>
      <c r="FSW127" s="92"/>
      <c r="FSX127" s="92"/>
      <c r="FSY127" s="92"/>
      <c r="FSZ127" s="92"/>
      <c r="FTA127" s="92"/>
      <c r="FTB127" s="92"/>
      <c r="FTC127" s="92"/>
      <c r="FTD127" s="92"/>
      <c r="FTE127" s="92"/>
      <c r="FTF127" s="92"/>
      <c r="FTG127" s="92"/>
      <c r="FTH127" s="92"/>
      <c r="FTI127" s="92"/>
      <c r="FTJ127" s="92"/>
      <c r="FTK127" s="92"/>
      <c r="FTL127" s="92"/>
      <c r="FTM127" s="92"/>
      <c r="FTN127" s="92"/>
      <c r="FTO127" s="92"/>
      <c r="FTP127" s="92"/>
      <c r="FTQ127" s="92"/>
      <c r="FTR127" s="92"/>
      <c r="FTS127" s="92"/>
      <c r="FTT127" s="92"/>
      <c r="FTU127" s="92"/>
      <c r="FTV127" s="92"/>
      <c r="FTW127" s="92"/>
      <c r="FTX127" s="92"/>
      <c r="FTY127" s="92"/>
      <c r="FTZ127" s="92"/>
      <c r="FUA127" s="92"/>
      <c r="FUB127" s="92"/>
      <c r="FUC127" s="92"/>
      <c r="FUD127" s="92"/>
      <c r="FUE127" s="92"/>
      <c r="FUF127" s="92"/>
      <c r="FUG127" s="92"/>
      <c r="FUH127" s="92"/>
      <c r="FUI127" s="92"/>
      <c r="FUJ127" s="92"/>
      <c r="FUK127" s="92"/>
      <c r="FUL127" s="92"/>
      <c r="FUM127" s="92"/>
      <c r="FUN127" s="92"/>
      <c r="FUO127" s="92"/>
      <c r="FUP127" s="92"/>
      <c r="FUQ127" s="92"/>
      <c r="FUR127" s="92"/>
      <c r="FUS127" s="92"/>
      <c r="FUT127" s="92"/>
      <c r="FUU127" s="92"/>
      <c r="FUV127" s="92"/>
      <c r="FUW127" s="92"/>
      <c r="FUX127" s="92"/>
      <c r="FUY127" s="92"/>
      <c r="FUZ127" s="92"/>
      <c r="FVA127" s="92"/>
      <c r="FVB127" s="92"/>
      <c r="FVC127" s="92"/>
      <c r="FVD127" s="92"/>
      <c r="FVE127" s="92"/>
      <c r="FVF127" s="92"/>
      <c r="FVG127" s="92"/>
      <c r="FVH127" s="92"/>
      <c r="FVI127" s="92"/>
      <c r="FVJ127" s="92"/>
      <c r="FVK127" s="92"/>
      <c r="FVL127" s="92"/>
      <c r="FVM127" s="92"/>
      <c r="FVN127" s="92"/>
      <c r="FVO127" s="92"/>
      <c r="FVP127" s="92"/>
      <c r="FVQ127" s="92"/>
      <c r="FVR127" s="92"/>
      <c r="FVS127" s="92"/>
      <c r="FVT127" s="92"/>
      <c r="FVU127" s="92"/>
      <c r="FVV127" s="92"/>
      <c r="FVW127" s="92"/>
      <c r="FVX127" s="92"/>
      <c r="FVY127" s="92"/>
      <c r="FVZ127" s="92"/>
      <c r="FWA127" s="92"/>
      <c r="FWB127" s="92"/>
      <c r="FWC127" s="92"/>
      <c r="FWD127" s="92"/>
      <c r="FWE127" s="92"/>
      <c r="FWF127" s="92"/>
      <c r="FWG127" s="92"/>
      <c r="FWH127" s="92"/>
      <c r="FWI127" s="92"/>
      <c r="FWJ127" s="92"/>
      <c r="FWK127" s="92"/>
      <c r="FWL127" s="92"/>
      <c r="FWM127" s="92"/>
      <c r="FWN127" s="92"/>
      <c r="FWO127" s="92"/>
      <c r="FWP127" s="92"/>
      <c r="FWQ127" s="92"/>
      <c r="FWR127" s="92"/>
      <c r="FWS127" s="92"/>
      <c r="FWT127" s="92"/>
      <c r="FWU127" s="92"/>
      <c r="FWV127" s="92"/>
      <c r="FWW127" s="92"/>
      <c r="FWX127" s="92"/>
      <c r="FWY127" s="92"/>
      <c r="FWZ127" s="92"/>
      <c r="FXA127" s="92"/>
      <c r="FXB127" s="92"/>
      <c r="FXC127" s="92"/>
      <c r="FXD127" s="92"/>
      <c r="FXE127" s="92"/>
      <c r="FXF127" s="92"/>
      <c r="FXG127" s="92"/>
      <c r="FXH127" s="92"/>
      <c r="FXI127" s="92"/>
      <c r="FXJ127" s="92"/>
      <c r="FXK127" s="92"/>
      <c r="FXL127" s="92"/>
      <c r="FXM127" s="92"/>
      <c r="FXN127" s="92"/>
      <c r="FXO127" s="92"/>
      <c r="FXP127" s="92"/>
      <c r="FXQ127" s="92"/>
      <c r="FXR127" s="92"/>
      <c r="FXS127" s="92"/>
      <c r="FXT127" s="92"/>
      <c r="FXU127" s="92"/>
      <c r="FXV127" s="92"/>
      <c r="FXW127" s="92"/>
      <c r="FXX127" s="92"/>
      <c r="FXY127" s="92"/>
      <c r="FXZ127" s="92"/>
      <c r="FYA127" s="92"/>
      <c r="FYB127" s="92"/>
      <c r="FYC127" s="92"/>
      <c r="FYD127" s="92"/>
      <c r="FYE127" s="92"/>
      <c r="FYF127" s="92"/>
      <c r="FYG127" s="92"/>
      <c r="FYH127" s="92"/>
      <c r="FYI127" s="92"/>
      <c r="FYJ127" s="92"/>
      <c r="FYK127" s="92"/>
      <c r="FYL127" s="92"/>
      <c r="FYM127" s="92"/>
      <c r="FYN127" s="92"/>
      <c r="FYO127" s="92"/>
      <c r="FYP127" s="92"/>
      <c r="FYQ127" s="92"/>
      <c r="FYR127" s="92"/>
      <c r="FYS127" s="92"/>
      <c r="FYT127" s="92"/>
      <c r="FYU127" s="92"/>
      <c r="FYV127" s="92"/>
      <c r="FYW127" s="92"/>
      <c r="FYX127" s="92"/>
      <c r="FYY127" s="92"/>
      <c r="FYZ127" s="92"/>
      <c r="FZA127" s="92"/>
      <c r="FZB127" s="92"/>
      <c r="FZC127" s="92"/>
      <c r="FZD127" s="92"/>
      <c r="FZE127" s="92"/>
      <c r="FZF127" s="92"/>
      <c r="FZG127" s="92"/>
      <c r="FZH127" s="92"/>
      <c r="FZI127" s="92"/>
      <c r="FZJ127" s="92"/>
      <c r="FZK127" s="92"/>
      <c r="FZL127" s="92"/>
      <c r="FZM127" s="92"/>
      <c r="FZN127" s="92"/>
      <c r="FZO127" s="92"/>
      <c r="FZP127" s="92"/>
      <c r="FZQ127" s="92"/>
      <c r="FZR127" s="92"/>
      <c r="FZS127" s="92"/>
      <c r="FZT127" s="92"/>
      <c r="FZU127" s="92"/>
      <c r="FZV127" s="92"/>
      <c r="FZW127" s="92"/>
      <c r="FZX127" s="92"/>
      <c r="FZY127" s="92"/>
      <c r="FZZ127" s="92"/>
      <c r="GAA127" s="92"/>
      <c r="GAB127" s="92"/>
      <c r="GAC127" s="92"/>
      <c r="GAD127" s="92"/>
      <c r="GAE127" s="92"/>
      <c r="GAF127" s="92"/>
      <c r="GAG127" s="92"/>
      <c r="GAH127" s="92"/>
      <c r="GAI127" s="92"/>
      <c r="GAJ127" s="92"/>
      <c r="GAK127" s="92"/>
      <c r="GAL127" s="92"/>
      <c r="GAM127" s="92"/>
      <c r="GAN127" s="92"/>
      <c r="GAO127" s="92"/>
      <c r="GAP127" s="92"/>
      <c r="GAQ127" s="92"/>
      <c r="GAR127" s="92"/>
      <c r="GAS127" s="92"/>
      <c r="GAT127" s="92"/>
      <c r="GAU127" s="92"/>
      <c r="GAV127" s="92"/>
      <c r="GAW127" s="92"/>
      <c r="GAX127" s="92"/>
      <c r="GAY127" s="92"/>
      <c r="GAZ127" s="92"/>
      <c r="GBA127" s="92"/>
      <c r="GBB127" s="92"/>
      <c r="GBC127" s="92"/>
      <c r="GBD127" s="92"/>
      <c r="GBE127" s="92"/>
      <c r="GBF127" s="92"/>
      <c r="GBG127" s="92"/>
      <c r="GBH127" s="92"/>
      <c r="GBI127" s="92"/>
      <c r="GBJ127" s="92"/>
      <c r="GBK127" s="92"/>
      <c r="GBL127" s="92"/>
      <c r="GBM127" s="92"/>
      <c r="GBN127" s="92"/>
      <c r="GBO127" s="92"/>
      <c r="GBP127" s="92"/>
      <c r="GBQ127" s="92"/>
      <c r="GBR127" s="92"/>
      <c r="GBS127" s="92"/>
      <c r="GBT127" s="92"/>
      <c r="GBU127" s="92"/>
      <c r="GBV127" s="92"/>
      <c r="GBW127" s="92"/>
      <c r="GBX127" s="92"/>
      <c r="GBY127" s="92"/>
      <c r="GBZ127" s="92"/>
      <c r="GCA127" s="92"/>
      <c r="GCB127" s="92"/>
      <c r="GCC127" s="92"/>
      <c r="GCD127" s="92"/>
      <c r="GCE127" s="92"/>
      <c r="GCF127" s="92"/>
      <c r="GCG127" s="92"/>
      <c r="GCH127" s="92"/>
      <c r="GCI127" s="92"/>
      <c r="GCJ127" s="92"/>
      <c r="GCK127" s="92"/>
      <c r="GCL127" s="92"/>
      <c r="GCM127" s="92"/>
      <c r="GCN127" s="92"/>
      <c r="GCO127" s="92"/>
      <c r="GCP127" s="92"/>
      <c r="GCQ127" s="92"/>
      <c r="GCR127" s="92"/>
      <c r="GCS127" s="92"/>
      <c r="GCT127" s="92"/>
      <c r="GCU127" s="92"/>
      <c r="GCV127" s="92"/>
      <c r="GCW127" s="92"/>
      <c r="GCX127" s="92"/>
      <c r="GCY127" s="92"/>
      <c r="GCZ127" s="92"/>
      <c r="GDA127" s="92"/>
      <c r="GDB127" s="92"/>
      <c r="GDC127" s="92"/>
      <c r="GDD127" s="92"/>
      <c r="GDE127" s="92"/>
      <c r="GDF127" s="92"/>
      <c r="GDG127" s="92"/>
      <c r="GDH127" s="92"/>
      <c r="GDI127" s="92"/>
      <c r="GDJ127" s="92"/>
      <c r="GDK127" s="92"/>
      <c r="GDL127" s="92"/>
      <c r="GDM127" s="92"/>
      <c r="GDN127" s="92"/>
      <c r="GDO127" s="92"/>
      <c r="GDP127" s="92"/>
      <c r="GDQ127" s="92"/>
      <c r="GDR127" s="92"/>
      <c r="GDS127" s="92"/>
      <c r="GDT127" s="92"/>
      <c r="GDU127" s="92"/>
      <c r="GDV127" s="92"/>
      <c r="GDW127" s="92"/>
      <c r="GDX127" s="92"/>
      <c r="GDY127" s="92"/>
      <c r="GDZ127" s="92"/>
      <c r="GEA127" s="92"/>
      <c r="GEB127" s="92"/>
      <c r="GEC127" s="92"/>
      <c r="GED127" s="92"/>
      <c r="GEE127" s="92"/>
      <c r="GEF127" s="92"/>
      <c r="GEG127" s="92"/>
      <c r="GEH127" s="92"/>
      <c r="GEI127" s="92"/>
      <c r="GEJ127" s="92"/>
      <c r="GEK127" s="92"/>
      <c r="GEL127" s="92"/>
      <c r="GEM127" s="92"/>
      <c r="GEN127" s="92"/>
      <c r="GEO127" s="92"/>
      <c r="GEP127" s="92"/>
      <c r="GEQ127" s="92"/>
      <c r="GER127" s="92"/>
      <c r="GES127" s="92"/>
      <c r="GET127" s="92"/>
      <c r="GEU127" s="92"/>
      <c r="GEV127" s="92"/>
      <c r="GEW127" s="92"/>
      <c r="GEX127" s="92"/>
      <c r="GEY127" s="92"/>
      <c r="GEZ127" s="92"/>
      <c r="GFA127" s="92"/>
      <c r="GFB127" s="92"/>
      <c r="GFC127" s="92"/>
      <c r="GFD127" s="92"/>
      <c r="GFE127" s="92"/>
      <c r="GFF127" s="92"/>
      <c r="GFG127" s="92"/>
      <c r="GFH127" s="92"/>
      <c r="GFI127" s="92"/>
      <c r="GFJ127" s="92"/>
      <c r="GFK127" s="92"/>
      <c r="GFL127" s="92"/>
      <c r="GFM127" s="92"/>
      <c r="GFN127" s="92"/>
      <c r="GFO127" s="92"/>
      <c r="GFP127" s="92"/>
      <c r="GFQ127" s="92"/>
      <c r="GFR127" s="92"/>
      <c r="GFS127" s="92"/>
      <c r="GFT127" s="92"/>
      <c r="GFU127" s="92"/>
      <c r="GFV127" s="92"/>
      <c r="GFW127" s="92"/>
      <c r="GFX127" s="92"/>
      <c r="GFY127" s="92"/>
      <c r="GFZ127" s="92"/>
      <c r="GGA127" s="92"/>
      <c r="GGB127" s="92"/>
      <c r="GGC127" s="92"/>
      <c r="GGD127" s="92"/>
      <c r="GGE127" s="92"/>
      <c r="GGF127" s="92"/>
      <c r="GGG127" s="92"/>
      <c r="GGH127" s="92"/>
      <c r="GGI127" s="92"/>
      <c r="GGJ127" s="92"/>
      <c r="GGK127" s="92"/>
      <c r="GGL127" s="92"/>
      <c r="GGM127" s="92"/>
      <c r="GGN127" s="92"/>
      <c r="GGO127" s="92"/>
      <c r="GGP127" s="92"/>
      <c r="GGQ127" s="92"/>
      <c r="GGR127" s="92"/>
      <c r="GGS127" s="92"/>
      <c r="GGT127" s="92"/>
      <c r="GGU127" s="92"/>
      <c r="GGV127" s="92"/>
      <c r="GGW127" s="92"/>
      <c r="GGX127" s="92"/>
      <c r="GGY127" s="92"/>
      <c r="GGZ127" s="92"/>
      <c r="GHA127" s="92"/>
      <c r="GHB127" s="92"/>
      <c r="GHC127" s="92"/>
      <c r="GHD127" s="92"/>
      <c r="GHE127" s="92"/>
      <c r="GHF127" s="92"/>
      <c r="GHG127" s="92"/>
      <c r="GHH127" s="92"/>
      <c r="GHI127" s="92"/>
      <c r="GHJ127" s="92"/>
      <c r="GHK127" s="92"/>
      <c r="GHL127" s="92"/>
      <c r="GHM127" s="92"/>
      <c r="GHN127" s="92"/>
      <c r="GHO127" s="92"/>
      <c r="GHP127" s="92"/>
      <c r="GHQ127" s="92"/>
      <c r="GHR127" s="92"/>
      <c r="GHS127" s="92"/>
      <c r="GHT127" s="92"/>
      <c r="GHU127" s="92"/>
      <c r="GHV127" s="92"/>
      <c r="GHW127" s="92"/>
      <c r="GHX127" s="92"/>
      <c r="GHY127" s="92"/>
      <c r="GHZ127" s="92"/>
      <c r="GIA127" s="92"/>
      <c r="GIB127" s="92"/>
      <c r="GIC127" s="92"/>
      <c r="GID127" s="92"/>
      <c r="GIE127" s="92"/>
      <c r="GIF127" s="92"/>
      <c r="GIG127" s="92"/>
      <c r="GIH127" s="92"/>
      <c r="GII127" s="92"/>
      <c r="GIJ127" s="92"/>
      <c r="GIK127" s="92"/>
      <c r="GIL127" s="92"/>
      <c r="GIM127" s="92"/>
      <c r="GIN127" s="92"/>
      <c r="GIO127" s="92"/>
      <c r="GIP127" s="92"/>
      <c r="GIQ127" s="92"/>
      <c r="GIR127" s="92"/>
      <c r="GIS127" s="92"/>
      <c r="GIT127" s="92"/>
      <c r="GIU127" s="92"/>
      <c r="GIV127" s="92"/>
      <c r="GIW127" s="92"/>
      <c r="GIX127" s="92"/>
      <c r="GIY127" s="92"/>
      <c r="GIZ127" s="92"/>
      <c r="GJA127" s="92"/>
      <c r="GJB127" s="92"/>
      <c r="GJC127" s="92"/>
      <c r="GJD127" s="92"/>
      <c r="GJE127" s="92"/>
      <c r="GJF127" s="92"/>
      <c r="GJG127" s="92"/>
      <c r="GJH127" s="92"/>
      <c r="GJI127" s="92"/>
      <c r="GJJ127" s="92"/>
      <c r="GJK127" s="92"/>
      <c r="GJL127" s="92"/>
      <c r="GJM127" s="92"/>
      <c r="GJN127" s="92"/>
      <c r="GJO127" s="92"/>
      <c r="GJP127" s="92"/>
      <c r="GJQ127" s="92"/>
      <c r="GJR127" s="92"/>
      <c r="GJS127" s="92"/>
      <c r="GJT127" s="92"/>
      <c r="GJU127" s="92"/>
      <c r="GJV127" s="92"/>
      <c r="GJW127" s="92"/>
      <c r="GJX127" s="92"/>
      <c r="GJY127" s="92"/>
      <c r="GJZ127" s="92"/>
      <c r="GKA127" s="92"/>
      <c r="GKB127" s="92"/>
      <c r="GKC127" s="92"/>
      <c r="GKD127" s="92"/>
      <c r="GKE127" s="92"/>
      <c r="GKF127" s="92"/>
      <c r="GKG127" s="92"/>
      <c r="GKH127" s="92"/>
      <c r="GKI127" s="92"/>
      <c r="GKJ127" s="92"/>
      <c r="GKK127" s="92"/>
      <c r="GKL127" s="92"/>
      <c r="GKM127" s="92"/>
      <c r="GKN127" s="92"/>
      <c r="GKO127" s="92"/>
      <c r="GKP127" s="92"/>
      <c r="GKQ127" s="92"/>
      <c r="GKR127" s="92"/>
      <c r="GKS127" s="92"/>
      <c r="GKT127" s="92"/>
      <c r="GKU127" s="92"/>
      <c r="GKV127" s="92"/>
      <c r="GKW127" s="92"/>
      <c r="GKX127" s="92"/>
      <c r="GKY127" s="92"/>
      <c r="GKZ127" s="92"/>
      <c r="GLA127" s="92"/>
      <c r="GLB127" s="92"/>
      <c r="GLC127" s="92"/>
      <c r="GLD127" s="92"/>
      <c r="GLE127" s="92"/>
      <c r="GLF127" s="92"/>
      <c r="GLG127" s="92"/>
      <c r="GLH127" s="92"/>
      <c r="GLI127" s="92"/>
      <c r="GLJ127" s="92"/>
      <c r="GLK127" s="92"/>
      <c r="GLL127" s="92"/>
      <c r="GLM127" s="92"/>
      <c r="GLN127" s="92"/>
      <c r="GLO127" s="92"/>
      <c r="GLP127" s="92"/>
      <c r="GLQ127" s="92"/>
      <c r="GLR127" s="92"/>
      <c r="GLS127" s="92"/>
      <c r="GLT127" s="92"/>
      <c r="GLU127" s="92"/>
      <c r="GLV127" s="92"/>
      <c r="GLW127" s="92"/>
      <c r="GLX127" s="92"/>
      <c r="GLY127" s="92"/>
      <c r="GLZ127" s="92"/>
      <c r="GMA127" s="92"/>
      <c r="GMB127" s="92"/>
      <c r="GMC127" s="92"/>
      <c r="GMD127" s="92"/>
      <c r="GME127" s="92"/>
      <c r="GMF127" s="92"/>
      <c r="GMG127" s="92"/>
      <c r="GMH127" s="92"/>
      <c r="GMI127" s="92"/>
      <c r="GMJ127" s="92"/>
      <c r="GMK127" s="92"/>
      <c r="GML127" s="92"/>
      <c r="GMM127" s="92"/>
      <c r="GMN127" s="92"/>
      <c r="GMO127" s="92"/>
      <c r="GMP127" s="92"/>
      <c r="GMQ127" s="92"/>
      <c r="GMR127" s="92"/>
      <c r="GMS127" s="92"/>
      <c r="GMT127" s="92"/>
      <c r="GMU127" s="92"/>
      <c r="GMV127" s="92"/>
      <c r="GMW127" s="92"/>
      <c r="GMX127" s="92"/>
      <c r="GMY127" s="92"/>
      <c r="GMZ127" s="92"/>
      <c r="GNA127" s="92"/>
      <c r="GNB127" s="92"/>
      <c r="GNC127" s="92"/>
      <c r="GND127" s="92"/>
      <c r="GNE127" s="92"/>
      <c r="GNF127" s="92"/>
      <c r="GNG127" s="92"/>
      <c r="GNH127" s="92"/>
      <c r="GNI127" s="92"/>
      <c r="GNJ127" s="92"/>
      <c r="GNK127" s="92"/>
      <c r="GNL127" s="92"/>
      <c r="GNM127" s="92"/>
      <c r="GNN127" s="92"/>
      <c r="GNO127" s="92"/>
      <c r="GNP127" s="92"/>
      <c r="GNQ127" s="92"/>
      <c r="GNR127" s="92"/>
      <c r="GNS127" s="92"/>
      <c r="GNT127" s="92"/>
      <c r="GNU127" s="92"/>
      <c r="GNV127" s="92"/>
      <c r="GNW127" s="92"/>
      <c r="GNX127" s="92"/>
      <c r="GNY127" s="92"/>
      <c r="GNZ127" s="92"/>
      <c r="GOA127" s="92"/>
      <c r="GOB127" s="92"/>
      <c r="GOC127" s="92"/>
      <c r="GOD127" s="92"/>
      <c r="GOE127" s="92"/>
      <c r="GOF127" s="92"/>
      <c r="GOG127" s="92"/>
      <c r="GOH127" s="92"/>
      <c r="GOI127" s="92"/>
      <c r="GOJ127" s="92"/>
      <c r="GOK127" s="92"/>
      <c r="GOL127" s="92"/>
      <c r="GOM127" s="92"/>
      <c r="GON127" s="92"/>
      <c r="GOO127" s="92"/>
      <c r="GOP127" s="92"/>
      <c r="GOQ127" s="92"/>
      <c r="GOR127" s="92"/>
      <c r="GOS127" s="92"/>
      <c r="GOT127" s="92"/>
      <c r="GOU127" s="92"/>
      <c r="GOV127" s="92"/>
      <c r="GOW127" s="92"/>
      <c r="GOX127" s="92"/>
      <c r="GOY127" s="92"/>
      <c r="GOZ127" s="92"/>
      <c r="GPA127" s="92"/>
      <c r="GPB127" s="92"/>
      <c r="GPC127" s="92"/>
      <c r="GPD127" s="92"/>
      <c r="GPE127" s="92"/>
      <c r="GPF127" s="92"/>
      <c r="GPG127" s="92"/>
      <c r="GPH127" s="92"/>
      <c r="GPI127" s="92"/>
      <c r="GPJ127" s="92"/>
      <c r="GPK127" s="92"/>
      <c r="GPL127" s="92"/>
      <c r="GPM127" s="92"/>
      <c r="GPN127" s="92"/>
      <c r="GPO127" s="92"/>
      <c r="GPP127" s="92"/>
      <c r="GPQ127" s="92"/>
      <c r="GPR127" s="92"/>
      <c r="GPS127" s="92"/>
      <c r="GPT127" s="92"/>
      <c r="GPU127" s="92"/>
      <c r="GPV127" s="92"/>
      <c r="GPW127" s="92"/>
      <c r="GPX127" s="92"/>
      <c r="GPY127" s="92"/>
      <c r="GPZ127" s="92"/>
      <c r="GQA127" s="92"/>
      <c r="GQB127" s="92"/>
      <c r="GQC127" s="92"/>
      <c r="GQD127" s="92"/>
      <c r="GQE127" s="92"/>
      <c r="GQF127" s="92"/>
      <c r="GQG127" s="92"/>
      <c r="GQH127" s="92"/>
      <c r="GQI127" s="92"/>
      <c r="GQJ127" s="92"/>
      <c r="GQK127" s="92"/>
      <c r="GQL127" s="92"/>
      <c r="GQM127" s="92"/>
      <c r="GQN127" s="92"/>
      <c r="GQO127" s="92"/>
      <c r="GQP127" s="92"/>
      <c r="GQQ127" s="92"/>
      <c r="GQR127" s="92"/>
      <c r="GQS127" s="92"/>
      <c r="GQT127" s="92"/>
      <c r="GQU127" s="92"/>
      <c r="GQV127" s="92"/>
      <c r="GQW127" s="92"/>
      <c r="GQX127" s="92"/>
      <c r="GQY127" s="92"/>
      <c r="GQZ127" s="92"/>
      <c r="GRA127" s="92"/>
      <c r="GRB127" s="92"/>
      <c r="GRC127" s="92"/>
      <c r="GRD127" s="92"/>
      <c r="GRE127" s="92"/>
      <c r="GRF127" s="92"/>
      <c r="GRG127" s="92"/>
      <c r="GRH127" s="92"/>
      <c r="GRI127" s="92"/>
      <c r="GRJ127" s="92"/>
      <c r="GRK127" s="92"/>
      <c r="GRL127" s="92"/>
      <c r="GRM127" s="92"/>
      <c r="GRN127" s="92"/>
      <c r="GRO127" s="92"/>
      <c r="GRP127" s="92"/>
      <c r="GRQ127" s="92"/>
      <c r="GRR127" s="92"/>
      <c r="GRS127" s="92"/>
      <c r="GRT127" s="92"/>
      <c r="GRU127" s="92"/>
      <c r="GRV127" s="92"/>
      <c r="GRW127" s="92"/>
      <c r="GRX127" s="92"/>
      <c r="GRY127" s="92"/>
      <c r="GRZ127" s="92"/>
      <c r="GSA127" s="92"/>
      <c r="GSB127" s="92"/>
      <c r="GSC127" s="92"/>
      <c r="GSD127" s="92"/>
      <c r="GSE127" s="92"/>
      <c r="GSF127" s="92"/>
      <c r="GSG127" s="92"/>
      <c r="GSH127" s="92"/>
      <c r="GSI127" s="92"/>
      <c r="GSJ127" s="92"/>
      <c r="GSK127" s="92"/>
      <c r="GSL127" s="92"/>
      <c r="GSM127" s="92"/>
      <c r="GSN127" s="92"/>
      <c r="GSO127" s="92"/>
      <c r="GSP127" s="92"/>
      <c r="GSQ127" s="92"/>
      <c r="GSR127" s="92"/>
      <c r="GSS127" s="92"/>
      <c r="GST127" s="92"/>
      <c r="GSU127" s="92"/>
      <c r="GSV127" s="92"/>
      <c r="GSW127" s="92"/>
      <c r="GSX127" s="92"/>
      <c r="GSY127" s="92"/>
      <c r="GSZ127" s="92"/>
      <c r="GTA127" s="92"/>
      <c r="GTB127" s="92"/>
      <c r="GTC127" s="92"/>
      <c r="GTD127" s="92"/>
      <c r="GTE127" s="92"/>
      <c r="GTF127" s="92"/>
      <c r="GTG127" s="92"/>
      <c r="GTH127" s="92"/>
      <c r="GTI127" s="92"/>
      <c r="GTJ127" s="92"/>
      <c r="GTK127" s="92"/>
      <c r="GTL127" s="92"/>
      <c r="GTM127" s="92"/>
      <c r="GTN127" s="92"/>
      <c r="GTO127" s="92"/>
      <c r="GTP127" s="92"/>
      <c r="GTQ127" s="92"/>
      <c r="GTR127" s="92"/>
      <c r="GTS127" s="92"/>
      <c r="GTT127" s="92"/>
      <c r="GTU127" s="92"/>
      <c r="GTV127" s="92"/>
      <c r="GTW127" s="92"/>
      <c r="GTX127" s="92"/>
      <c r="GTY127" s="92"/>
      <c r="GTZ127" s="92"/>
      <c r="GUA127" s="92"/>
      <c r="GUB127" s="92"/>
      <c r="GUC127" s="92"/>
      <c r="GUD127" s="92"/>
      <c r="GUE127" s="92"/>
      <c r="GUF127" s="92"/>
      <c r="GUG127" s="92"/>
      <c r="GUH127" s="92"/>
      <c r="GUI127" s="92"/>
      <c r="GUJ127" s="92"/>
      <c r="GUK127" s="92"/>
      <c r="GUL127" s="92"/>
      <c r="GUM127" s="92"/>
      <c r="GUN127" s="92"/>
      <c r="GUO127" s="92"/>
      <c r="GUP127" s="92"/>
      <c r="GUQ127" s="92"/>
      <c r="GUR127" s="92"/>
      <c r="GUS127" s="92"/>
      <c r="GUT127" s="92"/>
      <c r="GUU127" s="92"/>
      <c r="GUV127" s="92"/>
      <c r="GUW127" s="92"/>
      <c r="GUX127" s="92"/>
      <c r="GUY127" s="92"/>
      <c r="GUZ127" s="92"/>
      <c r="GVA127" s="92"/>
      <c r="GVB127" s="92"/>
      <c r="GVC127" s="92"/>
      <c r="GVD127" s="92"/>
      <c r="GVE127" s="92"/>
      <c r="GVF127" s="92"/>
      <c r="GVG127" s="92"/>
      <c r="GVH127" s="92"/>
      <c r="GVI127" s="92"/>
      <c r="GVJ127" s="92"/>
      <c r="GVK127" s="92"/>
      <c r="GVL127" s="92"/>
      <c r="GVM127" s="92"/>
      <c r="GVN127" s="92"/>
      <c r="GVO127" s="92"/>
      <c r="GVP127" s="92"/>
      <c r="GVQ127" s="92"/>
      <c r="GVR127" s="92"/>
      <c r="GVS127" s="92"/>
      <c r="GVT127" s="92"/>
      <c r="GVU127" s="92"/>
      <c r="GVV127" s="92"/>
      <c r="GVW127" s="92"/>
      <c r="GVX127" s="92"/>
      <c r="GVY127" s="92"/>
      <c r="GVZ127" s="92"/>
      <c r="GWA127" s="92"/>
      <c r="GWB127" s="92"/>
      <c r="GWC127" s="92"/>
      <c r="GWD127" s="92"/>
      <c r="GWE127" s="92"/>
      <c r="GWF127" s="92"/>
      <c r="GWG127" s="92"/>
      <c r="GWH127" s="92"/>
      <c r="GWI127" s="92"/>
      <c r="GWJ127" s="92"/>
      <c r="GWK127" s="92"/>
      <c r="GWL127" s="92"/>
      <c r="GWM127" s="92"/>
      <c r="GWN127" s="92"/>
      <c r="GWO127" s="92"/>
      <c r="GWP127" s="92"/>
      <c r="GWQ127" s="92"/>
      <c r="GWR127" s="92"/>
      <c r="GWS127" s="92"/>
      <c r="GWT127" s="92"/>
      <c r="GWU127" s="92"/>
      <c r="GWV127" s="92"/>
      <c r="GWW127" s="92"/>
      <c r="GWX127" s="92"/>
      <c r="GWY127" s="92"/>
      <c r="GWZ127" s="92"/>
      <c r="GXA127" s="92"/>
      <c r="GXB127" s="92"/>
      <c r="GXC127" s="92"/>
      <c r="GXD127" s="92"/>
      <c r="GXE127" s="92"/>
      <c r="GXF127" s="92"/>
      <c r="GXG127" s="92"/>
      <c r="GXH127" s="92"/>
      <c r="GXI127" s="92"/>
      <c r="GXJ127" s="92"/>
      <c r="GXK127" s="92"/>
      <c r="GXL127" s="92"/>
      <c r="GXM127" s="92"/>
      <c r="GXN127" s="92"/>
      <c r="GXO127" s="92"/>
      <c r="GXP127" s="92"/>
      <c r="GXQ127" s="92"/>
      <c r="GXR127" s="92"/>
      <c r="GXS127" s="92"/>
      <c r="GXT127" s="92"/>
      <c r="GXU127" s="92"/>
      <c r="GXV127" s="92"/>
      <c r="GXW127" s="92"/>
      <c r="GXX127" s="92"/>
      <c r="GXY127" s="92"/>
      <c r="GXZ127" s="92"/>
      <c r="GYA127" s="92"/>
      <c r="GYB127" s="92"/>
      <c r="GYC127" s="92"/>
      <c r="GYD127" s="92"/>
      <c r="GYE127" s="92"/>
      <c r="GYF127" s="92"/>
      <c r="GYG127" s="92"/>
      <c r="GYH127" s="92"/>
      <c r="GYI127" s="92"/>
      <c r="GYJ127" s="92"/>
      <c r="GYK127" s="92"/>
      <c r="GYL127" s="92"/>
      <c r="GYM127" s="92"/>
      <c r="GYN127" s="92"/>
      <c r="GYO127" s="92"/>
      <c r="GYP127" s="92"/>
      <c r="GYQ127" s="92"/>
      <c r="GYR127" s="92"/>
      <c r="GYS127" s="92"/>
      <c r="GYT127" s="92"/>
      <c r="GYU127" s="92"/>
      <c r="GYV127" s="92"/>
      <c r="GYW127" s="92"/>
      <c r="GYX127" s="92"/>
      <c r="GYY127" s="92"/>
      <c r="GYZ127" s="92"/>
      <c r="GZA127" s="92"/>
      <c r="GZB127" s="92"/>
      <c r="GZC127" s="92"/>
      <c r="GZD127" s="92"/>
      <c r="GZE127" s="92"/>
      <c r="GZF127" s="92"/>
      <c r="GZG127" s="92"/>
      <c r="GZH127" s="92"/>
      <c r="GZI127" s="92"/>
      <c r="GZJ127" s="92"/>
      <c r="GZK127" s="92"/>
      <c r="GZL127" s="92"/>
      <c r="GZM127" s="92"/>
      <c r="GZN127" s="92"/>
      <c r="GZO127" s="92"/>
      <c r="GZP127" s="92"/>
      <c r="GZQ127" s="92"/>
      <c r="GZR127" s="92"/>
      <c r="GZS127" s="92"/>
      <c r="GZT127" s="92"/>
      <c r="GZU127" s="92"/>
      <c r="GZV127" s="92"/>
      <c r="GZW127" s="92"/>
      <c r="GZX127" s="92"/>
      <c r="GZY127" s="92"/>
      <c r="GZZ127" s="92"/>
      <c r="HAA127" s="92"/>
      <c r="HAB127" s="92"/>
      <c r="HAC127" s="92"/>
      <c r="HAD127" s="92"/>
      <c r="HAE127" s="92"/>
      <c r="HAF127" s="92"/>
      <c r="HAG127" s="92"/>
      <c r="HAH127" s="92"/>
      <c r="HAI127" s="92"/>
      <c r="HAJ127" s="92"/>
      <c r="HAK127" s="92"/>
      <c r="HAL127" s="92"/>
      <c r="HAM127" s="92"/>
      <c r="HAN127" s="92"/>
      <c r="HAO127" s="92"/>
      <c r="HAP127" s="92"/>
      <c r="HAQ127" s="92"/>
      <c r="HAR127" s="92"/>
      <c r="HAS127" s="92"/>
      <c r="HAT127" s="92"/>
      <c r="HAU127" s="92"/>
      <c r="HAV127" s="92"/>
      <c r="HAW127" s="92"/>
      <c r="HAX127" s="92"/>
      <c r="HAY127" s="92"/>
      <c r="HAZ127" s="92"/>
      <c r="HBA127" s="92"/>
      <c r="HBB127" s="92"/>
      <c r="HBC127" s="92"/>
      <c r="HBD127" s="92"/>
      <c r="HBE127" s="92"/>
      <c r="HBF127" s="92"/>
      <c r="HBG127" s="92"/>
      <c r="HBH127" s="92"/>
      <c r="HBI127" s="92"/>
      <c r="HBJ127" s="92"/>
      <c r="HBK127" s="92"/>
      <c r="HBL127" s="92"/>
      <c r="HBM127" s="92"/>
      <c r="HBN127" s="92"/>
      <c r="HBO127" s="92"/>
      <c r="HBP127" s="92"/>
      <c r="HBQ127" s="92"/>
      <c r="HBR127" s="92"/>
      <c r="HBS127" s="92"/>
      <c r="HBT127" s="92"/>
      <c r="HBU127" s="92"/>
      <c r="HBV127" s="92"/>
      <c r="HBW127" s="92"/>
      <c r="HBX127" s="92"/>
      <c r="HBY127" s="92"/>
      <c r="HBZ127" s="92"/>
      <c r="HCA127" s="92"/>
      <c r="HCB127" s="92"/>
      <c r="HCC127" s="92"/>
      <c r="HCD127" s="92"/>
      <c r="HCE127" s="92"/>
      <c r="HCF127" s="92"/>
      <c r="HCG127" s="92"/>
      <c r="HCH127" s="92"/>
      <c r="HCI127" s="92"/>
      <c r="HCJ127" s="92"/>
      <c r="HCK127" s="92"/>
      <c r="HCL127" s="92"/>
      <c r="HCM127" s="92"/>
      <c r="HCN127" s="92"/>
      <c r="HCO127" s="92"/>
      <c r="HCP127" s="92"/>
      <c r="HCQ127" s="92"/>
      <c r="HCR127" s="92"/>
      <c r="HCS127" s="92"/>
      <c r="HCT127" s="92"/>
      <c r="HCU127" s="92"/>
      <c r="HCV127" s="92"/>
      <c r="HCW127" s="92"/>
      <c r="HCX127" s="92"/>
      <c r="HCY127" s="92"/>
      <c r="HCZ127" s="92"/>
      <c r="HDA127" s="92"/>
      <c r="HDB127" s="92"/>
      <c r="HDC127" s="92"/>
      <c r="HDD127" s="92"/>
      <c r="HDE127" s="92"/>
      <c r="HDF127" s="92"/>
      <c r="HDG127" s="92"/>
      <c r="HDH127" s="92"/>
      <c r="HDI127" s="92"/>
      <c r="HDJ127" s="92"/>
      <c r="HDK127" s="92"/>
      <c r="HDL127" s="92"/>
      <c r="HDM127" s="92"/>
      <c r="HDN127" s="92"/>
      <c r="HDO127" s="92"/>
      <c r="HDP127" s="92"/>
      <c r="HDQ127" s="92"/>
      <c r="HDR127" s="92"/>
      <c r="HDS127" s="92"/>
      <c r="HDT127" s="92"/>
      <c r="HDU127" s="92"/>
      <c r="HDV127" s="92"/>
      <c r="HDW127" s="92"/>
      <c r="HDX127" s="92"/>
      <c r="HDY127" s="92"/>
      <c r="HDZ127" s="92"/>
      <c r="HEA127" s="92"/>
      <c r="HEB127" s="92"/>
      <c r="HEC127" s="92"/>
      <c r="HED127" s="92"/>
      <c r="HEE127" s="92"/>
      <c r="HEF127" s="92"/>
      <c r="HEG127" s="92"/>
      <c r="HEH127" s="92"/>
      <c r="HEI127" s="92"/>
      <c r="HEJ127" s="92"/>
      <c r="HEK127" s="92"/>
      <c r="HEL127" s="92"/>
      <c r="HEM127" s="92"/>
      <c r="HEN127" s="92"/>
      <c r="HEO127" s="92"/>
      <c r="HEP127" s="92"/>
      <c r="HEQ127" s="92"/>
      <c r="HER127" s="92"/>
      <c r="HES127" s="92"/>
      <c r="HET127" s="92"/>
      <c r="HEU127" s="92"/>
      <c r="HEV127" s="92"/>
      <c r="HEW127" s="92"/>
      <c r="HEX127" s="92"/>
      <c r="HEY127" s="92"/>
      <c r="HEZ127" s="92"/>
      <c r="HFA127" s="92"/>
      <c r="HFB127" s="92"/>
      <c r="HFC127" s="92"/>
      <c r="HFD127" s="92"/>
      <c r="HFE127" s="92"/>
      <c r="HFF127" s="92"/>
      <c r="HFG127" s="92"/>
      <c r="HFH127" s="92"/>
      <c r="HFI127" s="92"/>
      <c r="HFJ127" s="92"/>
      <c r="HFK127" s="92"/>
      <c r="HFL127" s="92"/>
      <c r="HFM127" s="92"/>
      <c r="HFN127" s="92"/>
      <c r="HFO127" s="92"/>
      <c r="HFP127" s="92"/>
      <c r="HFQ127" s="92"/>
      <c r="HFR127" s="92"/>
      <c r="HFS127" s="92"/>
      <c r="HFT127" s="92"/>
      <c r="HFU127" s="92"/>
      <c r="HFV127" s="92"/>
      <c r="HFW127" s="92"/>
      <c r="HFX127" s="92"/>
      <c r="HFY127" s="92"/>
      <c r="HFZ127" s="92"/>
      <c r="HGA127" s="92"/>
      <c r="HGB127" s="92"/>
      <c r="HGC127" s="92"/>
      <c r="HGD127" s="92"/>
      <c r="HGE127" s="92"/>
      <c r="HGF127" s="92"/>
      <c r="HGG127" s="92"/>
      <c r="HGH127" s="92"/>
      <c r="HGI127" s="92"/>
      <c r="HGJ127" s="92"/>
      <c r="HGK127" s="92"/>
      <c r="HGL127" s="92"/>
      <c r="HGM127" s="92"/>
      <c r="HGN127" s="92"/>
      <c r="HGO127" s="92"/>
      <c r="HGP127" s="92"/>
      <c r="HGQ127" s="92"/>
      <c r="HGR127" s="92"/>
      <c r="HGS127" s="92"/>
      <c r="HGT127" s="92"/>
      <c r="HGU127" s="92"/>
      <c r="HGV127" s="92"/>
      <c r="HGW127" s="92"/>
      <c r="HGX127" s="92"/>
      <c r="HGY127" s="92"/>
      <c r="HGZ127" s="92"/>
      <c r="HHA127" s="92"/>
      <c r="HHB127" s="92"/>
      <c r="HHC127" s="92"/>
      <c r="HHD127" s="92"/>
      <c r="HHE127" s="92"/>
      <c r="HHF127" s="92"/>
      <c r="HHG127" s="92"/>
      <c r="HHH127" s="92"/>
      <c r="HHI127" s="92"/>
      <c r="HHJ127" s="92"/>
      <c r="HHK127" s="92"/>
      <c r="HHL127" s="92"/>
      <c r="HHM127" s="92"/>
      <c r="HHN127" s="92"/>
      <c r="HHO127" s="92"/>
      <c r="HHP127" s="92"/>
      <c r="HHQ127" s="92"/>
      <c r="HHR127" s="92"/>
      <c r="HHS127" s="92"/>
      <c r="HHT127" s="92"/>
      <c r="HHU127" s="92"/>
      <c r="HHV127" s="92"/>
      <c r="HHW127" s="92"/>
      <c r="HHX127" s="92"/>
      <c r="HHY127" s="92"/>
      <c r="HHZ127" s="92"/>
      <c r="HIA127" s="92"/>
      <c r="HIB127" s="92"/>
      <c r="HIC127" s="92"/>
      <c r="HID127" s="92"/>
      <c r="HIE127" s="92"/>
      <c r="HIF127" s="92"/>
      <c r="HIG127" s="92"/>
      <c r="HIH127" s="92"/>
      <c r="HII127" s="92"/>
      <c r="HIJ127" s="92"/>
      <c r="HIK127" s="92"/>
      <c r="HIL127" s="92"/>
      <c r="HIM127" s="92"/>
      <c r="HIN127" s="92"/>
      <c r="HIO127" s="92"/>
      <c r="HIP127" s="92"/>
      <c r="HIQ127" s="92"/>
      <c r="HIR127" s="92"/>
      <c r="HIS127" s="92"/>
      <c r="HIT127" s="92"/>
      <c r="HIU127" s="92"/>
      <c r="HIV127" s="92"/>
      <c r="HIW127" s="92"/>
      <c r="HIX127" s="92"/>
      <c r="HIY127" s="92"/>
      <c r="HIZ127" s="92"/>
      <c r="HJA127" s="92"/>
      <c r="HJB127" s="92"/>
      <c r="HJC127" s="92"/>
      <c r="HJD127" s="92"/>
      <c r="HJE127" s="92"/>
      <c r="HJF127" s="92"/>
      <c r="HJG127" s="92"/>
      <c r="HJH127" s="92"/>
      <c r="HJI127" s="92"/>
      <c r="HJJ127" s="92"/>
      <c r="HJK127" s="92"/>
      <c r="HJL127" s="92"/>
      <c r="HJM127" s="92"/>
      <c r="HJN127" s="92"/>
      <c r="HJO127" s="92"/>
      <c r="HJP127" s="92"/>
      <c r="HJQ127" s="92"/>
      <c r="HJR127" s="92"/>
      <c r="HJS127" s="92"/>
      <c r="HJT127" s="92"/>
      <c r="HJU127" s="92"/>
      <c r="HJV127" s="92"/>
      <c r="HJW127" s="92"/>
      <c r="HJX127" s="92"/>
      <c r="HJY127" s="92"/>
      <c r="HJZ127" s="92"/>
      <c r="HKA127" s="92"/>
      <c r="HKB127" s="92"/>
      <c r="HKC127" s="92"/>
      <c r="HKD127" s="92"/>
      <c r="HKE127" s="92"/>
      <c r="HKF127" s="92"/>
      <c r="HKG127" s="92"/>
      <c r="HKH127" s="92"/>
      <c r="HKI127" s="92"/>
      <c r="HKJ127" s="92"/>
      <c r="HKK127" s="92"/>
      <c r="HKL127" s="92"/>
      <c r="HKM127" s="92"/>
      <c r="HKN127" s="92"/>
      <c r="HKO127" s="92"/>
      <c r="HKP127" s="92"/>
      <c r="HKQ127" s="92"/>
      <c r="HKR127" s="92"/>
      <c r="HKS127" s="92"/>
      <c r="HKT127" s="92"/>
      <c r="HKU127" s="92"/>
      <c r="HKV127" s="92"/>
      <c r="HKW127" s="92"/>
      <c r="HKX127" s="92"/>
      <c r="HKY127" s="92"/>
      <c r="HKZ127" s="92"/>
      <c r="HLA127" s="92"/>
      <c r="HLB127" s="92"/>
      <c r="HLC127" s="92"/>
      <c r="HLD127" s="92"/>
      <c r="HLE127" s="92"/>
      <c r="HLF127" s="92"/>
      <c r="HLG127" s="92"/>
      <c r="HLH127" s="92"/>
      <c r="HLI127" s="92"/>
      <c r="HLJ127" s="92"/>
      <c r="HLK127" s="92"/>
      <c r="HLL127" s="92"/>
      <c r="HLM127" s="92"/>
      <c r="HLN127" s="92"/>
      <c r="HLO127" s="92"/>
      <c r="HLP127" s="92"/>
      <c r="HLQ127" s="92"/>
      <c r="HLR127" s="92"/>
      <c r="HLS127" s="92"/>
      <c r="HLT127" s="92"/>
      <c r="HLU127" s="92"/>
      <c r="HLV127" s="92"/>
      <c r="HLW127" s="92"/>
      <c r="HLX127" s="92"/>
      <c r="HLY127" s="92"/>
      <c r="HLZ127" s="92"/>
      <c r="HMA127" s="92"/>
      <c r="HMB127" s="92"/>
      <c r="HMC127" s="92"/>
      <c r="HMD127" s="92"/>
      <c r="HME127" s="92"/>
      <c r="HMF127" s="92"/>
      <c r="HMG127" s="92"/>
      <c r="HMH127" s="92"/>
      <c r="HMI127" s="92"/>
      <c r="HMJ127" s="92"/>
      <c r="HMK127" s="92"/>
      <c r="HML127" s="92"/>
      <c r="HMM127" s="92"/>
      <c r="HMN127" s="92"/>
      <c r="HMO127" s="92"/>
      <c r="HMP127" s="92"/>
      <c r="HMQ127" s="92"/>
      <c r="HMR127" s="92"/>
      <c r="HMS127" s="92"/>
      <c r="HMT127" s="92"/>
      <c r="HMU127" s="92"/>
      <c r="HMV127" s="92"/>
      <c r="HMW127" s="92"/>
      <c r="HMX127" s="92"/>
      <c r="HMY127" s="92"/>
      <c r="HMZ127" s="92"/>
      <c r="HNA127" s="92"/>
      <c r="HNB127" s="92"/>
      <c r="HNC127" s="92"/>
      <c r="HND127" s="92"/>
      <c r="HNE127" s="92"/>
      <c r="HNF127" s="92"/>
      <c r="HNG127" s="92"/>
      <c r="HNH127" s="92"/>
      <c r="HNI127" s="92"/>
      <c r="HNJ127" s="92"/>
      <c r="HNK127" s="92"/>
      <c r="HNL127" s="92"/>
      <c r="HNM127" s="92"/>
      <c r="HNN127" s="92"/>
      <c r="HNO127" s="92"/>
      <c r="HNP127" s="92"/>
      <c r="HNQ127" s="92"/>
      <c r="HNR127" s="92"/>
      <c r="HNS127" s="92"/>
      <c r="HNT127" s="92"/>
      <c r="HNU127" s="92"/>
      <c r="HNV127" s="92"/>
      <c r="HNW127" s="92"/>
      <c r="HNX127" s="92"/>
      <c r="HNY127" s="92"/>
      <c r="HNZ127" s="92"/>
      <c r="HOA127" s="92"/>
      <c r="HOB127" s="92"/>
      <c r="HOC127" s="92"/>
      <c r="HOD127" s="92"/>
      <c r="HOE127" s="92"/>
      <c r="HOF127" s="92"/>
      <c r="HOG127" s="92"/>
      <c r="HOH127" s="92"/>
      <c r="HOI127" s="92"/>
      <c r="HOJ127" s="92"/>
      <c r="HOK127" s="92"/>
      <c r="HOL127" s="92"/>
      <c r="HOM127" s="92"/>
      <c r="HON127" s="92"/>
      <c r="HOO127" s="92"/>
      <c r="HOP127" s="92"/>
      <c r="HOQ127" s="92"/>
      <c r="HOR127" s="92"/>
      <c r="HOS127" s="92"/>
      <c r="HOT127" s="92"/>
      <c r="HOU127" s="92"/>
      <c r="HOV127" s="92"/>
      <c r="HOW127" s="92"/>
      <c r="HOX127" s="92"/>
      <c r="HOY127" s="92"/>
      <c r="HOZ127" s="92"/>
      <c r="HPA127" s="92"/>
      <c r="HPB127" s="92"/>
      <c r="HPC127" s="92"/>
      <c r="HPD127" s="92"/>
      <c r="HPE127" s="92"/>
      <c r="HPF127" s="92"/>
      <c r="HPG127" s="92"/>
      <c r="HPH127" s="92"/>
      <c r="HPI127" s="92"/>
      <c r="HPJ127" s="92"/>
      <c r="HPK127" s="92"/>
      <c r="HPL127" s="92"/>
      <c r="HPM127" s="92"/>
      <c r="HPN127" s="92"/>
      <c r="HPO127" s="92"/>
      <c r="HPP127" s="92"/>
      <c r="HPQ127" s="92"/>
      <c r="HPR127" s="92"/>
      <c r="HPS127" s="92"/>
      <c r="HPT127" s="92"/>
      <c r="HPU127" s="92"/>
      <c r="HPV127" s="92"/>
      <c r="HPW127" s="92"/>
      <c r="HPX127" s="92"/>
      <c r="HPY127" s="92"/>
      <c r="HPZ127" s="92"/>
      <c r="HQA127" s="92"/>
      <c r="HQB127" s="92"/>
      <c r="HQC127" s="92"/>
      <c r="HQD127" s="92"/>
      <c r="HQE127" s="92"/>
      <c r="HQF127" s="92"/>
      <c r="HQG127" s="92"/>
      <c r="HQH127" s="92"/>
      <c r="HQI127" s="92"/>
      <c r="HQJ127" s="92"/>
      <c r="HQK127" s="92"/>
      <c r="HQL127" s="92"/>
      <c r="HQM127" s="92"/>
      <c r="HQN127" s="92"/>
      <c r="HQO127" s="92"/>
      <c r="HQP127" s="92"/>
      <c r="HQQ127" s="92"/>
      <c r="HQR127" s="92"/>
      <c r="HQS127" s="92"/>
      <c r="HQT127" s="92"/>
      <c r="HQU127" s="92"/>
      <c r="HQV127" s="92"/>
      <c r="HQW127" s="92"/>
      <c r="HQX127" s="92"/>
      <c r="HQY127" s="92"/>
      <c r="HQZ127" s="92"/>
      <c r="HRA127" s="92"/>
      <c r="HRB127" s="92"/>
      <c r="HRC127" s="92"/>
      <c r="HRD127" s="92"/>
      <c r="HRE127" s="92"/>
      <c r="HRF127" s="92"/>
      <c r="HRG127" s="92"/>
      <c r="HRH127" s="92"/>
      <c r="HRI127" s="92"/>
      <c r="HRJ127" s="92"/>
      <c r="HRK127" s="92"/>
      <c r="HRL127" s="92"/>
      <c r="HRM127" s="92"/>
      <c r="HRN127" s="92"/>
      <c r="HRO127" s="92"/>
      <c r="HRP127" s="92"/>
      <c r="HRQ127" s="92"/>
      <c r="HRR127" s="92"/>
      <c r="HRS127" s="92"/>
      <c r="HRT127" s="92"/>
      <c r="HRU127" s="92"/>
      <c r="HRV127" s="92"/>
      <c r="HRW127" s="92"/>
      <c r="HRX127" s="92"/>
      <c r="HRY127" s="92"/>
      <c r="HRZ127" s="92"/>
      <c r="HSA127" s="92"/>
      <c r="HSB127" s="92"/>
      <c r="HSC127" s="92"/>
      <c r="HSD127" s="92"/>
      <c r="HSE127" s="92"/>
      <c r="HSF127" s="92"/>
      <c r="HSG127" s="92"/>
      <c r="HSH127" s="92"/>
      <c r="HSI127" s="92"/>
      <c r="HSJ127" s="92"/>
      <c r="HSK127" s="92"/>
      <c r="HSL127" s="92"/>
      <c r="HSM127" s="92"/>
      <c r="HSN127" s="92"/>
      <c r="HSO127" s="92"/>
      <c r="HSP127" s="92"/>
      <c r="HSQ127" s="92"/>
      <c r="HSR127" s="92"/>
      <c r="HSS127" s="92"/>
      <c r="HST127" s="92"/>
      <c r="HSU127" s="92"/>
      <c r="HSV127" s="92"/>
      <c r="HSW127" s="92"/>
      <c r="HSX127" s="92"/>
      <c r="HSY127" s="92"/>
      <c r="HSZ127" s="92"/>
      <c r="HTA127" s="92"/>
      <c r="HTB127" s="92"/>
      <c r="HTC127" s="92"/>
      <c r="HTD127" s="92"/>
      <c r="HTE127" s="92"/>
      <c r="HTF127" s="92"/>
      <c r="HTG127" s="92"/>
      <c r="HTH127" s="92"/>
      <c r="HTI127" s="92"/>
      <c r="HTJ127" s="92"/>
      <c r="HTK127" s="92"/>
      <c r="HTL127" s="92"/>
      <c r="HTM127" s="92"/>
      <c r="HTN127" s="92"/>
      <c r="HTO127" s="92"/>
      <c r="HTP127" s="92"/>
      <c r="HTQ127" s="92"/>
      <c r="HTR127" s="92"/>
      <c r="HTS127" s="92"/>
      <c r="HTT127" s="92"/>
      <c r="HTU127" s="92"/>
      <c r="HTV127" s="92"/>
      <c r="HTW127" s="92"/>
      <c r="HTX127" s="92"/>
      <c r="HTY127" s="92"/>
      <c r="HTZ127" s="92"/>
      <c r="HUA127" s="92"/>
      <c r="HUB127" s="92"/>
      <c r="HUC127" s="92"/>
      <c r="HUD127" s="92"/>
      <c r="HUE127" s="92"/>
      <c r="HUF127" s="92"/>
      <c r="HUG127" s="92"/>
      <c r="HUH127" s="92"/>
      <c r="HUI127" s="92"/>
      <c r="HUJ127" s="92"/>
      <c r="HUK127" s="92"/>
      <c r="HUL127" s="92"/>
      <c r="HUM127" s="92"/>
      <c r="HUN127" s="92"/>
      <c r="HUO127" s="92"/>
      <c r="HUP127" s="92"/>
      <c r="HUQ127" s="92"/>
      <c r="HUR127" s="92"/>
      <c r="HUS127" s="92"/>
      <c r="HUT127" s="92"/>
      <c r="HUU127" s="92"/>
      <c r="HUV127" s="92"/>
      <c r="HUW127" s="92"/>
      <c r="HUX127" s="92"/>
      <c r="HUY127" s="92"/>
      <c r="HUZ127" s="92"/>
      <c r="HVA127" s="92"/>
      <c r="HVB127" s="92"/>
      <c r="HVC127" s="92"/>
      <c r="HVD127" s="92"/>
      <c r="HVE127" s="92"/>
      <c r="HVF127" s="92"/>
      <c r="HVG127" s="92"/>
      <c r="HVH127" s="92"/>
      <c r="HVI127" s="92"/>
      <c r="HVJ127" s="92"/>
      <c r="HVK127" s="92"/>
      <c r="HVL127" s="92"/>
      <c r="HVM127" s="92"/>
      <c r="HVN127" s="92"/>
      <c r="HVO127" s="92"/>
      <c r="HVP127" s="92"/>
      <c r="HVQ127" s="92"/>
      <c r="HVR127" s="92"/>
      <c r="HVS127" s="92"/>
      <c r="HVT127" s="92"/>
      <c r="HVU127" s="92"/>
      <c r="HVV127" s="92"/>
      <c r="HVW127" s="92"/>
      <c r="HVX127" s="92"/>
      <c r="HVY127" s="92"/>
      <c r="HVZ127" s="92"/>
      <c r="HWA127" s="92"/>
      <c r="HWB127" s="92"/>
      <c r="HWC127" s="92"/>
      <c r="HWD127" s="92"/>
      <c r="HWE127" s="92"/>
      <c r="HWF127" s="92"/>
      <c r="HWG127" s="92"/>
      <c r="HWH127" s="92"/>
      <c r="HWI127" s="92"/>
      <c r="HWJ127" s="92"/>
      <c r="HWK127" s="92"/>
      <c r="HWL127" s="92"/>
      <c r="HWM127" s="92"/>
      <c r="HWN127" s="92"/>
      <c r="HWO127" s="92"/>
      <c r="HWP127" s="92"/>
      <c r="HWQ127" s="92"/>
      <c r="HWR127" s="92"/>
      <c r="HWS127" s="92"/>
      <c r="HWT127" s="92"/>
      <c r="HWU127" s="92"/>
      <c r="HWV127" s="92"/>
      <c r="HWW127" s="92"/>
      <c r="HWX127" s="92"/>
      <c r="HWY127" s="92"/>
      <c r="HWZ127" s="92"/>
      <c r="HXA127" s="92"/>
      <c r="HXB127" s="92"/>
      <c r="HXC127" s="92"/>
      <c r="HXD127" s="92"/>
      <c r="HXE127" s="92"/>
      <c r="HXF127" s="92"/>
      <c r="HXG127" s="92"/>
      <c r="HXH127" s="92"/>
      <c r="HXI127" s="92"/>
      <c r="HXJ127" s="92"/>
      <c r="HXK127" s="92"/>
      <c r="HXL127" s="92"/>
      <c r="HXM127" s="92"/>
      <c r="HXN127" s="92"/>
      <c r="HXO127" s="92"/>
      <c r="HXP127" s="92"/>
      <c r="HXQ127" s="92"/>
      <c r="HXR127" s="92"/>
      <c r="HXS127" s="92"/>
      <c r="HXT127" s="92"/>
      <c r="HXU127" s="92"/>
      <c r="HXV127" s="92"/>
      <c r="HXW127" s="92"/>
      <c r="HXX127" s="92"/>
      <c r="HXY127" s="92"/>
      <c r="HXZ127" s="92"/>
      <c r="HYA127" s="92"/>
      <c r="HYB127" s="92"/>
      <c r="HYC127" s="92"/>
      <c r="HYD127" s="92"/>
      <c r="HYE127" s="92"/>
      <c r="HYF127" s="92"/>
      <c r="HYG127" s="92"/>
      <c r="HYH127" s="92"/>
      <c r="HYI127" s="92"/>
      <c r="HYJ127" s="92"/>
      <c r="HYK127" s="92"/>
      <c r="HYL127" s="92"/>
      <c r="HYM127" s="92"/>
      <c r="HYN127" s="92"/>
      <c r="HYO127" s="92"/>
      <c r="HYP127" s="92"/>
      <c r="HYQ127" s="92"/>
      <c r="HYR127" s="92"/>
      <c r="HYS127" s="92"/>
      <c r="HYT127" s="92"/>
      <c r="HYU127" s="92"/>
      <c r="HYV127" s="92"/>
      <c r="HYW127" s="92"/>
      <c r="HYX127" s="92"/>
      <c r="HYY127" s="92"/>
      <c r="HYZ127" s="92"/>
      <c r="HZA127" s="92"/>
      <c r="HZB127" s="92"/>
      <c r="HZC127" s="92"/>
      <c r="HZD127" s="92"/>
      <c r="HZE127" s="92"/>
      <c r="HZF127" s="92"/>
      <c r="HZG127" s="92"/>
      <c r="HZH127" s="92"/>
      <c r="HZI127" s="92"/>
      <c r="HZJ127" s="92"/>
      <c r="HZK127" s="92"/>
      <c r="HZL127" s="92"/>
      <c r="HZM127" s="92"/>
      <c r="HZN127" s="92"/>
      <c r="HZO127" s="92"/>
      <c r="HZP127" s="92"/>
      <c r="HZQ127" s="92"/>
      <c r="HZR127" s="92"/>
      <c r="HZS127" s="92"/>
      <c r="HZT127" s="92"/>
      <c r="HZU127" s="92"/>
      <c r="HZV127" s="92"/>
      <c r="HZW127" s="92"/>
      <c r="HZX127" s="92"/>
      <c r="HZY127" s="92"/>
      <c r="HZZ127" s="92"/>
      <c r="IAA127" s="92"/>
      <c r="IAB127" s="92"/>
      <c r="IAC127" s="92"/>
      <c r="IAD127" s="92"/>
      <c r="IAE127" s="92"/>
      <c r="IAF127" s="92"/>
      <c r="IAG127" s="92"/>
      <c r="IAH127" s="92"/>
      <c r="IAI127" s="92"/>
      <c r="IAJ127" s="92"/>
      <c r="IAK127" s="92"/>
      <c r="IAL127" s="92"/>
      <c r="IAM127" s="92"/>
      <c r="IAN127" s="92"/>
      <c r="IAO127" s="92"/>
      <c r="IAP127" s="92"/>
      <c r="IAQ127" s="92"/>
      <c r="IAR127" s="92"/>
      <c r="IAS127" s="92"/>
      <c r="IAT127" s="92"/>
      <c r="IAU127" s="92"/>
      <c r="IAV127" s="92"/>
      <c r="IAW127" s="92"/>
      <c r="IAX127" s="92"/>
      <c r="IAY127" s="92"/>
      <c r="IAZ127" s="92"/>
      <c r="IBA127" s="92"/>
      <c r="IBB127" s="92"/>
      <c r="IBC127" s="92"/>
      <c r="IBD127" s="92"/>
      <c r="IBE127" s="92"/>
      <c r="IBF127" s="92"/>
      <c r="IBG127" s="92"/>
      <c r="IBH127" s="92"/>
      <c r="IBI127" s="92"/>
      <c r="IBJ127" s="92"/>
      <c r="IBK127" s="92"/>
      <c r="IBL127" s="92"/>
      <c r="IBM127" s="92"/>
      <c r="IBN127" s="92"/>
      <c r="IBO127" s="92"/>
      <c r="IBP127" s="92"/>
      <c r="IBQ127" s="92"/>
      <c r="IBR127" s="92"/>
      <c r="IBS127" s="92"/>
      <c r="IBT127" s="92"/>
      <c r="IBU127" s="92"/>
      <c r="IBV127" s="92"/>
      <c r="IBW127" s="92"/>
      <c r="IBX127" s="92"/>
      <c r="IBY127" s="92"/>
      <c r="IBZ127" s="92"/>
      <c r="ICA127" s="92"/>
      <c r="ICB127" s="92"/>
      <c r="ICC127" s="92"/>
      <c r="ICD127" s="92"/>
      <c r="ICE127" s="92"/>
      <c r="ICF127" s="92"/>
      <c r="ICG127" s="92"/>
      <c r="ICH127" s="92"/>
      <c r="ICI127" s="92"/>
      <c r="ICJ127" s="92"/>
      <c r="ICK127" s="92"/>
      <c r="ICL127" s="92"/>
      <c r="ICM127" s="92"/>
      <c r="ICN127" s="92"/>
      <c r="ICO127" s="92"/>
      <c r="ICP127" s="92"/>
      <c r="ICQ127" s="92"/>
      <c r="ICR127" s="92"/>
      <c r="ICS127" s="92"/>
      <c r="ICT127" s="92"/>
      <c r="ICU127" s="92"/>
      <c r="ICV127" s="92"/>
      <c r="ICW127" s="92"/>
      <c r="ICX127" s="92"/>
      <c r="ICY127" s="92"/>
      <c r="ICZ127" s="92"/>
      <c r="IDA127" s="92"/>
      <c r="IDB127" s="92"/>
      <c r="IDC127" s="92"/>
      <c r="IDD127" s="92"/>
      <c r="IDE127" s="92"/>
      <c r="IDF127" s="92"/>
      <c r="IDG127" s="92"/>
      <c r="IDH127" s="92"/>
      <c r="IDI127" s="92"/>
      <c r="IDJ127" s="92"/>
      <c r="IDK127" s="92"/>
      <c r="IDL127" s="92"/>
      <c r="IDM127" s="92"/>
      <c r="IDN127" s="92"/>
      <c r="IDO127" s="92"/>
      <c r="IDP127" s="92"/>
      <c r="IDQ127" s="92"/>
      <c r="IDR127" s="92"/>
      <c r="IDS127" s="92"/>
      <c r="IDT127" s="92"/>
      <c r="IDU127" s="92"/>
      <c r="IDV127" s="92"/>
      <c r="IDW127" s="92"/>
      <c r="IDX127" s="92"/>
      <c r="IDY127" s="92"/>
      <c r="IDZ127" s="92"/>
      <c r="IEA127" s="92"/>
      <c r="IEB127" s="92"/>
      <c r="IEC127" s="92"/>
      <c r="IED127" s="92"/>
      <c r="IEE127" s="92"/>
      <c r="IEF127" s="92"/>
      <c r="IEG127" s="92"/>
      <c r="IEH127" s="92"/>
      <c r="IEI127" s="92"/>
      <c r="IEJ127" s="92"/>
      <c r="IEK127" s="92"/>
      <c r="IEL127" s="92"/>
      <c r="IEM127" s="92"/>
      <c r="IEN127" s="92"/>
      <c r="IEO127" s="92"/>
      <c r="IEP127" s="92"/>
      <c r="IEQ127" s="92"/>
      <c r="IER127" s="92"/>
      <c r="IES127" s="92"/>
      <c r="IET127" s="92"/>
      <c r="IEU127" s="92"/>
      <c r="IEV127" s="92"/>
      <c r="IEW127" s="92"/>
      <c r="IEX127" s="92"/>
      <c r="IEY127" s="92"/>
      <c r="IEZ127" s="92"/>
      <c r="IFA127" s="92"/>
      <c r="IFB127" s="92"/>
      <c r="IFC127" s="92"/>
      <c r="IFD127" s="92"/>
      <c r="IFE127" s="92"/>
      <c r="IFF127" s="92"/>
      <c r="IFG127" s="92"/>
      <c r="IFH127" s="92"/>
      <c r="IFI127" s="92"/>
      <c r="IFJ127" s="92"/>
      <c r="IFK127" s="92"/>
      <c r="IFL127" s="92"/>
      <c r="IFM127" s="92"/>
      <c r="IFN127" s="92"/>
      <c r="IFO127" s="92"/>
      <c r="IFP127" s="92"/>
      <c r="IFQ127" s="92"/>
      <c r="IFR127" s="92"/>
      <c r="IFS127" s="92"/>
      <c r="IFT127" s="92"/>
      <c r="IFU127" s="92"/>
      <c r="IFV127" s="92"/>
      <c r="IFW127" s="92"/>
      <c r="IFX127" s="92"/>
      <c r="IFY127" s="92"/>
      <c r="IFZ127" s="92"/>
      <c r="IGA127" s="92"/>
      <c r="IGB127" s="92"/>
      <c r="IGC127" s="92"/>
      <c r="IGD127" s="92"/>
      <c r="IGE127" s="92"/>
      <c r="IGF127" s="92"/>
      <c r="IGG127" s="92"/>
      <c r="IGH127" s="92"/>
      <c r="IGI127" s="92"/>
      <c r="IGJ127" s="92"/>
      <c r="IGK127" s="92"/>
      <c r="IGL127" s="92"/>
      <c r="IGM127" s="92"/>
      <c r="IGN127" s="92"/>
      <c r="IGO127" s="92"/>
      <c r="IGP127" s="92"/>
      <c r="IGQ127" s="92"/>
      <c r="IGR127" s="92"/>
      <c r="IGS127" s="92"/>
      <c r="IGT127" s="92"/>
      <c r="IGU127" s="92"/>
      <c r="IGV127" s="92"/>
      <c r="IGW127" s="92"/>
      <c r="IGX127" s="92"/>
      <c r="IGY127" s="92"/>
      <c r="IGZ127" s="92"/>
      <c r="IHA127" s="92"/>
      <c r="IHB127" s="92"/>
      <c r="IHC127" s="92"/>
      <c r="IHD127" s="92"/>
      <c r="IHE127" s="92"/>
      <c r="IHF127" s="92"/>
      <c r="IHG127" s="92"/>
      <c r="IHH127" s="92"/>
      <c r="IHI127" s="92"/>
      <c r="IHJ127" s="92"/>
      <c r="IHK127" s="92"/>
      <c r="IHL127" s="92"/>
      <c r="IHM127" s="92"/>
      <c r="IHN127" s="92"/>
      <c r="IHO127" s="92"/>
      <c r="IHP127" s="92"/>
      <c r="IHQ127" s="92"/>
      <c r="IHR127" s="92"/>
      <c r="IHS127" s="92"/>
      <c r="IHT127" s="92"/>
      <c r="IHU127" s="92"/>
      <c r="IHV127" s="92"/>
      <c r="IHW127" s="92"/>
      <c r="IHX127" s="92"/>
      <c r="IHY127" s="92"/>
      <c r="IHZ127" s="92"/>
      <c r="IIA127" s="92"/>
      <c r="IIB127" s="92"/>
      <c r="IIC127" s="92"/>
      <c r="IID127" s="92"/>
      <c r="IIE127" s="92"/>
      <c r="IIF127" s="92"/>
      <c r="IIG127" s="92"/>
      <c r="IIH127" s="92"/>
      <c r="III127" s="92"/>
      <c r="IIJ127" s="92"/>
      <c r="IIK127" s="92"/>
      <c r="IIL127" s="92"/>
      <c r="IIM127" s="92"/>
      <c r="IIN127" s="92"/>
      <c r="IIO127" s="92"/>
      <c r="IIP127" s="92"/>
      <c r="IIQ127" s="92"/>
      <c r="IIR127" s="92"/>
      <c r="IIS127" s="92"/>
      <c r="IIT127" s="92"/>
      <c r="IIU127" s="92"/>
      <c r="IIV127" s="92"/>
      <c r="IIW127" s="92"/>
      <c r="IIX127" s="92"/>
      <c r="IIY127" s="92"/>
      <c r="IIZ127" s="92"/>
      <c r="IJA127" s="92"/>
      <c r="IJB127" s="92"/>
      <c r="IJC127" s="92"/>
      <c r="IJD127" s="92"/>
      <c r="IJE127" s="92"/>
      <c r="IJF127" s="92"/>
      <c r="IJG127" s="92"/>
      <c r="IJH127" s="92"/>
      <c r="IJI127" s="92"/>
      <c r="IJJ127" s="92"/>
      <c r="IJK127" s="92"/>
      <c r="IJL127" s="92"/>
      <c r="IJM127" s="92"/>
      <c r="IJN127" s="92"/>
      <c r="IJO127" s="92"/>
      <c r="IJP127" s="92"/>
      <c r="IJQ127" s="92"/>
      <c r="IJR127" s="92"/>
      <c r="IJS127" s="92"/>
      <c r="IJT127" s="92"/>
      <c r="IJU127" s="92"/>
      <c r="IJV127" s="92"/>
      <c r="IJW127" s="92"/>
      <c r="IJX127" s="92"/>
      <c r="IJY127" s="92"/>
      <c r="IJZ127" s="92"/>
      <c r="IKA127" s="92"/>
      <c r="IKB127" s="92"/>
      <c r="IKC127" s="92"/>
      <c r="IKD127" s="92"/>
      <c r="IKE127" s="92"/>
      <c r="IKF127" s="92"/>
      <c r="IKG127" s="92"/>
      <c r="IKH127" s="92"/>
      <c r="IKI127" s="92"/>
      <c r="IKJ127" s="92"/>
      <c r="IKK127" s="92"/>
      <c r="IKL127" s="92"/>
      <c r="IKM127" s="92"/>
      <c r="IKN127" s="92"/>
      <c r="IKO127" s="92"/>
      <c r="IKP127" s="92"/>
      <c r="IKQ127" s="92"/>
      <c r="IKR127" s="92"/>
      <c r="IKS127" s="92"/>
      <c r="IKT127" s="92"/>
      <c r="IKU127" s="92"/>
      <c r="IKV127" s="92"/>
      <c r="IKW127" s="92"/>
      <c r="IKX127" s="92"/>
      <c r="IKY127" s="92"/>
      <c r="IKZ127" s="92"/>
      <c r="ILA127" s="92"/>
      <c r="ILB127" s="92"/>
      <c r="ILC127" s="92"/>
      <c r="ILD127" s="92"/>
      <c r="ILE127" s="92"/>
      <c r="ILF127" s="92"/>
      <c r="ILG127" s="92"/>
      <c r="ILH127" s="92"/>
      <c r="ILI127" s="92"/>
      <c r="ILJ127" s="92"/>
      <c r="ILK127" s="92"/>
      <c r="ILL127" s="92"/>
      <c r="ILM127" s="92"/>
      <c r="ILN127" s="92"/>
      <c r="ILO127" s="92"/>
      <c r="ILP127" s="92"/>
      <c r="ILQ127" s="92"/>
      <c r="ILR127" s="92"/>
      <c r="ILS127" s="92"/>
      <c r="ILT127" s="92"/>
      <c r="ILU127" s="92"/>
      <c r="ILV127" s="92"/>
      <c r="ILW127" s="92"/>
      <c r="ILX127" s="92"/>
      <c r="ILY127" s="92"/>
      <c r="ILZ127" s="92"/>
      <c r="IMA127" s="92"/>
      <c r="IMB127" s="92"/>
      <c r="IMC127" s="92"/>
      <c r="IMD127" s="92"/>
      <c r="IME127" s="92"/>
      <c r="IMF127" s="92"/>
      <c r="IMG127" s="92"/>
      <c r="IMH127" s="92"/>
      <c r="IMI127" s="92"/>
      <c r="IMJ127" s="92"/>
      <c r="IMK127" s="92"/>
      <c r="IML127" s="92"/>
      <c r="IMM127" s="92"/>
      <c r="IMN127" s="92"/>
      <c r="IMO127" s="92"/>
      <c r="IMP127" s="92"/>
      <c r="IMQ127" s="92"/>
      <c r="IMR127" s="92"/>
      <c r="IMS127" s="92"/>
      <c r="IMT127" s="92"/>
      <c r="IMU127" s="92"/>
      <c r="IMV127" s="92"/>
      <c r="IMW127" s="92"/>
      <c r="IMX127" s="92"/>
      <c r="IMY127" s="92"/>
      <c r="IMZ127" s="92"/>
      <c r="INA127" s="92"/>
      <c r="INB127" s="92"/>
      <c r="INC127" s="92"/>
      <c r="IND127" s="92"/>
      <c r="INE127" s="92"/>
      <c r="INF127" s="92"/>
      <c r="ING127" s="92"/>
      <c r="INH127" s="92"/>
      <c r="INI127" s="92"/>
      <c r="INJ127" s="92"/>
      <c r="INK127" s="92"/>
      <c r="INL127" s="92"/>
      <c r="INM127" s="92"/>
      <c r="INN127" s="92"/>
      <c r="INO127" s="92"/>
      <c r="INP127" s="92"/>
      <c r="INQ127" s="92"/>
      <c r="INR127" s="92"/>
      <c r="INS127" s="92"/>
      <c r="INT127" s="92"/>
      <c r="INU127" s="92"/>
      <c r="INV127" s="92"/>
      <c r="INW127" s="92"/>
      <c r="INX127" s="92"/>
      <c r="INY127" s="92"/>
      <c r="INZ127" s="92"/>
      <c r="IOA127" s="92"/>
      <c r="IOB127" s="92"/>
      <c r="IOC127" s="92"/>
      <c r="IOD127" s="92"/>
      <c r="IOE127" s="92"/>
      <c r="IOF127" s="92"/>
      <c r="IOG127" s="92"/>
      <c r="IOH127" s="92"/>
      <c r="IOI127" s="92"/>
      <c r="IOJ127" s="92"/>
      <c r="IOK127" s="92"/>
      <c r="IOL127" s="92"/>
      <c r="IOM127" s="92"/>
      <c r="ION127" s="92"/>
      <c r="IOO127" s="92"/>
      <c r="IOP127" s="92"/>
      <c r="IOQ127" s="92"/>
      <c r="IOR127" s="92"/>
      <c r="IOS127" s="92"/>
      <c r="IOT127" s="92"/>
      <c r="IOU127" s="92"/>
      <c r="IOV127" s="92"/>
      <c r="IOW127" s="92"/>
      <c r="IOX127" s="92"/>
      <c r="IOY127" s="92"/>
      <c r="IOZ127" s="92"/>
      <c r="IPA127" s="92"/>
      <c r="IPB127" s="92"/>
      <c r="IPC127" s="92"/>
      <c r="IPD127" s="92"/>
      <c r="IPE127" s="92"/>
      <c r="IPF127" s="92"/>
      <c r="IPG127" s="92"/>
      <c r="IPH127" s="92"/>
      <c r="IPI127" s="92"/>
      <c r="IPJ127" s="92"/>
      <c r="IPK127" s="92"/>
      <c r="IPL127" s="92"/>
      <c r="IPM127" s="92"/>
      <c r="IPN127" s="92"/>
      <c r="IPO127" s="92"/>
      <c r="IPP127" s="92"/>
      <c r="IPQ127" s="92"/>
      <c r="IPR127" s="92"/>
      <c r="IPS127" s="92"/>
      <c r="IPT127" s="92"/>
      <c r="IPU127" s="92"/>
      <c r="IPV127" s="92"/>
      <c r="IPW127" s="92"/>
      <c r="IPX127" s="92"/>
      <c r="IPY127" s="92"/>
      <c r="IPZ127" s="92"/>
      <c r="IQA127" s="92"/>
      <c r="IQB127" s="92"/>
      <c r="IQC127" s="92"/>
      <c r="IQD127" s="92"/>
      <c r="IQE127" s="92"/>
      <c r="IQF127" s="92"/>
      <c r="IQG127" s="92"/>
      <c r="IQH127" s="92"/>
      <c r="IQI127" s="92"/>
      <c r="IQJ127" s="92"/>
      <c r="IQK127" s="92"/>
      <c r="IQL127" s="92"/>
      <c r="IQM127" s="92"/>
      <c r="IQN127" s="92"/>
      <c r="IQO127" s="92"/>
      <c r="IQP127" s="92"/>
      <c r="IQQ127" s="92"/>
      <c r="IQR127" s="92"/>
      <c r="IQS127" s="92"/>
      <c r="IQT127" s="92"/>
      <c r="IQU127" s="92"/>
      <c r="IQV127" s="92"/>
      <c r="IQW127" s="92"/>
      <c r="IQX127" s="92"/>
      <c r="IQY127" s="92"/>
      <c r="IQZ127" s="92"/>
      <c r="IRA127" s="92"/>
      <c r="IRB127" s="92"/>
      <c r="IRC127" s="92"/>
      <c r="IRD127" s="92"/>
      <c r="IRE127" s="92"/>
      <c r="IRF127" s="92"/>
      <c r="IRG127" s="92"/>
      <c r="IRH127" s="92"/>
      <c r="IRI127" s="92"/>
      <c r="IRJ127" s="92"/>
      <c r="IRK127" s="92"/>
      <c r="IRL127" s="92"/>
      <c r="IRM127" s="92"/>
      <c r="IRN127" s="92"/>
      <c r="IRO127" s="92"/>
      <c r="IRP127" s="92"/>
      <c r="IRQ127" s="92"/>
      <c r="IRR127" s="92"/>
      <c r="IRS127" s="92"/>
      <c r="IRT127" s="92"/>
      <c r="IRU127" s="92"/>
      <c r="IRV127" s="92"/>
      <c r="IRW127" s="92"/>
      <c r="IRX127" s="92"/>
      <c r="IRY127" s="92"/>
      <c r="IRZ127" s="92"/>
      <c r="ISA127" s="92"/>
      <c r="ISB127" s="92"/>
      <c r="ISC127" s="92"/>
      <c r="ISD127" s="92"/>
      <c r="ISE127" s="92"/>
      <c r="ISF127" s="92"/>
      <c r="ISG127" s="92"/>
      <c r="ISH127" s="92"/>
      <c r="ISI127" s="92"/>
      <c r="ISJ127" s="92"/>
      <c r="ISK127" s="92"/>
      <c r="ISL127" s="92"/>
      <c r="ISM127" s="92"/>
      <c r="ISN127" s="92"/>
      <c r="ISO127" s="92"/>
      <c r="ISP127" s="92"/>
      <c r="ISQ127" s="92"/>
      <c r="ISR127" s="92"/>
      <c r="ISS127" s="92"/>
      <c r="IST127" s="92"/>
      <c r="ISU127" s="92"/>
      <c r="ISV127" s="92"/>
      <c r="ISW127" s="92"/>
      <c r="ISX127" s="92"/>
      <c r="ISY127" s="92"/>
      <c r="ISZ127" s="92"/>
      <c r="ITA127" s="92"/>
      <c r="ITB127" s="92"/>
      <c r="ITC127" s="92"/>
      <c r="ITD127" s="92"/>
      <c r="ITE127" s="92"/>
      <c r="ITF127" s="92"/>
      <c r="ITG127" s="92"/>
      <c r="ITH127" s="92"/>
      <c r="ITI127" s="92"/>
      <c r="ITJ127" s="92"/>
      <c r="ITK127" s="92"/>
      <c r="ITL127" s="92"/>
      <c r="ITM127" s="92"/>
      <c r="ITN127" s="92"/>
      <c r="ITO127" s="92"/>
      <c r="ITP127" s="92"/>
      <c r="ITQ127" s="92"/>
      <c r="ITR127" s="92"/>
      <c r="ITS127" s="92"/>
      <c r="ITT127" s="92"/>
      <c r="ITU127" s="92"/>
      <c r="ITV127" s="92"/>
      <c r="ITW127" s="92"/>
      <c r="ITX127" s="92"/>
      <c r="ITY127" s="92"/>
      <c r="ITZ127" s="92"/>
      <c r="IUA127" s="92"/>
      <c r="IUB127" s="92"/>
      <c r="IUC127" s="92"/>
      <c r="IUD127" s="92"/>
      <c r="IUE127" s="92"/>
      <c r="IUF127" s="92"/>
      <c r="IUG127" s="92"/>
      <c r="IUH127" s="92"/>
      <c r="IUI127" s="92"/>
      <c r="IUJ127" s="92"/>
      <c r="IUK127" s="92"/>
      <c r="IUL127" s="92"/>
      <c r="IUM127" s="92"/>
      <c r="IUN127" s="92"/>
      <c r="IUO127" s="92"/>
      <c r="IUP127" s="92"/>
      <c r="IUQ127" s="92"/>
      <c r="IUR127" s="92"/>
      <c r="IUS127" s="92"/>
      <c r="IUT127" s="92"/>
      <c r="IUU127" s="92"/>
      <c r="IUV127" s="92"/>
      <c r="IUW127" s="92"/>
      <c r="IUX127" s="92"/>
      <c r="IUY127" s="92"/>
      <c r="IUZ127" s="92"/>
      <c r="IVA127" s="92"/>
      <c r="IVB127" s="92"/>
      <c r="IVC127" s="92"/>
      <c r="IVD127" s="92"/>
      <c r="IVE127" s="92"/>
      <c r="IVF127" s="92"/>
      <c r="IVG127" s="92"/>
      <c r="IVH127" s="92"/>
      <c r="IVI127" s="92"/>
      <c r="IVJ127" s="92"/>
      <c r="IVK127" s="92"/>
      <c r="IVL127" s="92"/>
      <c r="IVM127" s="92"/>
      <c r="IVN127" s="92"/>
      <c r="IVO127" s="92"/>
      <c r="IVP127" s="92"/>
      <c r="IVQ127" s="92"/>
      <c r="IVR127" s="92"/>
      <c r="IVS127" s="92"/>
      <c r="IVT127" s="92"/>
      <c r="IVU127" s="92"/>
      <c r="IVV127" s="92"/>
      <c r="IVW127" s="92"/>
      <c r="IVX127" s="92"/>
      <c r="IVY127" s="92"/>
      <c r="IVZ127" s="92"/>
      <c r="IWA127" s="92"/>
      <c r="IWB127" s="92"/>
      <c r="IWC127" s="92"/>
      <c r="IWD127" s="92"/>
      <c r="IWE127" s="92"/>
      <c r="IWF127" s="92"/>
      <c r="IWG127" s="92"/>
      <c r="IWH127" s="92"/>
      <c r="IWI127" s="92"/>
      <c r="IWJ127" s="92"/>
      <c r="IWK127" s="92"/>
      <c r="IWL127" s="92"/>
      <c r="IWM127" s="92"/>
      <c r="IWN127" s="92"/>
      <c r="IWO127" s="92"/>
      <c r="IWP127" s="92"/>
      <c r="IWQ127" s="92"/>
      <c r="IWR127" s="92"/>
      <c r="IWS127" s="92"/>
      <c r="IWT127" s="92"/>
      <c r="IWU127" s="92"/>
      <c r="IWV127" s="92"/>
      <c r="IWW127" s="92"/>
      <c r="IWX127" s="92"/>
      <c r="IWY127" s="92"/>
      <c r="IWZ127" s="92"/>
      <c r="IXA127" s="92"/>
      <c r="IXB127" s="92"/>
      <c r="IXC127" s="92"/>
      <c r="IXD127" s="92"/>
      <c r="IXE127" s="92"/>
      <c r="IXF127" s="92"/>
      <c r="IXG127" s="92"/>
      <c r="IXH127" s="92"/>
      <c r="IXI127" s="92"/>
      <c r="IXJ127" s="92"/>
      <c r="IXK127" s="92"/>
      <c r="IXL127" s="92"/>
      <c r="IXM127" s="92"/>
      <c r="IXN127" s="92"/>
      <c r="IXO127" s="92"/>
      <c r="IXP127" s="92"/>
      <c r="IXQ127" s="92"/>
      <c r="IXR127" s="92"/>
      <c r="IXS127" s="92"/>
      <c r="IXT127" s="92"/>
      <c r="IXU127" s="92"/>
      <c r="IXV127" s="92"/>
      <c r="IXW127" s="92"/>
      <c r="IXX127" s="92"/>
      <c r="IXY127" s="92"/>
      <c r="IXZ127" s="92"/>
      <c r="IYA127" s="92"/>
      <c r="IYB127" s="92"/>
      <c r="IYC127" s="92"/>
      <c r="IYD127" s="92"/>
      <c r="IYE127" s="92"/>
      <c r="IYF127" s="92"/>
      <c r="IYG127" s="92"/>
      <c r="IYH127" s="92"/>
      <c r="IYI127" s="92"/>
      <c r="IYJ127" s="92"/>
      <c r="IYK127" s="92"/>
      <c r="IYL127" s="92"/>
      <c r="IYM127" s="92"/>
      <c r="IYN127" s="92"/>
      <c r="IYO127" s="92"/>
      <c r="IYP127" s="92"/>
      <c r="IYQ127" s="92"/>
      <c r="IYR127" s="92"/>
      <c r="IYS127" s="92"/>
      <c r="IYT127" s="92"/>
      <c r="IYU127" s="92"/>
      <c r="IYV127" s="92"/>
      <c r="IYW127" s="92"/>
      <c r="IYX127" s="92"/>
      <c r="IYY127" s="92"/>
      <c r="IYZ127" s="92"/>
      <c r="IZA127" s="92"/>
      <c r="IZB127" s="92"/>
      <c r="IZC127" s="92"/>
      <c r="IZD127" s="92"/>
      <c r="IZE127" s="92"/>
      <c r="IZF127" s="92"/>
      <c r="IZG127" s="92"/>
      <c r="IZH127" s="92"/>
      <c r="IZI127" s="92"/>
      <c r="IZJ127" s="92"/>
      <c r="IZK127" s="92"/>
      <c r="IZL127" s="92"/>
      <c r="IZM127" s="92"/>
      <c r="IZN127" s="92"/>
      <c r="IZO127" s="92"/>
      <c r="IZP127" s="92"/>
      <c r="IZQ127" s="92"/>
      <c r="IZR127" s="92"/>
      <c r="IZS127" s="92"/>
      <c r="IZT127" s="92"/>
      <c r="IZU127" s="92"/>
      <c r="IZV127" s="92"/>
      <c r="IZW127" s="92"/>
      <c r="IZX127" s="92"/>
      <c r="IZY127" s="92"/>
      <c r="IZZ127" s="92"/>
      <c r="JAA127" s="92"/>
      <c r="JAB127" s="92"/>
      <c r="JAC127" s="92"/>
      <c r="JAD127" s="92"/>
      <c r="JAE127" s="92"/>
      <c r="JAF127" s="92"/>
      <c r="JAG127" s="92"/>
      <c r="JAH127" s="92"/>
      <c r="JAI127" s="92"/>
      <c r="JAJ127" s="92"/>
      <c r="JAK127" s="92"/>
      <c r="JAL127" s="92"/>
      <c r="JAM127" s="92"/>
      <c r="JAN127" s="92"/>
      <c r="JAO127" s="92"/>
      <c r="JAP127" s="92"/>
      <c r="JAQ127" s="92"/>
      <c r="JAR127" s="92"/>
      <c r="JAS127" s="92"/>
      <c r="JAT127" s="92"/>
      <c r="JAU127" s="92"/>
      <c r="JAV127" s="92"/>
      <c r="JAW127" s="92"/>
      <c r="JAX127" s="92"/>
      <c r="JAY127" s="92"/>
      <c r="JAZ127" s="92"/>
      <c r="JBA127" s="92"/>
      <c r="JBB127" s="92"/>
      <c r="JBC127" s="92"/>
      <c r="JBD127" s="92"/>
      <c r="JBE127" s="92"/>
      <c r="JBF127" s="92"/>
      <c r="JBG127" s="92"/>
      <c r="JBH127" s="92"/>
      <c r="JBI127" s="92"/>
      <c r="JBJ127" s="92"/>
      <c r="JBK127" s="92"/>
      <c r="JBL127" s="92"/>
      <c r="JBM127" s="92"/>
      <c r="JBN127" s="92"/>
      <c r="JBO127" s="92"/>
      <c r="JBP127" s="92"/>
      <c r="JBQ127" s="92"/>
      <c r="JBR127" s="92"/>
      <c r="JBS127" s="92"/>
      <c r="JBT127" s="92"/>
      <c r="JBU127" s="92"/>
      <c r="JBV127" s="92"/>
      <c r="JBW127" s="92"/>
      <c r="JBX127" s="92"/>
      <c r="JBY127" s="92"/>
      <c r="JBZ127" s="92"/>
      <c r="JCA127" s="92"/>
      <c r="JCB127" s="92"/>
      <c r="JCC127" s="92"/>
      <c r="JCD127" s="92"/>
      <c r="JCE127" s="92"/>
      <c r="JCF127" s="92"/>
      <c r="JCG127" s="92"/>
      <c r="JCH127" s="92"/>
      <c r="JCI127" s="92"/>
      <c r="JCJ127" s="92"/>
      <c r="JCK127" s="92"/>
      <c r="JCL127" s="92"/>
      <c r="JCM127" s="92"/>
      <c r="JCN127" s="92"/>
      <c r="JCO127" s="92"/>
      <c r="JCP127" s="92"/>
      <c r="JCQ127" s="92"/>
      <c r="JCR127" s="92"/>
      <c r="JCS127" s="92"/>
      <c r="JCT127" s="92"/>
      <c r="JCU127" s="92"/>
      <c r="JCV127" s="92"/>
      <c r="JCW127" s="92"/>
      <c r="JCX127" s="92"/>
      <c r="JCY127" s="92"/>
      <c r="JCZ127" s="92"/>
      <c r="JDA127" s="92"/>
      <c r="JDB127" s="92"/>
      <c r="JDC127" s="92"/>
      <c r="JDD127" s="92"/>
      <c r="JDE127" s="92"/>
      <c r="JDF127" s="92"/>
      <c r="JDG127" s="92"/>
      <c r="JDH127" s="92"/>
      <c r="JDI127" s="92"/>
      <c r="JDJ127" s="92"/>
      <c r="JDK127" s="92"/>
      <c r="JDL127" s="92"/>
      <c r="JDM127" s="92"/>
      <c r="JDN127" s="92"/>
      <c r="JDO127" s="92"/>
      <c r="JDP127" s="92"/>
      <c r="JDQ127" s="92"/>
      <c r="JDR127" s="92"/>
      <c r="JDS127" s="92"/>
      <c r="JDT127" s="92"/>
      <c r="JDU127" s="92"/>
      <c r="JDV127" s="92"/>
      <c r="JDW127" s="92"/>
      <c r="JDX127" s="92"/>
      <c r="JDY127" s="92"/>
      <c r="JDZ127" s="92"/>
      <c r="JEA127" s="92"/>
      <c r="JEB127" s="92"/>
      <c r="JEC127" s="92"/>
      <c r="JED127" s="92"/>
      <c r="JEE127" s="92"/>
      <c r="JEF127" s="92"/>
      <c r="JEG127" s="92"/>
      <c r="JEH127" s="92"/>
      <c r="JEI127" s="92"/>
      <c r="JEJ127" s="92"/>
      <c r="JEK127" s="92"/>
      <c r="JEL127" s="92"/>
      <c r="JEM127" s="92"/>
      <c r="JEN127" s="92"/>
      <c r="JEO127" s="92"/>
      <c r="JEP127" s="92"/>
      <c r="JEQ127" s="92"/>
      <c r="JER127" s="92"/>
      <c r="JES127" s="92"/>
      <c r="JET127" s="92"/>
      <c r="JEU127" s="92"/>
      <c r="JEV127" s="92"/>
      <c r="JEW127" s="92"/>
      <c r="JEX127" s="92"/>
      <c r="JEY127" s="92"/>
      <c r="JEZ127" s="92"/>
      <c r="JFA127" s="92"/>
      <c r="JFB127" s="92"/>
      <c r="JFC127" s="92"/>
      <c r="JFD127" s="92"/>
      <c r="JFE127" s="92"/>
      <c r="JFF127" s="92"/>
      <c r="JFG127" s="92"/>
      <c r="JFH127" s="92"/>
      <c r="JFI127" s="92"/>
      <c r="JFJ127" s="92"/>
      <c r="JFK127" s="92"/>
      <c r="JFL127" s="92"/>
      <c r="JFM127" s="92"/>
      <c r="JFN127" s="92"/>
      <c r="JFO127" s="92"/>
      <c r="JFP127" s="92"/>
      <c r="JFQ127" s="92"/>
      <c r="JFR127" s="92"/>
      <c r="JFS127" s="92"/>
      <c r="JFT127" s="92"/>
      <c r="JFU127" s="92"/>
      <c r="JFV127" s="92"/>
      <c r="JFW127" s="92"/>
      <c r="JFX127" s="92"/>
      <c r="JFY127" s="92"/>
      <c r="JFZ127" s="92"/>
      <c r="JGA127" s="92"/>
      <c r="JGB127" s="92"/>
      <c r="JGC127" s="92"/>
      <c r="JGD127" s="92"/>
      <c r="JGE127" s="92"/>
      <c r="JGF127" s="92"/>
      <c r="JGG127" s="92"/>
      <c r="JGH127" s="92"/>
      <c r="JGI127" s="92"/>
      <c r="JGJ127" s="92"/>
      <c r="JGK127" s="92"/>
      <c r="JGL127" s="92"/>
      <c r="JGM127" s="92"/>
      <c r="JGN127" s="92"/>
      <c r="JGO127" s="92"/>
      <c r="JGP127" s="92"/>
      <c r="JGQ127" s="92"/>
      <c r="JGR127" s="92"/>
      <c r="JGS127" s="92"/>
      <c r="JGT127" s="92"/>
      <c r="JGU127" s="92"/>
      <c r="JGV127" s="92"/>
      <c r="JGW127" s="92"/>
      <c r="JGX127" s="92"/>
      <c r="JGY127" s="92"/>
      <c r="JGZ127" s="92"/>
      <c r="JHA127" s="92"/>
      <c r="JHB127" s="92"/>
      <c r="JHC127" s="92"/>
      <c r="JHD127" s="92"/>
      <c r="JHE127" s="92"/>
      <c r="JHF127" s="92"/>
      <c r="JHG127" s="92"/>
      <c r="JHH127" s="92"/>
      <c r="JHI127" s="92"/>
      <c r="JHJ127" s="92"/>
      <c r="JHK127" s="92"/>
      <c r="JHL127" s="92"/>
      <c r="JHM127" s="92"/>
      <c r="JHN127" s="92"/>
      <c r="JHO127" s="92"/>
      <c r="JHP127" s="92"/>
      <c r="JHQ127" s="92"/>
      <c r="JHR127" s="92"/>
      <c r="JHS127" s="92"/>
      <c r="JHT127" s="92"/>
      <c r="JHU127" s="92"/>
      <c r="JHV127" s="92"/>
      <c r="JHW127" s="92"/>
      <c r="JHX127" s="92"/>
      <c r="JHY127" s="92"/>
      <c r="JHZ127" s="92"/>
      <c r="JIA127" s="92"/>
      <c r="JIB127" s="92"/>
      <c r="JIC127" s="92"/>
      <c r="JID127" s="92"/>
      <c r="JIE127" s="92"/>
      <c r="JIF127" s="92"/>
      <c r="JIG127" s="92"/>
      <c r="JIH127" s="92"/>
      <c r="JII127" s="92"/>
      <c r="JIJ127" s="92"/>
      <c r="JIK127" s="92"/>
      <c r="JIL127" s="92"/>
      <c r="JIM127" s="92"/>
      <c r="JIN127" s="92"/>
      <c r="JIO127" s="92"/>
      <c r="JIP127" s="92"/>
      <c r="JIQ127" s="92"/>
      <c r="JIR127" s="92"/>
      <c r="JIS127" s="92"/>
      <c r="JIT127" s="92"/>
      <c r="JIU127" s="92"/>
      <c r="JIV127" s="92"/>
      <c r="JIW127" s="92"/>
      <c r="JIX127" s="92"/>
      <c r="JIY127" s="92"/>
      <c r="JIZ127" s="92"/>
      <c r="JJA127" s="92"/>
      <c r="JJB127" s="92"/>
      <c r="JJC127" s="92"/>
      <c r="JJD127" s="92"/>
      <c r="JJE127" s="92"/>
      <c r="JJF127" s="92"/>
      <c r="JJG127" s="92"/>
      <c r="JJH127" s="92"/>
      <c r="JJI127" s="92"/>
      <c r="JJJ127" s="92"/>
      <c r="JJK127" s="92"/>
      <c r="JJL127" s="92"/>
      <c r="JJM127" s="92"/>
      <c r="JJN127" s="92"/>
      <c r="JJO127" s="92"/>
      <c r="JJP127" s="92"/>
      <c r="JJQ127" s="92"/>
      <c r="JJR127" s="92"/>
      <c r="JJS127" s="92"/>
      <c r="JJT127" s="92"/>
      <c r="JJU127" s="92"/>
      <c r="JJV127" s="92"/>
      <c r="JJW127" s="92"/>
      <c r="JJX127" s="92"/>
      <c r="JJY127" s="92"/>
      <c r="JJZ127" s="92"/>
      <c r="JKA127" s="92"/>
      <c r="JKB127" s="92"/>
      <c r="JKC127" s="92"/>
      <c r="JKD127" s="92"/>
      <c r="JKE127" s="92"/>
      <c r="JKF127" s="92"/>
      <c r="JKG127" s="92"/>
      <c r="JKH127" s="92"/>
      <c r="JKI127" s="92"/>
      <c r="JKJ127" s="92"/>
      <c r="JKK127" s="92"/>
      <c r="JKL127" s="92"/>
      <c r="JKM127" s="92"/>
      <c r="JKN127" s="92"/>
      <c r="JKO127" s="92"/>
      <c r="JKP127" s="92"/>
      <c r="JKQ127" s="92"/>
      <c r="JKR127" s="92"/>
      <c r="JKS127" s="92"/>
      <c r="JKT127" s="92"/>
      <c r="JKU127" s="92"/>
      <c r="JKV127" s="92"/>
      <c r="JKW127" s="92"/>
      <c r="JKX127" s="92"/>
      <c r="JKY127" s="92"/>
      <c r="JKZ127" s="92"/>
      <c r="JLA127" s="92"/>
      <c r="JLB127" s="92"/>
      <c r="JLC127" s="92"/>
      <c r="JLD127" s="92"/>
      <c r="JLE127" s="92"/>
      <c r="JLF127" s="92"/>
      <c r="JLG127" s="92"/>
      <c r="JLH127" s="92"/>
      <c r="JLI127" s="92"/>
      <c r="JLJ127" s="92"/>
      <c r="JLK127" s="92"/>
      <c r="JLL127" s="92"/>
      <c r="JLM127" s="92"/>
      <c r="JLN127" s="92"/>
      <c r="JLO127" s="92"/>
      <c r="JLP127" s="92"/>
      <c r="JLQ127" s="92"/>
      <c r="JLR127" s="92"/>
      <c r="JLS127" s="92"/>
      <c r="JLT127" s="92"/>
      <c r="JLU127" s="92"/>
      <c r="JLV127" s="92"/>
      <c r="JLW127" s="92"/>
      <c r="JLX127" s="92"/>
      <c r="JLY127" s="92"/>
      <c r="JLZ127" s="92"/>
      <c r="JMA127" s="92"/>
      <c r="JMB127" s="92"/>
      <c r="JMC127" s="92"/>
      <c r="JMD127" s="92"/>
      <c r="JME127" s="92"/>
      <c r="JMF127" s="92"/>
      <c r="JMG127" s="92"/>
      <c r="JMH127" s="92"/>
      <c r="JMI127" s="92"/>
      <c r="JMJ127" s="92"/>
      <c r="JMK127" s="92"/>
      <c r="JML127" s="92"/>
      <c r="JMM127" s="92"/>
      <c r="JMN127" s="92"/>
      <c r="JMO127" s="92"/>
      <c r="JMP127" s="92"/>
      <c r="JMQ127" s="92"/>
      <c r="JMR127" s="92"/>
      <c r="JMS127" s="92"/>
      <c r="JMT127" s="92"/>
      <c r="JMU127" s="92"/>
      <c r="JMV127" s="92"/>
      <c r="JMW127" s="92"/>
      <c r="JMX127" s="92"/>
      <c r="JMY127" s="92"/>
      <c r="JMZ127" s="92"/>
      <c r="JNA127" s="92"/>
      <c r="JNB127" s="92"/>
      <c r="JNC127" s="92"/>
      <c r="JND127" s="92"/>
      <c r="JNE127" s="92"/>
      <c r="JNF127" s="92"/>
      <c r="JNG127" s="92"/>
      <c r="JNH127" s="92"/>
      <c r="JNI127" s="92"/>
      <c r="JNJ127" s="92"/>
      <c r="JNK127" s="92"/>
      <c r="JNL127" s="92"/>
      <c r="JNM127" s="92"/>
      <c r="JNN127" s="92"/>
      <c r="JNO127" s="92"/>
      <c r="JNP127" s="92"/>
      <c r="JNQ127" s="92"/>
      <c r="JNR127" s="92"/>
      <c r="JNS127" s="92"/>
      <c r="JNT127" s="92"/>
      <c r="JNU127" s="92"/>
      <c r="JNV127" s="92"/>
      <c r="JNW127" s="92"/>
      <c r="JNX127" s="92"/>
      <c r="JNY127" s="92"/>
      <c r="JNZ127" s="92"/>
      <c r="JOA127" s="92"/>
      <c r="JOB127" s="92"/>
      <c r="JOC127" s="92"/>
      <c r="JOD127" s="92"/>
      <c r="JOE127" s="92"/>
      <c r="JOF127" s="92"/>
      <c r="JOG127" s="92"/>
      <c r="JOH127" s="92"/>
      <c r="JOI127" s="92"/>
      <c r="JOJ127" s="92"/>
      <c r="JOK127" s="92"/>
      <c r="JOL127" s="92"/>
      <c r="JOM127" s="92"/>
      <c r="JON127" s="92"/>
      <c r="JOO127" s="92"/>
      <c r="JOP127" s="92"/>
      <c r="JOQ127" s="92"/>
      <c r="JOR127" s="92"/>
      <c r="JOS127" s="92"/>
      <c r="JOT127" s="92"/>
      <c r="JOU127" s="92"/>
      <c r="JOV127" s="92"/>
      <c r="JOW127" s="92"/>
      <c r="JOX127" s="92"/>
      <c r="JOY127" s="92"/>
      <c r="JOZ127" s="92"/>
      <c r="JPA127" s="92"/>
      <c r="JPB127" s="92"/>
      <c r="JPC127" s="92"/>
      <c r="JPD127" s="92"/>
      <c r="JPE127" s="92"/>
      <c r="JPF127" s="92"/>
      <c r="JPG127" s="92"/>
      <c r="JPH127" s="92"/>
      <c r="JPI127" s="92"/>
      <c r="JPJ127" s="92"/>
      <c r="JPK127" s="92"/>
      <c r="JPL127" s="92"/>
      <c r="JPM127" s="92"/>
      <c r="JPN127" s="92"/>
      <c r="JPO127" s="92"/>
      <c r="JPP127" s="92"/>
      <c r="JPQ127" s="92"/>
      <c r="JPR127" s="92"/>
      <c r="JPS127" s="92"/>
      <c r="JPT127" s="92"/>
      <c r="JPU127" s="92"/>
      <c r="JPV127" s="92"/>
      <c r="JPW127" s="92"/>
      <c r="JPX127" s="92"/>
      <c r="JPY127" s="92"/>
      <c r="JPZ127" s="92"/>
      <c r="JQA127" s="92"/>
      <c r="JQB127" s="92"/>
      <c r="JQC127" s="92"/>
      <c r="JQD127" s="92"/>
      <c r="JQE127" s="92"/>
      <c r="JQF127" s="92"/>
      <c r="JQG127" s="92"/>
      <c r="JQH127" s="92"/>
      <c r="JQI127" s="92"/>
      <c r="JQJ127" s="92"/>
      <c r="JQK127" s="92"/>
      <c r="JQL127" s="92"/>
      <c r="JQM127" s="92"/>
      <c r="JQN127" s="92"/>
      <c r="JQO127" s="92"/>
      <c r="JQP127" s="92"/>
      <c r="JQQ127" s="92"/>
      <c r="JQR127" s="92"/>
      <c r="JQS127" s="92"/>
      <c r="JQT127" s="92"/>
      <c r="JQU127" s="92"/>
      <c r="JQV127" s="92"/>
      <c r="JQW127" s="92"/>
      <c r="JQX127" s="92"/>
      <c r="JQY127" s="92"/>
      <c r="JQZ127" s="92"/>
      <c r="JRA127" s="92"/>
      <c r="JRB127" s="92"/>
      <c r="JRC127" s="92"/>
      <c r="JRD127" s="92"/>
      <c r="JRE127" s="92"/>
      <c r="JRF127" s="92"/>
      <c r="JRG127" s="92"/>
      <c r="JRH127" s="92"/>
      <c r="JRI127" s="92"/>
      <c r="JRJ127" s="92"/>
      <c r="JRK127" s="92"/>
      <c r="JRL127" s="92"/>
      <c r="JRM127" s="92"/>
      <c r="JRN127" s="92"/>
      <c r="JRO127" s="92"/>
      <c r="JRP127" s="92"/>
      <c r="JRQ127" s="92"/>
      <c r="JRR127" s="92"/>
      <c r="JRS127" s="92"/>
      <c r="JRT127" s="92"/>
      <c r="JRU127" s="92"/>
      <c r="JRV127" s="92"/>
      <c r="JRW127" s="92"/>
      <c r="JRX127" s="92"/>
      <c r="JRY127" s="92"/>
      <c r="JRZ127" s="92"/>
      <c r="JSA127" s="92"/>
      <c r="JSB127" s="92"/>
      <c r="JSC127" s="92"/>
      <c r="JSD127" s="92"/>
      <c r="JSE127" s="92"/>
      <c r="JSF127" s="92"/>
      <c r="JSG127" s="92"/>
      <c r="JSH127" s="92"/>
      <c r="JSI127" s="92"/>
      <c r="JSJ127" s="92"/>
      <c r="JSK127" s="92"/>
      <c r="JSL127" s="92"/>
      <c r="JSM127" s="92"/>
      <c r="JSN127" s="92"/>
      <c r="JSO127" s="92"/>
      <c r="JSP127" s="92"/>
      <c r="JSQ127" s="92"/>
      <c r="JSR127" s="92"/>
      <c r="JSS127" s="92"/>
      <c r="JST127" s="92"/>
      <c r="JSU127" s="92"/>
      <c r="JSV127" s="92"/>
      <c r="JSW127" s="92"/>
      <c r="JSX127" s="92"/>
      <c r="JSY127" s="92"/>
      <c r="JSZ127" s="92"/>
      <c r="JTA127" s="92"/>
      <c r="JTB127" s="92"/>
      <c r="JTC127" s="92"/>
      <c r="JTD127" s="92"/>
      <c r="JTE127" s="92"/>
      <c r="JTF127" s="92"/>
      <c r="JTG127" s="92"/>
      <c r="JTH127" s="92"/>
      <c r="JTI127" s="92"/>
      <c r="JTJ127" s="92"/>
      <c r="JTK127" s="92"/>
      <c r="JTL127" s="92"/>
      <c r="JTM127" s="92"/>
      <c r="JTN127" s="92"/>
      <c r="JTO127" s="92"/>
      <c r="JTP127" s="92"/>
      <c r="JTQ127" s="92"/>
      <c r="JTR127" s="92"/>
      <c r="JTS127" s="92"/>
      <c r="JTT127" s="92"/>
      <c r="JTU127" s="92"/>
      <c r="JTV127" s="92"/>
      <c r="JTW127" s="92"/>
      <c r="JTX127" s="92"/>
      <c r="JTY127" s="92"/>
      <c r="JTZ127" s="92"/>
      <c r="JUA127" s="92"/>
      <c r="JUB127" s="92"/>
      <c r="JUC127" s="92"/>
      <c r="JUD127" s="92"/>
      <c r="JUE127" s="92"/>
      <c r="JUF127" s="92"/>
      <c r="JUG127" s="92"/>
      <c r="JUH127" s="92"/>
      <c r="JUI127" s="92"/>
      <c r="JUJ127" s="92"/>
      <c r="JUK127" s="92"/>
      <c r="JUL127" s="92"/>
      <c r="JUM127" s="92"/>
      <c r="JUN127" s="92"/>
      <c r="JUO127" s="92"/>
      <c r="JUP127" s="92"/>
      <c r="JUQ127" s="92"/>
      <c r="JUR127" s="92"/>
      <c r="JUS127" s="92"/>
      <c r="JUT127" s="92"/>
      <c r="JUU127" s="92"/>
      <c r="JUV127" s="92"/>
      <c r="JUW127" s="92"/>
      <c r="JUX127" s="92"/>
      <c r="JUY127" s="92"/>
      <c r="JUZ127" s="92"/>
      <c r="JVA127" s="92"/>
      <c r="JVB127" s="92"/>
      <c r="JVC127" s="92"/>
      <c r="JVD127" s="92"/>
      <c r="JVE127" s="92"/>
      <c r="JVF127" s="92"/>
      <c r="JVG127" s="92"/>
      <c r="JVH127" s="92"/>
      <c r="JVI127" s="92"/>
      <c r="JVJ127" s="92"/>
      <c r="JVK127" s="92"/>
      <c r="JVL127" s="92"/>
      <c r="JVM127" s="92"/>
      <c r="JVN127" s="92"/>
      <c r="JVO127" s="92"/>
      <c r="JVP127" s="92"/>
      <c r="JVQ127" s="92"/>
      <c r="JVR127" s="92"/>
      <c r="JVS127" s="92"/>
      <c r="JVT127" s="92"/>
      <c r="JVU127" s="92"/>
      <c r="JVV127" s="92"/>
      <c r="JVW127" s="92"/>
      <c r="JVX127" s="92"/>
      <c r="JVY127" s="92"/>
      <c r="JVZ127" s="92"/>
      <c r="JWA127" s="92"/>
      <c r="JWB127" s="92"/>
      <c r="JWC127" s="92"/>
      <c r="JWD127" s="92"/>
      <c r="JWE127" s="92"/>
      <c r="JWF127" s="92"/>
      <c r="JWG127" s="92"/>
      <c r="JWH127" s="92"/>
      <c r="JWI127" s="92"/>
      <c r="JWJ127" s="92"/>
      <c r="JWK127" s="92"/>
      <c r="JWL127" s="92"/>
      <c r="JWM127" s="92"/>
      <c r="JWN127" s="92"/>
      <c r="JWO127" s="92"/>
      <c r="JWP127" s="92"/>
      <c r="JWQ127" s="92"/>
      <c r="JWR127" s="92"/>
      <c r="JWS127" s="92"/>
      <c r="JWT127" s="92"/>
      <c r="JWU127" s="92"/>
      <c r="JWV127" s="92"/>
      <c r="JWW127" s="92"/>
      <c r="JWX127" s="92"/>
      <c r="JWY127" s="92"/>
      <c r="JWZ127" s="92"/>
      <c r="JXA127" s="92"/>
      <c r="JXB127" s="92"/>
      <c r="JXC127" s="92"/>
      <c r="JXD127" s="92"/>
      <c r="JXE127" s="92"/>
      <c r="JXF127" s="92"/>
      <c r="JXG127" s="92"/>
      <c r="JXH127" s="92"/>
      <c r="JXI127" s="92"/>
      <c r="JXJ127" s="92"/>
      <c r="JXK127" s="92"/>
      <c r="JXL127" s="92"/>
      <c r="JXM127" s="92"/>
      <c r="JXN127" s="92"/>
      <c r="JXO127" s="92"/>
      <c r="JXP127" s="92"/>
      <c r="JXQ127" s="92"/>
      <c r="JXR127" s="92"/>
      <c r="JXS127" s="92"/>
      <c r="JXT127" s="92"/>
      <c r="JXU127" s="92"/>
      <c r="JXV127" s="92"/>
      <c r="JXW127" s="92"/>
      <c r="JXX127" s="92"/>
      <c r="JXY127" s="92"/>
      <c r="JXZ127" s="92"/>
      <c r="JYA127" s="92"/>
      <c r="JYB127" s="92"/>
      <c r="JYC127" s="92"/>
      <c r="JYD127" s="92"/>
      <c r="JYE127" s="92"/>
      <c r="JYF127" s="92"/>
      <c r="JYG127" s="92"/>
      <c r="JYH127" s="92"/>
      <c r="JYI127" s="92"/>
      <c r="JYJ127" s="92"/>
      <c r="JYK127" s="92"/>
      <c r="JYL127" s="92"/>
      <c r="JYM127" s="92"/>
      <c r="JYN127" s="92"/>
      <c r="JYO127" s="92"/>
      <c r="JYP127" s="92"/>
      <c r="JYQ127" s="92"/>
      <c r="JYR127" s="92"/>
      <c r="JYS127" s="92"/>
      <c r="JYT127" s="92"/>
      <c r="JYU127" s="92"/>
      <c r="JYV127" s="92"/>
      <c r="JYW127" s="92"/>
      <c r="JYX127" s="92"/>
      <c r="JYY127" s="92"/>
      <c r="JYZ127" s="92"/>
      <c r="JZA127" s="92"/>
      <c r="JZB127" s="92"/>
      <c r="JZC127" s="92"/>
      <c r="JZD127" s="92"/>
      <c r="JZE127" s="92"/>
      <c r="JZF127" s="92"/>
      <c r="JZG127" s="92"/>
      <c r="JZH127" s="92"/>
      <c r="JZI127" s="92"/>
      <c r="JZJ127" s="92"/>
      <c r="JZK127" s="92"/>
      <c r="JZL127" s="92"/>
      <c r="JZM127" s="92"/>
      <c r="JZN127" s="92"/>
      <c r="JZO127" s="92"/>
      <c r="JZP127" s="92"/>
      <c r="JZQ127" s="92"/>
      <c r="JZR127" s="92"/>
      <c r="JZS127" s="92"/>
      <c r="JZT127" s="92"/>
      <c r="JZU127" s="92"/>
      <c r="JZV127" s="92"/>
      <c r="JZW127" s="92"/>
      <c r="JZX127" s="92"/>
      <c r="JZY127" s="92"/>
      <c r="JZZ127" s="92"/>
      <c r="KAA127" s="92"/>
      <c r="KAB127" s="92"/>
      <c r="KAC127" s="92"/>
      <c r="KAD127" s="92"/>
      <c r="KAE127" s="92"/>
      <c r="KAF127" s="92"/>
      <c r="KAG127" s="92"/>
      <c r="KAH127" s="92"/>
      <c r="KAI127" s="92"/>
      <c r="KAJ127" s="92"/>
      <c r="KAK127" s="92"/>
      <c r="KAL127" s="92"/>
      <c r="KAM127" s="92"/>
      <c r="KAN127" s="92"/>
      <c r="KAO127" s="92"/>
      <c r="KAP127" s="92"/>
      <c r="KAQ127" s="92"/>
      <c r="KAR127" s="92"/>
      <c r="KAS127" s="92"/>
      <c r="KAT127" s="92"/>
      <c r="KAU127" s="92"/>
      <c r="KAV127" s="92"/>
      <c r="KAW127" s="92"/>
      <c r="KAX127" s="92"/>
      <c r="KAY127" s="92"/>
      <c r="KAZ127" s="92"/>
      <c r="KBA127" s="92"/>
      <c r="KBB127" s="92"/>
      <c r="KBC127" s="92"/>
      <c r="KBD127" s="92"/>
      <c r="KBE127" s="92"/>
      <c r="KBF127" s="92"/>
      <c r="KBG127" s="92"/>
      <c r="KBH127" s="92"/>
      <c r="KBI127" s="92"/>
      <c r="KBJ127" s="92"/>
      <c r="KBK127" s="92"/>
      <c r="KBL127" s="92"/>
      <c r="KBM127" s="92"/>
      <c r="KBN127" s="92"/>
      <c r="KBO127" s="92"/>
      <c r="KBP127" s="92"/>
      <c r="KBQ127" s="92"/>
      <c r="KBR127" s="92"/>
      <c r="KBS127" s="92"/>
      <c r="KBT127" s="92"/>
      <c r="KBU127" s="92"/>
      <c r="KBV127" s="92"/>
      <c r="KBW127" s="92"/>
      <c r="KBX127" s="92"/>
      <c r="KBY127" s="92"/>
      <c r="KBZ127" s="92"/>
      <c r="KCA127" s="92"/>
      <c r="KCB127" s="92"/>
      <c r="KCC127" s="92"/>
      <c r="KCD127" s="92"/>
      <c r="KCE127" s="92"/>
      <c r="KCF127" s="92"/>
      <c r="KCG127" s="92"/>
      <c r="KCH127" s="92"/>
      <c r="KCI127" s="92"/>
      <c r="KCJ127" s="92"/>
      <c r="KCK127" s="92"/>
      <c r="KCL127" s="92"/>
      <c r="KCM127" s="92"/>
      <c r="KCN127" s="92"/>
      <c r="KCO127" s="92"/>
      <c r="KCP127" s="92"/>
      <c r="KCQ127" s="92"/>
      <c r="KCR127" s="92"/>
      <c r="KCS127" s="92"/>
      <c r="KCT127" s="92"/>
      <c r="KCU127" s="92"/>
      <c r="KCV127" s="92"/>
      <c r="KCW127" s="92"/>
      <c r="KCX127" s="92"/>
      <c r="KCY127" s="92"/>
      <c r="KCZ127" s="92"/>
      <c r="KDA127" s="92"/>
      <c r="KDB127" s="92"/>
      <c r="KDC127" s="92"/>
      <c r="KDD127" s="92"/>
      <c r="KDE127" s="92"/>
      <c r="KDF127" s="92"/>
      <c r="KDG127" s="92"/>
      <c r="KDH127" s="92"/>
      <c r="KDI127" s="92"/>
      <c r="KDJ127" s="92"/>
      <c r="KDK127" s="92"/>
      <c r="KDL127" s="92"/>
      <c r="KDM127" s="92"/>
      <c r="KDN127" s="92"/>
      <c r="KDO127" s="92"/>
      <c r="KDP127" s="92"/>
      <c r="KDQ127" s="92"/>
      <c r="KDR127" s="92"/>
      <c r="KDS127" s="92"/>
      <c r="KDT127" s="92"/>
      <c r="KDU127" s="92"/>
      <c r="KDV127" s="92"/>
      <c r="KDW127" s="92"/>
      <c r="KDX127" s="92"/>
      <c r="KDY127" s="92"/>
      <c r="KDZ127" s="92"/>
      <c r="KEA127" s="92"/>
      <c r="KEB127" s="92"/>
      <c r="KEC127" s="92"/>
      <c r="KED127" s="92"/>
      <c r="KEE127" s="92"/>
      <c r="KEF127" s="92"/>
      <c r="KEG127" s="92"/>
      <c r="KEH127" s="92"/>
      <c r="KEI127" s="92"/>
      <c r="KEJ127" s="92"/>
      <c r="KEK127" s="92"/>
      <c r="KEL127" s="92"/>
      <c r="KEM127" s="92"/>
      <c r="KEN127" s="92"/>
      <c r="KEO127" s="92"/>
      <c r="KEP127" s="92"/>
      <c r="KEQ127" s="92"/>
      <c r="KER127" s="92"/>
      <c r="KES127" s="92"/>
      <c r="KET127" s="92"/>
      <c r="KEU127" s="92"/>
      <c r="KEV127" s="92"/>
      <c r="KEW127" s="92"/>
      <c r="KEX127" s="92"/>
      <c r="KEY127" s="92"/>
      <c r="KEZ127" s="92"/>
      <c r="KFA127" s="92"/>
      <c r="KFB127" s="92"/>
      <c r="KFC127" s="92"/>
      <c r="KFD127" s="92"/>
      <c r="KFE127" s="92"/>
      <c r="KFF127" s="92"/>
      <c r="KFG127" s="92"/>
      <c r="KFH127" s="92"/>
      <c r="KFI127" s="92"/>
      <c r="KFJ127" s="92"/>
      <c r="KFK127" s="92"/>
      <c r="KFL127" s="92"/>
      <c r="KFM127" s="92"/>
      <c r="KFN127" s="92"/>
      <c r="KFO127" s="92"/>
      <c r="KFP127" s="92"/>
      <c r="KFQ127" s="92"/>
      <c r="KFR127" s="92"/>
      <c r="KFS127" s="92"/>
      <c r="KFT127" s="92"/>
      <c r="KFU127" s="92"/>
      <c r="KFV127" s="92"/>
      <c r="KFW127" s="92"/>
      <c r="KFX127" s="92"/>
      <c r="KFY127" s="92"/>
      <c r="KFZ127" s="92"/>
      <c r="KGA127" s="92"/>
      <c r="KGB127" s="92"/>
      <c r="KGC127" s="92"/>
      <c r="KGD127" s="92"/>
      <c r="KGE127" s="92"/>
      <c r="KGF127" s="92"/>
      <c r="KGG127" s="92"/>
      <c r="KGH127" s="92"/>
      <c r="KGI127" s="92"/>
      <c r="KGJ127" s="92"/>
      <c r="KGK127" s="92"/>
      <c r="KGL127" s="92"/>
      <c r="KGM127" s="92"/>
      <c r="KGN127" s="92"/>
      <c r="KGO127" s="92"/>
      <c r="KGP127" s="92"/>
      <c r="KGQ127" s="92"/>
      <c r="KGR127" s="92"/>
      <c r="KGS127" s="92"/>
      <c r="KGT127" s="92"/>
      <c r="KGU127" s="92"/>
      <c r="KGV127" s="92"/>
      <c r="KGW127" s="92"/>
      <c r="KGX127" s="92"/>
      <c r="KGY127" s="92"/>
      <c r="KGZ127" s="92"/>
      <c r="KHA127" s="92"/>
      <c r="KHB127" s="92"/>
      <c r="KHC127" s="92"/>
      <c r="KHD127" s="92"/>
      <c r="KHE127" s="92"/>
      <c r="KHF127" s="92"/>
      <c r="KHG127" s="92"/>
      <c r="KHH127" s="92"/>
      <c r="KHI127" s="92"/>
      <c r="KHJ127" s="92"/>
      <c r="KHK127" s="92"/>
      <c r="KHL127" s="92"/>
      <c r="KHM127" s="92"/>
      <c r="KHN127" s="92"/>
      <c r="KHO127" s="92"/>
      <c r="KHP127" s="92"/>
      <c r="KHQ127" s="92"/>
      <c r="KHR127" s="92"/>
      <c r="KHS127" s="92"/>
      <c r="KHT127" s="92"/>
      <c r="KHU127" s="92"/>
      <c r="KHV127" s="92"/>
      <c r="KHW127" s="92"/>
      <c r="KHX127" s="92"/>
      <c r="KHY127" s="92"/>
      <c r="KHZ127" s="92"/>
      <c r="KIA127" s="92"/>
      <c r="KIB127" s="92"/>
      <c r="KIC127" s="92"/>
      <c r="KID127" s="92"/>
      <c r="KIE127" s="92"/>
      <c r="KIF127" s="92"/>
      <c r="KIG127" s="92"/>
      <c r="KIH127" s="92"/>
      <c r="KII127" s="92"/>
      <c r="KIJ127" s="92"/>
      <c r="KIK127" s="92"/>
      <c r="KIL127" s="92"/>
      <c r="KIM127" s="92"/>
      <c r="KIN127" s="92"/>
      <c r="KIO127" s="92"/>
      <c r="KIP127" s="92"/>
      <c r="KIQ127" s="92"/>
      <c r="KIR127" s="92"/>
      <c r="KIS127" s="92"/>
      <c r="KIT127" s="92"/>
      <c r="KIU127" s="92"/>
      <c r="KIV127" s="92"/>
      <c r="KIW127" s="92"/>
      <c r="KIX127" s="92"/>
      <c r="KIY127" s="92"/>
      <c r="KIZ127" s="92"/>
      <c r="KJA127" s="92"/>
      <c r="KJB127" s="92"/>
      <c r="KJC127" s="92"/>
      <c r="KJD127" s="92"/>
      <c r="KJE127" s="92"/>
      <c r="KJF127" s="92"/>
      <c r="KJG127" s="92"/>
      <c r="KJH127" s="92"/>
      <c r="KJI127" s="92"/>
      <c r="KJJ127" s="92"/>
      <c r="KJK127" s="92"/>
      <c r="KJL127" s="92"/>
      <c r="KJM127" s="92"/>
      <c r="KJN127" s="92"/>
      <c r="KJO127" s="92"/>
      <c r="KJP127" s="92"/>
      <c r="KJQ127" s="92"/>
      <c r="KJR127" s="92"/>
      <c r="KJS127" s="92"/>
      <c r="KJT127" s="92"/>
      <c r="KJU127" s="92"/>
      <c r="KJV127" s="92"/>
      <c r="KJW127" s="92"/>
      <c r="KJX127" s="92"/>
      <c r="KJY127" s="92"/>
      <c r="KJZ127" s="92"/>
      <c r="KKA127" s="92"/>
      <c r="KKB127" s="92"/>
      <c r="KKC127" s="92"/>
      <c r="KKD127" s="92"/>
      <c r="KKE127" s="92"/>
      <c r="KKF127" s="92"/>
      <c r="KKG127" s="92"/>
      <c r="KKH127" s="92"/>
      <c r="KKI127" s="92"/>
      <c r="KKJ127" s="92"/>
      <c r="KKK127" s="92"/>
      <c r="KKL127" s="92"/>
      <c r="KKM127" s="92"/>
      <c r="KKN127" s="92"/>
      <c r="KKO127" s="92"/>
      <c r="KKP127" s="92"/>
      <c r="KKQ127" s="92"/>
      <c r="KKR127" s="92"/>
      <c r="KKS127" s="92"/>
      <c r="KKT127" s="92"/>
      <c r="KKU127" s="92"/>
      <c r="KKV127" s="92"/>
      <c r="KKW127" s="92"/>
      <c r="KKX127" s="92"/>
      <c r="KKY127" s="92"/>
      <c r="KKZ127" s="92"/>
      <c r="KLA127" s="92"/>
      <c r="KLB127" s="92"/>
      <c r="KLC127" s="92"/>
      <c r="KLD127" s="92"/>
      <c r="KLE127" s="92"/>
      <c r="KLF127" s="92"/>
      <c r="KLG127" s="92"/>
      <c r="KLH127" s="92"/>
      <c r="KLI127" s="92"/>
      <c r="KLJ127" s="92"/>
      <c r="KLK127" s="92"/>
      <c r="KLL127" s="92"/>
      <c r="KLM127" s="92"/>
      <c r="KLN127" s="92"/>
      <c r="KLO127" s="92"/>
      <c r="KLP127" s="92"/>
      <c r="KLQ127" s="92"/>
      <c r="KLR127" s="92"/>
      <c r="KLS127" s="92"/>
      <c r="KLT127" s="92"/>
      <c r="KLU127" s="92"/>
      <c r="KLV127" s="92"/>
      <c r="KLW127" s="92"/>
      <c r="KLX127" s="92"/>
      <c r="KLY127" s="92"/>
      <c r="KLZ127" s="92"/>
      <c r="KMA127" s="92"/>
      <c r="KMB127" s="92"/>
      <c r="KMC127" s="92"/>
      <c r="KMD127" s="92"/>
      <c r="KME127" s="92"/>
      <c r="KMF127" s="92"/>
      <c r="KMG127" s="92"/>
      <c r="KMH127" s="92"/>
      <c r="KMI127" s="92"/>
      <c r="KMJ127" s="92"/>
      <c r="KMK127" s="92"/>
      <c r="KML127" s="92"/>
      <c r="KMM127" s="92"/>
      <c r="KMN127" s="92"/>
      <c r="KMO127" s="92"/>
      <c r="KMP127" s="92"/>
      <c r="KMQ127" s="92"/>
      <c r="KMR127" s="92"/>
      <c r="KMS127" s="92"/>
      <c r="KMT127" s="92"/>
      <c r="KMU127" s="92"/>
      <c r="KMV127" s="92"/>
      <c r="KMW127" s="92"/>
      <c r="KMX127" s="92"/>
      <c r="KMY127" s="92"/>
      <c r="KMZ127" s="92"/>
      <c r="KNA127" s="92"/>
      <c r="KNB127" s="92"/>
      <c r="KNC127" s="92"/>
      <c r="KND127" s="92"/>
      <c r="KNE127" s="92"/>
      <c r="KNF127" s="92"/>
      <c r="KNG127" s="92"/>
      <c r="KNH127" s="92"/>
      <c r="KNI127" s="92"/>
      <c r="KNJ127" s="92"/>
      <c r="KNK127" s="92"/>
      <c r="KNL127" s="92"/>
      <c r="KNM127" s="92"/>
      <c r="KNN127" s="92"/>
      <c r="KNO127" s="92"/>
      <c r="KNP127" s="92"/>
      <c r="KNQ127" s="92"/>
      <c r="KNR127" s="92"/>
      <c r="KNS127" s="92"/>
      <c r="KNT127" s="92"/>
      <c r="KNU127" s="92"/>
      <c r="KNV127" s="92"/>
      <c r="KNW127" s="92"/>
      <c r="KNX127" s="92"/>
      <c r="KNY127" s="92"/>
      <c r="KNZ127" s="92"/>
      <c r="KOA127" s="92"/>
      <c r="KOB127" s="92"/>
      <c r="KOC127" s="92"/>
      <c r="KOD127" s="92"/>
      <c r="KOE127" s="92"/>
      <c r="KOF127" s="92"/>
      <c r="KOG127" s="92"/>
      <c r="KOH127" s="92"/>
      <c r="KOI127" s="92"/>
      <c r="KOJ127" s="92"/>
      <c r="KOK127" s="92"/>
      <c r="KOL127" s="92"/>
      <c r="KOM127" s="92"/>
      <c r="KON127" s="92"/>
      <c r="KOO127" s="92"/>
      <c r="KOP127" s="92"/>
      <c r="KOQ127" s="92"/>
      <c r="KOR127" s="92"/>
      <c r="KOS127" s="92"/>
      <c r="KOT127" s="92"/>
      <c r="KOU127" s="92"/>
      <c r="KOV127" s="92"/>
      <c r="KOW127" s="92"/>
      <c r="KOX127" s="92"/>
      <c r="KOY127" s="92"/>
      <c r="KOZ127" s="92"/>
      <c r="KPA127" s="92"/>
      <c r="KPB127" s="92"/>
      <c r="KPC127" s="92"/>
      <c r="KPD127" s="92"/>
      <c r="KPE127" s="92"/>
      <c r="KPF127" s="92"/>
      <c r="KPG127" s="92"/>
      <c r="KPH127" s="92"/>
      <c r="KPI127" s="92"/>
      <c r="KPJ127" s="92"/>
      <c r="KPK127" s="92"/>
      <c r="KPL127" s="92"/>
      <c r="KPM127" s="92"/>
      <c r="KPN127" s="92"/>
      <c r="KPO127" s="92"/>
      <c r="KPP127" s="92"/>
      <c r="KPQ127" s="92"/>
      <c r="KPR127" s="92"/>
      <c r="KPS127" s="92"/>
      <c r="KPT127" s="92"/>
      <c r="KPU127" s="92"/>
      <c r="KPV127" s="92"/>
      <c r="KPW127" s="92"/>
      <c r="KPX127" s="92"/>
      <c r="KPY127" s="92"/>
      <c r="KPZ127" s="92"/>
      <c r="KQA127" s="92"/>
      <c r="KQB127" s="92"/>
      <c r="KQC127" s="92"/>
      <c r="KQD127" s="92"/>
      <c r="KQE127" s="92"/>
      <c r="KQF127" s="92"/>
      <c r="KQG127" s="92"/>
      <c r="KQH127" s="92"/>
      <c r="KQI127" s="92"/>
      <c r="KQJ127" s="92"/>
      <c r="KQK127" s="92"/>
      <c r="KQL127" s="92"/>
      <c r="KQM127" s="92"/>
      <c r="KQN127" s="92"/>
      <c r="KQO127" s="92"/>
      <c r="KQP127" s="92"/>
      <c r="KQQ127" s="92"/>
      <c r="KQR127" s="92"/>
      <c r="KQS127" s="92"/>
      <c r="KQT127" s="92"/>
      <c r="KQU127" s="92"/>
      <c r="KQV127" s="92"/>
      <c r="KQW127" s="92"/>
      <c r="KQX127" s="92"/>
      <c r="KQY127" s="92"/>
      <c r="KQZ127" s="92"/>
      <c r="KRA127" s="92"/>
      <c r="KRB127" s="92"/>
      <c r="KRC127" s="92"/>
      <c r="KRD127" s="92"/>
      <c r="KRE127" s="92"/>
      <c r="KRF127" s="92"/>
      <c r="KRG127" s="92"/>
      <c r="KRH127" s="92"/>
      <c r="KRI127" s="92"/>
      <c r="KRJ127" s="92"/>
      <c r="KRK127" s="92"/>
      <c r="KRL127" s="92"/>
      <c r="KRM127" s="92"/>
      <c r="KRN127" s="92"/>
      <c r="KRO127" s="92"/>
      <c r="KRP127" s="92"/>
      <c r="KRQ127" s="92"/>
      <c r="KRR127" s="92"/>
      <c r="KRS127" s="92"/>
      <c r="KRT127" s="92"/>
      <c r="KRU127" s="92"/>
      <c r="KRV127" s="92"/>
      <c r="KRW127" s="92"/>
      <c r="KRX127" s="92"/>
      <c r="KRY127" s="92"/>
      <c r="KRZ127" s="92"/>
      <c r="KSA127" s="92"/>
      <c r="KSB127" s="92"/>
      <c r="KSC127" s="92"/>
      <c r="KSD127" s="92"/>
      <c r="KSE127" s="92"/>
      <c r="KSF127" s="92"/>
      <c r="KSG127" s="92"/>
      <c r="KSH127" s="92"/>
      <c r="KSI127" s="92"/>
      <c r="KSJ127" s="92"/>
      <c r="KSK127" s="92"/>
      <c r="KSL127" s="92"/>
      <c r="KSM127" s="92"/>
      <c r="KSN127" s="92"/>
      <c r="KSO127" s="92"/>
      <c r="KSP127" s="92"/>
      <c r="KSQ127" s="92"/>
      <c r="KSR127" s="92"/>
      <c r="KSS127" s="92"/>
      <c r="KST127" s="92"/>
      <c r="KSU127" s="92"/>
      <c r="KSV127" s="92"/>
      <c r="KSW127" s="92"/>
      <c r="KSX127" s="92"/>
      <c r="KSY127" s="92"/>
      <c r="KSZ127" s="92"/>
      <c r="KTA127" s="92"/>
      <c r="KTB127" s="92"/>
      <c r="KTC127" s="92"/>
      <c r="KTD127" s="92"/>
      <c r="KTE127" s="92"/>
      <c r="KTF127" s="92"/>
      <c r="KTG127" s="92"/>
      <c r="KTH127" s="92"/>
      <c r="KTI127" s="92"/>
      <c r="KTJ127" s="92"/>
      <c r="KTK127" s="92"/>
      <c r="KTL127" s="92"/>
      <c r="KTM127" s="92"/>
      <c r="KTN127" s="92"/>
      <c r="KTO127" s="92"/>
      <c r="KTP127" s="92"/>
      <c r="KTQ127" s="92"/>
      <c r="KTR127" s="92"/>
      <c r="KTS127" s="92"/>
      <c r="KTT127" s="92"/>
      <c r="KTU127" s="92"/>
      <c r="KTV127" s="92"/>
      <c r="KTW127" s="92"/>
      <c r="KTX127" s="92"/>
      <c r="KTY127" s="92"/>
      <c r="KTZ127" s="92"/>
      <c r="KUA127" s="92"/>
      <c r="KUB127" s="92"/>
      <c r="KUC127" s="92"/>
      <c r="KUD127" s="92"/>
      <c r="KUE127" s="92"/>
      <c r="KUF127" s="92"/>
      <c r="KUG127" s="92"/>
      <c r="KUH127" s="92"/>
      <c r="KUI127" s="92"/>
      <c r="KUJ127" s="92"/>
      <c r="KUK127" s="92"/>
      <c r="KUL127" s="92"/>
      <c r="KUM127" s="92"/>
      <c r="KUN127" s="92"/>
      <c r="KUO127" s="92"/>
      <c r="KUP127" s="92"/>
      <c r="KUQ127" s="92"/>
      <c r="KUR127" s="92"/>
      <c r="KUS127" s="92"/>
      <c r="KUT127" s="92"/>
      <c r="KUU127" s="92"/>
      <c r="KUV127" s="92"/>
      <c r="KUW127" s="92"/>
      <c r="KUX127" s="92"/>
      <c r="KUY127" s="92"/>
      <c r="KUZ127" s="92"/>
      <c r="KVA127" s="92"/>
      <c r="KVB127" s="92"/>
      <c r="KVC127" s="92"/>
      <c r="KVD127" s="92"/>
      <c r="KVE127" s="92"/>
      <c r="KVF127" s="92"/>
      <c r="KVG127" s="92"/>
      <c r="KVH127" s="92"/>
      <c r="KVI127" s="92"/>
      <c r="KVJ127" s="92"/>
      <c r="KVK127" s="92"/>
      <c r="KVL127" s="92"/>
      <c r="KVM127" s="92"/>
      <c r="KVN127" s="92"/>
      <c r="KVO127" s="92"/>
      <c r="KVP127" s="92"/>
      <c r="KVQ127" s="92"/>
      <c r="KVR127" s="92"/>
      <c r="KVS127" s="92"/>
      <c r="KVT127" s="92"/>
      <c r="KVU127" s="92"/>
      <c r="KVV127" s="92"/>
      <c r="KVW127" s="92"/>
      <c r="KVX127" s="92"/>
      <c r="KVY127" s="92"/>
      <c r="KVZ127" s="92"/>
      <c r="KWA127" s="92"/>
      <c r="KWB127" s="92"/>
      <c r="KWC127" s="92"/>
      <c r="KWD127" s="92"/>
      <c r="KWE127" s="92"/>
      <c r="KWF127" s="92"/>
      <c r="KWG127" s="92"/>
      <c r="KWH127" s="92"/>
      <c r="KWI127" s="92"/>
      <c r="KWJ127" s="92"/>
      <c r="KWK127" s="92"/>
      <c r="KWL127" s="92"/>
      <c r="KWM127" s="92"/>
      <c r="KWN127" s="92"/>
      <c r="KWO127" s="92"/>
      <c r="KWP127" s="92"/>
      <c r="KWQ127" s="92"/>
      <c r="KWR127" s="92"/>
      <c r="KWS127" s="92"/>
      <c r="KWT127" s="92"/>
      <c r="KWU127" s="92"/>
      <c r="KWV127" s="92"/>
      <c r="KWW127" s="92"/>
      <c r="KWX127" s="92"/>
      <c r="KWY127" s="92"/>
      <c r="KWZ127" s="92"/>
      <c r="KXA127" s="92"/>
      <c r="KXB127" s="92"/>
      <c r="KXC127" s="92"/>
      <c r="KXD127" s="92"/>
      <c r="KXE127" s="92"/>
      <c r="KXF127" s="92"/>
      <c r="KXG127" s="92"/>
      <c r="KXH127" s="92"/>
      <c r="KXI127" s="92"/>
      <c r="KXJ127" s="92"/>
      <c r="KXK127" s="92"/>
      <c r="KXL127" s="92"/>
      <c r="KXM127" s="92"/>
      <c r="KXN127" s="92"/>
      <c r="KXO127" s="92"/>
      <c r="KXP127" s="92"/>
      <c r="KXQ127" s="92"/>
      <c r="KXR127" s="92"/>
      <c r="KXS127" s="92"/>
      <c r="KXT127" s="92"/>
      <c r="KXU127" s="92"/>
      <c r="KXV127" s="92"/>
      <c r="KXW127" s="92"/>
      <c r="KXX127" s="92"/>
      <c r="KXY127" s="92"/>
      <c r="KXZ127" s="92"/>
      <c r="KYA127" s="92"/>
      <c r="KYB127" s="92"/>
      <c r="KYC127" s="92"/>
      <c r="KYD127" s="92"/>
      <c r="KYE127" s="92"/>
      <c r="KYF127" s="92"/>
      <c r="KYG127" s="92"/>
      <c r="KYH127" s="92"/>
      <c r="KYI127" s="92"/>
      <c r="KYJ127" s="92"/>
      <c r="KYK127" s="92"/>
      <c r="KYL127" s="92"/>
      <c r="KYM127" s="92"/>
      <c r="KYN127" s="92"/>
      <c r="KYO127" s="92"/>
      <c r="KYP127" s="92"/>
      <c r="KYQ127" s="92"/>
      <c r="KYR127" s="92"/>
      <c r="KYS127" s="92"/>
      <c r="KYT127" s="92"/>
      <c r="KYU127" s="92"/>
      <c r="KYV127" s="92"/>
      <c r="KYW127" s="92"/>
      <c r="KYX127" s="92"/>
      <c r="KYY127" s="92"/>
      <c r="KYZ127" s="92"/>
      <c r="KZA127" s="92"/>
      <c r="KZB127" s="92"/>
      <c r="KZC127" s="92"/>
      <c r="KZD127" s="92"/>
      <c r="KZE127" s="92"/>
      <c r="KZF127" s="92"/>
      <c r="KZG127" s="92"/>
      <c r="KZH127" s="92"/>
      <c r="KZI127" s="92"/>
      <c r="KZJ127" s="92"/>
      <c r="KZK127" s="92"/>
      <c r="KZL127" s="92"/>
      <c r="KZM127" s="92"/>
      <c r="KZN127" s="92"/>
      <c r="KZO127" s="92"/>
      <c r="KZP127" s="92"/>
      <c r="KZQ127" s="92"/>
      <c r="KZR127" s="92"/>
      <c r="KZS127" s="92"/>
      <c r="KZT127" s="92"/>
      <c r="KZU127" s="92"/>
      <c r="KZV127" s="92"/>
      <c r="KZW127" s="92"/>
      <c r="KZX127" s="92"/>
      <c r="KZY127" s="92"/>
      <c r="KZZ127" s="92"/>
      <c r="LAA127" s="92"/>
      <c r="LAB127" s="92"/>
      <c r="LAC127" s="92"/>
      <c r="LAD127" s="92"/>
      <c r="LAE127" s="92"/>
      <c r="LAF127" s="92"/>
      <c r="LAG127" s="92"/>
      <c r="LAH127" s="92"/>
      <c r="LAI127" s="92"/>
      <c r="LAJ127" s="92"/>
      <c r="LAK127" s="92"/>
      <c r="LAL127" s="92"/>
      <c r="LAM127" s="92"/>
      <c r="LAN127" s="92"/>
      <c r="LAO127" s="92"/>
      <c r="LAP127" s="92"/>
      <c r="LAQ127" s="92"/>
      <c r="LAR127" s="92"/>
      <c r="LAS127" s="92"/>
      <c r="LAT127" s="92"/>
      <c r="LAU127" s="92"/>
      <c r="LAV127" s="92"/>
      <c r="LAW127" s="92"/>
      <c r="LAX127" s="92"/>
      <c r="LAY127" s="92"/>
      <c r="LAZ127" s="92"/>
      <c r="LBA127" s="92"/>
      <c r="LBB127" s="92"/>
      <c r="LBC127" s="92"/>
      <c r="LBD127" s="92"/>
      <c r="LBE127" s="92"/>
      <c r="LBF127" s="92"/>
      <c r="LBG127" s="92"/>
      <c r="LBH127" s="92"/>
      <c r="LBI127" s="92"/>
      <c r="LBJ127" s="92"/>
      <c r="LBK127" s="92"/>
      <c r="LBL127" s="92"/>
      <c r="LBM127" s="92"/>
      <c r="LBN127" s="92"/>
      <c r="LBO127" s="92"/>
      <c r="LBP127" s="92"/>
      <c r="LBQ127" s="92"/>
      <c r="LBR127" s="92"/>
      <c r="LBS127" s="92"/>
      <c r="LBT127" s="92"/>
      <c r="LBU127" s="92"/>
      <c r="LBV127" s="92"/>
      <c r="LBW127" s="92"/>
      <c r="LBX127" s="92"/>
      <c r="LBY127" s="92"/>
      <c r="LBZ127" s="92"/>
      <c r="LCA127" s="92"/>
      <c r="LCB127" s="92"/>
      <c r="LCC127" s="92"/>
      <c r="LCD127" s="92"/>
      <c r="LCE127" s="92"/>
      <c r="LCF127" s="92"/>
      <c r="LCG127" s="92"/>
      <c r="LCH127" s="92"/>
      <c r="LCI127" s="92"/>
      <c r="LCJ127" s="92"/>
      <c r="LCK127" s="92"/>
      <c r="LCL127" s="92"/>
      <c r="LCM127" s="92"/>
      <c r="LCN127" s="92"/>
      <c r="LCO127" s="92"/>
      <c r="LCP127" s="92"/>
      <c r="LCQ127" s="92"/>
      <c r="LCR127" s="92"/>
      <c r="LCS127" s="92"/>
      <c r="LCT127" s="92"/>
      <c r="LCU127" s="92"/>
      <c r="LCV127" s="92"/>
      <c r="LCW127" s="92"/>
      <c r="LCX127" s="92"/>
      <c r="LCY127" s="92"/>
      <c r="LCZ127" s="92"/>
      <c r="LDA127" s="92"/>
      <c r="LDB127" s="92"/>
      <c r="LDC127" s="92"/>
      <c r="LDD127" s="92"/>
      <c r="LDE127" s="92"/>
      <c r="LDF127" s="92"/>
      <c r="LDG127" s="92"/>
      <c r="LDH127" s="92"/>
      <c r="LDI127" s="92"/>
      <c r="LDJ127" s="92"/>
      <c r="LDK127" s="92"/>
      <c r="LDL127" s="92"/>
      <c r="LDM127" s="92"/>
      <c r="LDN127" s="92"/>
      <c r="LDO127" s="92"/>
      <c r="LDP127" s="92"/>
      <c r="LDQ127" s="92"/>
      <c r="LDR127" s="92"/>
      <c r="LDS127" s="92"/>
      <c r="LDT127" s="92"/>
      <c r="LDU127" s="92"/>
      <c r="LDV127" s="92"/>
      <c r="LDW127" s="92"/>
      <c r="LDX127" s="92"/>
      <c r="LDY127" s="92"/>
      <c r="LDZ127" s="92"/>
      <c r="LEA127" s="92"/>
      <c r="LEB127" s="92"/>
      <c r="LEC127" s="92"/>
      <c r="LED127" s="92"/>
      <c r="LEE127" s="92"/>
      <c r="LEF127" s="92"/>
      <c r="LEG127" s="92"/>
      <c r="LEH127" s="92"/>
      <c r="LEI127" s="92"/>
      <c r="LEJ127" s="92"/>
      <c r="LEK127" s="92"/>
      <c r="LEL127" s="92"/>
      <c r="LEM127" s="92"/>
      <c r="LEN127" s="92"/>
      <c r="LEO127" s="92"/>
      <c r="LEP127" s="92"/>
      <c r="LEQ127" s="92"/>
      <c r="LER127" s="92"/>
      <c r="LES127" s="92"/>
      <c r="LET127" s="92"/>
      <c r="LEU127" s="92"/>
      <c r="LEV127" s="92"/>
      <c r="LEW127" s="92"/>
      <c r="LEX127" s="92"/>
      <c r="LEY127" s="92"/>
      <c r="LEZ127" s="92"/>
      <c r="LFA127" s="92"/>
      <c r="LFB127" s="92"/>
      <c r="LFC127" s="92"/>
      <c r="LFD127" s="92"/>
      <c r="LFE127" s="92"/>
      <c r="LFF127" s="92"/>
      <c r="LFG127" s="92"/>
      <c r="LFH127" s="92"/>
      <c r="LFI127" s="92"/>
      <c r="LFJ127" s="92"/>
      <c r="LFK127" s="92"/>
      <c r="LFL127" s="92"/>
      <c r="LFM127" s="92"/>
      <c r="LFN127" s="92"/>
      <c r="LFO127" s="92"/>
      <c r="LFP127" s="92"/>
      <c r="LFQ127" s="92"/>
      <c r="LFR127" s="92"/>
      <c r="LFS127" s="92"/>
      <c r="LFT127" s="92"/>
      <c r="LFU127" s="92"/>
      <c r="LFV127" s="92"/>
      <c r="LFW127" s="92"/>
      <c r="LFX127" s="92"/>
      <c r="LFY127" s="92"/>
      <c r="LFZ127" s="92"/>
      <c r="LGA127" s="92"/>
      <c r="LGB127" s="92"/>
      <c r="LGC127" s="92"/>
      <c r="LGD127" s="92"/>
      <c r="LGE127" s="92"/>
      <c r="LGF127" s="92"/>
      <c r="LGG127" s="92"/>
      <c r="LGH127" s="92"/>
      <c r="LGI127" s="92"/>
      <c r="LGJ127" s="92"/>
      <c r="LGK127" s="92"/>
      <c r="LGL127" s="92"/>
      <c r="LGM127" s="92"/>
      <c r="LGN127" s="92"/>
      <c r="LGO127" s="92"/>
      <c r="LGP127" s="92"/>
      <c r="LGQ127" s="92"/>
      <c r="LGR127" s="92"/>
      <c r="LGS127" s="92"/>
      <c r="LGT127" s="92"/>
      <c r="LGU127" s="92"/>
      <c r="LGV127" s="92"/>
      <c r="LGW127" s="92"/>
      <c r="LGX127" s="92"/>
      <c r="LGY127" s="92"/>
      <c r="LGZ127" s="92"/>
      <c r="LHA127" s="92"/>
      <c r="LHB127" s="92"/>
      <c r="LHC127" s="92"/>
      <c r="LHD127" s="92"/>
      <c r="LHE127" s="92"/>
      <c r="LHF127" s="92"/>
      <c r="LHG127" s="92"/>
      <c r="LHH127" s="92"/>
      <c r="LHI127" s="92"/>
      <c r="LHJ127" s="92"/>
      <c r="LHK127" s="92"/>
      <c r="LHL127" s="92"/>
      <c r="LHM127" s="92"/>
      <c r="LHN127" s="92"/>
      <c r="LHO127" s="92"/>
      <c r="LHP127" s="92"/>
      <c r="LHQ127" s="92"/>
      <c r="LHR127" s="92"/>
      <c r="LHS127" s="92"/>
      <c r="LHT127" s="92"/>
      <c r="LHU127" s="92"/>
      <c r="LHV127" s="92"/>
      <c r="LHW127" s="92"/>
      <c r="LHX127" s="92"/>
      <c r="LHY127" s="92"/>
      <c r="LHZ127" s="92"/>
      <c r="LIA127" s="92"/>
      <c r="LIB127" s="92"/>
      <c r="LIC127" s="92"/>
      <c r="LID127" s="92"/>
      <c r="LIE127" s="92"/>
      <c r="LIF127" s="92"/>
      <c r="LIG127" s="92"/>
      <c r="LIH127" s="92"/>
      <c r="LII127" s="92"/>
      <c r="LIJ127" s="92"/>
      <c r="LIK127" s="92"/>
      <c r="LIL127" s="92"/>
      <c r="LIM127" s="92"/>
      <c r="LIN127" s="92"/>
      <c r="LIO127" s="92"/>
      <c r="LIP127" s="92"/>
      <c r="LIQ127" s="92"/>
      <c r="LIR127" s="92"/>
      <c r="LIS127" s="92"/>
      <c r="LIT127" s="92"/>
      <c r="LIU127" s="92"/>
      <c r="LIV127" s="92"/>
      <c r="LIW127" s="92"/>
      <c r="LIX127" s="92"/>
      <c r="LIY127" s="92"/>
      <c r="LIZ127" s="92"/>
      <c r="LJA127" s="92"/>
      <c r="LJB127" s="92"/>
      <c r="LJC127" s="92"/>
      <c r="LJD127" s="92"/>
      <c r="LJE127" s="92"/>
      <c r="LJF127" s="92"/>
      <c r="LJG127" s="92"/>
      <c r="LJH127" s="92"/>
      <c r="LJI127" s="92"/>
      <c r="LJJ127" s="92"/>
      <c r="LJK127" s="92"/>
      <c r="LJL127" s="92"/>
      <c r="LJM127" s="92"/>
      <c r="LJN127" s="92"/>
      <c r="LJO127" s="92"/>
      <c r="LJP127" s="92"/>
      <c r="LJQ127" s="92"/>
      <c r="LJR127" s="92"/>
      <c r="LJS127" s="92"/>
      <c r="LJT127" s="92"/>
      <c r="LJU127" s="92"/>
      <c r="LJV127" s="92"/>
      <c r="LJW127" s="92"/>
      <c r="LJX127" s="92"/>
      <c r="LJY127" s="92"/>
      <c r="LJZ127" s="92"/>
      <c r="LKA127" s="92"/>
      <c r="LKB127" s="92"/>
      <c r="LKC127" s="92"/>
      <c r="LKD127" s="92"/>
      <c r="LKE127" s="92"/>
      <c r="LKF127" s="92"/>
      <c r="LKG127" s="92"/>
      <c r="LKH127" s="92"/>
      <c r="LKI127" s="92"/>
      <c r="LKJ127" s="92"/>
      <c r="LKK127" s="92"/>
      <c r="LKL127" s="92"/>
      <c r="LKM127" s="92"/>
      <c r="LKN127" s="92"/>
      <c r="LKO127" s="92"/>
      <c r="LKP127" s="92"/>
      <c r="LKQ127" s="92"/>
      <c r="LKR127" s="92"/>
      <c r="LKS127" s="92"/>
      <c r="LKT127" s="92"/>
      <c r="LKU127" s="92"/>
      <c r="LKV127" s="92"/>
      <c r="LKW127" s="92"/>
      <c r="LKX127" s="92"/>
      <c r="LKY127" s="92"/>
      <c r="LKZ127" s="92"/>
      <c r="LLA127" s="92"/>
      <c r="LLB127" s="92"/>
      <c r="LLC127" s="92"/>
      <c r="LLD127" s="92"/>
      <c r="LLE127" s="92"/>
      <c r="LLF127" s="92"/>
      <c r="LLG127" s="92"/>
      <c r="LLH127" s="92"/>
      <c r="LLI127" s="92"/>
      <c r="LLJ127" s="92"/>
      <c r="LLK127" s="92"/>
      <c r="LLL127" s="92"/>
      <c r="LLM127" s="92"/>
      <c r="LLN127" s="92"/>
      <c r="LLO127" s="92"/>
      <c r="LLP127" s="92"/>
      <c r="LLQ127" s="92"/>
      <c r="LLR127" s="92"/>
      <c r="LLS127" s="92"/>
      <c r="LLT127" s="92"/>
      <c r="LLU127" s="92"/>
      <c r="LLV127" s="92"/>
      <c r="LLW127" s="92"/>
      <c r="LLX127" s="92"/>
      <c r="LLY127" s="92"/>
      <c r="LLZ127" s="92"/>
      <c r="LMA127" s="92"/>
      <c r="LMB127" s="92"/>
      <c r="LMC127" s="92"/>
      <c r="LMD127" s="92"/>
      <c r="LME127" s="92"/>
      <c r="LMF127" s="92"/>
      <c r="LMG127" s="92"/>
      <c r="LMH127" s="92"/>
      <c r="LMI127" s="92"/>
      <c r="LMJ127" s="92"/>
      <c r="LMK127" s="92"/>
      <c r="LML127" s="92"/>
      <c r="LMM127" s="92"/>
      <c r="LMN127" s="92"/>
      <c r="LMO127" s="92"/>
      <c r="LMP127" s="92"/>
      <c r="LMQ127" s="92"/>
      <c r="LMR127" s="92"/>
      <c r="LMS127" s="92"/>
      <c r="LMT127" s="92"/>
      <c r="LMU127" s="92"/>
      <c r="LMV127" s="92"/>
      <c r="LMW127" s="92"/>
      <c r="LMX127" s="92"/>
      <c r="LMY127" s="92"/>
      <c r="LMZ127" s="92"/>
      <c r="LNA127" s="92"/>
      <c r="LNB127" s="92"/>
      <c r="LNC127" s="92"/>
      <c r="LND127" s="92"/>
      <c r="LNE127" s="92"/>
      <c r="LNF127" s="92"/>
      <c r="LNG127" s="92"/>
      <c r="LNH127" s="92"/>
      <c r="LNI127" s="92"/>
      <c r="LNJ127" s="92"/>
      <c r="LNK127" s="92"/>
      <c r="LNL127" s="92"/>
      <c r="LNM127" s="92"/>
      <c r="LNN127" s="92"/>
      <c r="LNO127" s="92"/>
      <c r="LNP127" s="92"/>
      <c r="LNQ127" s="92"/>
      <c r="LNR127" s="92"/>
      <c r="LNS127" s="92"/>
      <c r="LNT127" s="92"/>
      <c r="LNU127" s="92"/>
      <c r="LNV127" s="92"/>
      <c r="LNW127" s="92"/>
      <c r="LNX127" s="92"/>
      <c r="LNY127" s="92"/>
      <c r="LNZ127" s="92"/>
      <c r="LOA127" s="92"/>
      <c r="LOB127" s="92"/>
      <c r="LOC127" s="92"/>
      <c r="LOD127" s="92"/>
      <c r="LOE127" s="92"/>
      <c r="LOF127" s="92"/>
      <c r="LOG127" s="92"/>
      <c r="LOH127" s="92"/>
      <c r="LOI127" s="92"/>
      <c r="LOJ127" s="92"/>
      <c r="LOK127" s="92"/>
      <c r="LOL127" s="92"/>
      <c r="LOM127" s="92"/>
      <c r="LON127" s="92"/>
      <c r="LOO127" s="92"/>
      <c r="LOP127" s="92"/>
      <c r="LOQ127" s="92"/>
      <c r="LOR127" s="92"/>
      <c r="LOS127" s="92"/>
      <c r="LOT127" s="92"/>
      <c r="LOU127" s="92"/>
      <c r="LOV127" s="92"/>
      <c r="LOW127" s="92"/>
      <c r="LOX127" s="92"/>
      <c r="LOY127" s="92"/>
      <c r="LOZ127" s="92"/>
      <c r="LPA127" s="92"/>
      <c r="LPB127" s="92"/>
      <c r="LPC127" s="92"/>
      <c r="LPD127" s="92"/>
      <c r="LPE127" s="92"/>
      <c r="LPF127" s="92"/>
      <c r="LPG127" s="92"/>
      <c r="LPH127" s="92"/>
      <c r="LPI127" s="92"/>
      <c r="LPJ127" s="92"/>
      <c r="LPK127" s="92"/>
      <c r="LPL127" s="92"/>
      <c r="LPM127" s="92"/>
      <c r="LPN127" s="92"/>
      <c r="LPO127" s="92"/>
      <c r="LPP127" s="92"/>
      <c r="LPQ127" s="92"/>
      <c r="LPR127" s="92"/>
      <c r="LPS127" s="92"/>
      <c r="LPT127" s="92"/>
      <c r="LPU127" s="92"/>
      <c r="LPV127" s="92"/>
      <c r="LPW127" s="92"/>
      <c r="LPX127" s="92"/>
      <c r="LPY127" s="92"/>
      <c r="LPZ127" s="92"/>
      <c r="LQA127" s="92"/>
      <c r="LQB127" s="92"/>
      <c r="LQC127" s="92"/>
      <c r="LQD127" s="92"/>
      <c r="LQE127" s="92"/>
      <c r="LQF127" s="92"/>
      <c r="LQG127" s="92"/>
      <c r="LQH127" s="92"/>
      <c r="LQI127" s="92"/>
      <c r="LQJ127" s="92"/>
      <c r="LQK127" s="92"/>
      <c r="LQL127" s="92"/>
      <c r="LQM127" s="92"/>
      <c r="LQN127" s="92"/>
      <c r="LQO127" s="92"/>
      <c r="LQP127" s="92"/>
      <c r="LQQ127" s="92"/>
      <c r="LQR127" s="92"/>
      <c r="LQS127" s="92"/>
      <c r="LQT127" s="92"/>
      <c r="LQU127" s="92"/>
      <c r="LQV127" s="92"/>
      <c r="LQW127" s="92"/>
      <c r="LQX127" s="92"/>
      <c r="LQY127" s="92"/>
      <c r="LQZ127" s="92"/>
      <c r="LRA127" s="92"/>
      <c r="LRB127" s="92"/>
      <c r="LRC127" s="92"/>
      <c r="LRD127" s="92"/>
      <c r="LRE127" s="92"/>
      <c r="LRF127" s="92"/>
      <c r="LRG127" s="92"/>
      <c r="LRH127" s="92"/>
      <c r="LRI127" s="92"/>
      <c r="LRJ127" s="92"/>
      <c r="LRK127" s="92"/>
      <c r="LRL127" s="92"/>
      <c r="LRM127" s="92"/>
      <c r="LRN127" s="92"/>
      <c r="LRO127" s="92"/>
      <c r="LRP127" s="92"/>
      <c r="LRQ127" s="92"/>
      <c r="LRR127" s="92"/>
      <c r="LRS127" s="92"/>
      <c r="LRT127" s="92"/>
      <c r="LRU127" s="92"/>
      <c r="LRV127" s="92"/>
      <c r="LRW127" s="92"/>
      <c r="LRX127" s="92"/>
      <c r="LRY127" s="92"/>
      <c r="LRZ127" s="92"/>
      <c r="LSA127" s="92"/>
      <c r="LSB127" s="92"/>
      <c r="LSC127" s="92"/>
      <c r="LSD127" s="92"/>
      <c r="LSE127" s="92"/>
      <c r="LSF127" s="92"/>
      <c r="LSG127" s="92"/>
      <c r="LSH127" s="92"/>
      <c r="LSI127" s="92"/>
      <c r="LSJ127" s="92"/>
      <c r="LSK127" s="92"/>
      <c r="LSL127" s="92"/>
      <c r="LSM127" s="92"/>
      <c r="LSN127" s="92"/>
      <c r="LSO127" s="92"/>
      <c r="LSP127" s="92"/>
      <c r="LSQ127" s="92"/>
      <c r="LSR127" s="92"/>
      <c r="LSS127" s="92"/>
      <c r="LST127" s="92"/>
      <c r="LSU127" s="92"/>
      <c r="LSV127" s="92"/>
      <c r="LSW127" s="92"/>
      <c r="LSX127" s="92"/>
      <c r="LSY127" s="92"/>
      <c r="LSZ127" s="92"/>
      <c r="LTA127" s="92"/>
      <c r="LTB127" s="92"/>
      <c r="LTC127" s="92"/>
      <c r="LTD127" s="92"/>
      <c r="LTE127" s="92"/>
      <c r="LTF127" s="92"/>
      <c r="LTG127" s="92"/>
      <c r="LTH127" s="92"/>
      <c r="LTI127" s="92"/>
      <c r="LTJ127" s="92"/>
      <c r="LTK127" s="92"/>
      <c r="LTL127" s="92"/>
      <c r="LTM127" s="92"/>
      <c r="LTN127" s="92"/>
      <c r="LTO127" s="92"/>
      <c r="LTP127" s="92"/>
      <c r="LTQ127" s="92"/>
      <c r="LTR127" s="92"/>
      <c r="LTS127" s="92"/>
      <c r="LTT127" s="92"/>
      <c r="LTU127" s="92"/>
      <c r="LTV127" s="92"/>
      <c r="LTW127" s="92"/>
      <c r="LTX127" s="92"/>
      <c r="LTY127" s="92"/>
      <c r="LTZ127" s="92"/>
      <c r="LUA127" s="92"/>
      <c r="LUB127" s="92"/>
      <c r="LUC127" s="92"/>
      <c r="LUD127" s="92"/>
      <c r="LUE127" s="92"/>
      <c r="LUF127" s="92"/>
      <c r="LUG127" s="92"/>
      <c r="LUH127" s="92"/>
      <c r="LUI127" s="92"/>
      <c r="LUJ127" s="92"/>
      <c r="LUK127" s="92"/>
      <c r="LUL127" s="92"/>
      <c r="LUM127" s="92"/>
      <c r="LUN127" s="92"/>
      <c r="LUO127" s="92"/>
      <c r="LUP127" s="92"/>
      <c r="LUQ127" s="92"/>
      <c r="LUR127" s="92"/>
      <c r="LUS127" s="92"/>
      <c r="LUT127" s="92"/>
      <c r="LUU127" s="92"/>
      <c r="LUV127" s="92"/>
      <c r="LUW127" s="92"/>
      <c r="LUX127" s="92"/>
      <c r="LUY127" s="92"/>
      <c r="LUZ127" s="92"/>
      <c r="LVA127" s="92"/>
      <c r="LVB127" s="92"/>
      <c r="LVC127" s="92"/>
      <c r="LVD127" s="92"/>
      <c r="LVE127" s="92"/>
      <c r="LVF127" s="92"/>
      <c r="LVG127" s="92"/>
      <c r="LVH127" s="92"/>
      <c r="LVI127" s="92"/>
      <c r="LVJ127" s="92"/>
      <c r="LVK127" s="92"/>
      <c r="LVL127" s="92"/>
      <c r="LVM127" s="92"/>
      <c r="LVN127" s="92"/>
      <c r="LVO127" s="92"/>
      <c r="LVP127" s="92"/>
      <c r="LVQ127" s="92"/>
      <c r="LVR127" s="92"/>
      <c r="LVS127" s="92"/>
      <c r="LVT127" s="92"/>
      <c r="LVU127" s="92"/>
      <c r="LVV127" s="92"/>
      <c r="LVW127" s="92"/>
      <c r="LVX127" s="92"/>
      <c r="LVY127" s="92"/>
      <c r="LVZ127" s="92"/>
      <c r="LWA127" s="92"/>
      <c r="LWB127" s="92"/>
      <c r="LWC127" s="92"/>
      <c r="LWD127" s="92"/>
      <c r="LWE127" s="92"/>
      <c r="LWF127" s="92"/>
      <c r="LWG127" s="92"/>
      <c r="LWH127" s="92"/>
      <c r="LWI127" s="92"/>
      <c r="LWJ127" s="92"/>
      <c r="LWK127" s="92"/>
      <c r="LWL127" s="92"/>
      <c r="LWM127" s="92"/>
      <c r="LWN127" s="92"/>
      <c r="LWO127" s="92"/>
      <c r="LWP127" s="92"/>
      <c r="LWQ127" s="92"/>
      <c r="LWR127" s="92"/>
      <c r="LWS127" s="92"/>
      <c r="LWT127" s="92"/>
      <c r="LWU127" s="92"/>
      <c r="LWV127" s="92"/>
      <c r="LWW127" s="92"/>
      <c r="LWX127" s="92"/>
      <c r="LWY127" s="92"/>
      <c r="LWZ127" s="92"/>
      <c r="LXA127" s="92"/>
      <c r="LXB127" s="92"/>
      <c r="LXC127" s="92"/>
      <c r="LXD127" s="92"/>
      <c r="LXE127" s="92"/>
      <c r="LXF127" s="92"/>
      <c r="LXG127" s="92"/>
      <c r="LXH127" s="92"/>
      <c r="LXI127" s="92"/>
      <c r="LXJ127" s="92"/>
      <c r="LXK127" s="92"/>
      <c r="LXL127" s="92"/>
      <c r="LXM127" s="92"/>
      <c r="LXN127" s="92"/>
      <c r="LXO127" s="92"/>
      <c r="LXP127" s="92"/>
      <c r="LXQ127" s="92"/>
      <c r="LXR127" s="92"/>
      <c r="LXS127" s="92"/>
      <c r="LXT127" s="92"/>
      <c r="LXU127" s="92"/>
      <c r="LXV127" s="92"/>
      <c r="LXW127" s="92"/>
      <c r="LXX127" s="92"/>
      <c r="LXY127" s="92"/>
      <c r="LXZ127" s="92"/>
      <c r="LYA127" s="92"/>
      <c r="LYB127" s="92"/>
      <c r="LYC127" s="92"/>
      <c r="LYD127" s="92"/>
      <c r="LYE127" s="92"/>
      <c r="LYF127" s="92"/>
      <c r="LYG127" s="92"/>
      <c r="LYH127" s="92"/>
      <c r="LYI127" s="92"/>
      <c r="LYJ127" s="92"/>
      <c r="LYK127" s="92"/>
      <c r="LYL127" s="92"/>
      <c r="LYM127" s="92"/>
      <c r="LYN127" s="92"/>
      <c r="LYO127" s="92"/>
      <c r="LYP127" s="92"/>
      <c r="LYQ127" s="92"/>
      <c r="LYR127" s="92"/>
      <c r="LYS127" s="92"/>
      <c r="LYT127" s="92"/>
      <c r="LYU127" s="92"/>
      <c r="LYV127" s="92"/>
      <c r="LYW127" s="92"/>
      <c r="LYX127" s="92"/>
      <c r="LYY127" s="92"/>
      <c r="LYZ127" s="92"/>
      <c r="LZA127" s="92"/>
      <c r="LZB127" s="92"/>
      <c r="LZC127" s="92"/>
      <c r="LZD127" s="92"/>
      <c r="LZE127" s="92"/>
      <c r="LZF127" s="92"/>
      <c r="LZG127" s="92"/>
      <c r="LZH127" s="92"/>
      <c r="LZI127" s="92"/>
      <c r="LZJ127" s="92"/>
      <c r="LZK127" s="92"/>
      <c r="LZL127" s="92"/>
      <c r="LZM127" s="92"/>
      <c r="LZN127" s="92"/>
      <c r="LZO127" s="92"/>
      <c r="LZP127" s="92"/>
      <c r="LZQ127" s="92"/>
      <c r="LZR127" s="92"/>
      <c r="LZS127" s="92"/>
      <c r="LZT127" s="92"/>
      <c r="LZU127" s="92"/>
      <c r="LZV127" s="92"/>
      <c r="LZW127" s="92"/>
      <c r="LZX127" s="92"/>
      <c r="LZY127" s="92"/>
      <c r="LZZ127" s="92"/>
      <c r="MAA127" s="92"/>
      <c r="MAB127" s="92"/>
      <c r="MAC127" s="92"/>
      <c r="MAD127" s="92"/>
      <c r="MAE127" s="92"/>
      <c r="MAF127" s="92"/>
      <c r="MAG127" s="92"/>
      <c r="MAH127" s="92"/>
      <c r="MAI127" s="92"/>
      <c r="MAJ127" s="92"/>
      <c r="MAK127" s="92"/>
      <c r="MAL127" s="92"/>
      <c r="MAM127" s="92"/>
      <c r="MAN127" s="92"/>
      <c r="MAO127" s="92"/>
      <c r="MAP127" s="92"/>
      <c r="MAQ127" s="92"/>
      <c r="MAR127" s="92"/>
      <c r="MAS127" s="92"/>
      <c r="MAT127" s="92"/>
      <c r="MAU127" s="92"/>
      <c r="MAV127" s="92"/>
      <c r="MAW127" s="92"/>
      <c r="MAX127" s="92"/>
      <c r="MAY127" s="92"/>
      <c r="MAZ127" s="92"/>
      <c r="MBA127" s="92"/>
      <c r="MBB127" s="92"/>
      <c r="MBC127" s="92"/>
      <c r="MBD127" s="92"/>
      <c r="MBE127" s="92"/>
      <c r="MBF127" s="92"/>
      <c r="MBG127" s="92"/>
      <c r="MBH127" s="92"/>
      <c r="MBI127" s="92"/>
      <c r="MBJ127" s="92"/>
      <c r="MBK127" s="92"/>
      <c r="MBL127" s="92"/>
      <c r="MBM127" s="92"/>
      <c r="MBN127" s="92"/>
      <c r="MBO127" s="92"/>
      <c r="MBP127" s="92"/>
      <c r="MBQ127" s="92"/>
      <c r="MBR127" s="92"/>
      <c r="MBS127" s="92"/>
      <c r="MBT127" s="92"/>
      <c r="MBU127" s="92"/>
      <c r="MBV127" s="92"/>
      <c r="MBW127" s="92"/>
      <c r="MBX127" s="92"/>
      <c r="MBY127" s="92"/>
      <c r="MBZ127" s="92"/>
      <c r="MCA127" s="92"/>
      <c r="MCB127" s="92"/>
      <c r="MCC127" s="92"/>
      <c r="MCD127" s="92"/>
      <c r="MCE127" s="92"/>
      <c r="MCF127" s="92"/>
      <c r="MCG127" s="92"/>
      <c r="MCH127" s="92"/>
      <c r="MCI127" s="92"/>
      <c r="MCJ127" s="92"/>
      <c r="MCK127" s="92"/>
      <c r="MCL127" s="92"/>
      <c r="MCM127" s="92"/>
      <c r="MCN127" s="92"/>
      <c r="MCO127" s="92"/>
      <c r="MCP127" s="92"/>
      <c r="MCQ127" s="92"/>
      <c r="MCR127" s="92"/>
      <c r="MCS127" s="92"/>
      <c r="MCT127" s="92"/>
      <c r="MCU127" s="92"/>
      <c r="MCV127" s="92"/>
      <c r="MCW127" s="92"/>
      <c r="MCX127" s="92"/>
      <c r="MCY127" s="92"/>
      <c r="MCZ127" s="92"/>
      <c r="MDA127" s="92"/>
      <c r="MDB127" s="92"/>
      <c r="MDC127" s="92"/>
      <c r="MDD127" s="92"/>
      <c r="MDE127" s="92"/>
      <c r="MDF127" s="92"/>
      <c r="MDG127" s="92"/>
      <c r="MDH127" s="92"/>
      <c r="MDI127" s="92"/>
      <c r="MDJ127" s="92"/>
      <c r="MDK127" s="92"/>
      <c r="MDL127" s="92"/>
      <c r="MDM127" s="92"/>
      <c r="MDN127" s="92"/>
      <c r="MDO127" s="92"/>
      <c r="MDP127" s="92"/>
      <c r="MDQ127" s="92"/>
      <c r="MDR127" s="92"/>
      <c r="MDS127" s="92"/>
      <c r="MDT127" s="92"/>
      <c r="MDU127" s="92"/>
      <c r="MDV127" s="92"/>
      <c r="MDW127" s="92"/>
      <c r="MDX127" s="92"/>
      <c r="MDY127" s="92"/>
      <c r="MDZ127" s="92"/>
      <c r="MEA127" s="92"/>
      <c r="MEB127" s="92"/>
      <c r="MEC127" s="92"/>
      <c r="MED127" s="92"/>
      <c r="MEE127" s="92"/>
      <c r="MEF127" s="92"/>
      <c r="MEG127" s="92"/>
      <c r="MEH127" s="92"/>
      <c r="MEI127" s="92"/>
      <c r="MEJ127" s="92"/>
      <c r="MEK127" s="92"/>
      <c r="MEL127" s="92"/>
      <c r="MEM127" s="92"/>
      <c r="MEN127" s="92"/>
      <c r="MEO127" s="92"/>
      <c r="MEP127" s="92"/>
      <c r="MEQ127" s="92"/>
      <c r="MER127" s="92"/>
      <c r="MES127" s="92"/>
      <c r="MET127" s="92"/>
      <c r="MEU127" s="92"/>
      <c r="MEV127" s="92"/>
      <c r="MEW127" s="92"/>
      <c r="MEX127" s="92"/>
      <c r="MEY127" s="92"/>
      <c r="MEZ127" s="92"/>
      <c r="MFA127" s="92"/>
      <c r="MFB127" s="92"/>
      <c r="MFC127" s="92"/>
      <c r="MFD127" s="92"/>
      <c r="MFE127" s="92"/>
      <c r="MFF127" s="92"/>
      <c r="MFG127" s="92"/>
      <c r="MFH127" s="92"/>
      <c r="MFI127" s="92"/>
      <c r="MFJ127" s="92"/>
      <c r="MFK127" s="92"/>
      <c r="MFL127" s="92"/>
      <c r="MFM127" s="92"/>
      <c r="MFN127" s="92"/>
      <c r="MFO127" s="92"/>
      <c r="MFP127" s="92"/>
      <c r="MFQ127" s="92"/>
      <c r="MFR127" s="92"/>
      <c r="MFS127" s="92"/>
      <c r="MFT127" s="92"/>
      <c r="MFU127" s="92"/>
      <c r="MFV127" s="92"/>
      <c r="MFW127" s="92"/>
      <c r="MFX127" s="92"/>
      <c r="MFY127" s="92"/>
      <c r="MFZ127" s="92"/>
      <c r="MGA127" s="92"/>
      <c r="MGB127" s="92"/>
      <c r="MGC127" s="92"/>
      <c r="MGD127" s="92"/>
      <c r="MGE127" s="92"/>
      <c r="MGF127" s="92"/>
      <c r="MGG127" s="92"/>
      <c r="MGH127" s="92"/>
      <c r="MGI127" s="92"/>
      <c r="MGJ127" s="92"/>
      <c r="MGK127" s="92"/>
      <c r="MGL127" s="92"/>
      <c r="MGM127" s="92"/>
      <c r="MGN127" s="92"/>
      <c r="MGO127" s="92"/>
      <c r="MGP127" s="92"/>
      <c r="MGQ127" s="92"/>
      <c r="MGR127" s="92"/>
      <c r="MGS127" s="92"/>
      <c r="MGT127" s="92"/>
      <c r="MGU127" s="92"/>
      <c r="MGV127" s="92"/>
      <c r="MGW127" s="92"/>
      <c r="MGX127" s="92"/>
      <c r="MGY127" s="92"/>
      <c r="MGZ127" s="92"/>
      <c r="MHA127" s="92"/>
      <c r="MHB127" s="92"/>
      <c r="MHC127" s="92"/>
      <c r="MHD127" s="92"/>
      <c r="MHE127" s="92"/>
      <c r="MHF127" s="92"/>
      <c r="MHG127" s="92"/>
      <c r="MHH127" s="92"/>
      <c r="MHI127" s="92"/>
      <c r="MHJ127" s="92"/>
      <c r="MHK127" s="92"/>
      <c r="MHL127" s="92"/>
      <c r="MHM127" s="92"/>
      <c r="MHN127" s="92"/>
      <c r="MHO127" s="92"/>
      <c r="MHP127" s="92"/>
      <c r="MHQ127" s="92"/>
      <c r="MHR127" s="92"/>
      <c r="MHS127" s="92"/>
      <c r="MHT127" s="92"/>
      <c r="MHU127" s="92"/>
      <c r="MHV127" s="92"/>
      <c r="MHW127" s="92"/>
      <c r="MHX127" s="92"/>
      <c r="MHY127" s="92"/>
      <c r="MHZ127" s="92"/>
      <c r="MIA127" s="92"/>
      <c r="MIB127" s="92"/>
      <c r="MIC127" s="92"/>
      <c r="MID127" s="92"/>
      <c r="MIE127" s="92"/>
      <c r="MIF127" s="92"/>
      <c r="MIG127" s="92"/>
      <c r="MIH127" s="92"/>
      <c r="MII127" s="92"/>
      <c r="MIJ127" s="92"/>
      <c r="MIK127" s="92"/>
      <c r="MIL127" s="92"/>
      <c r="MIM127" s="92"/>
      <c r="MIN127" s="92"/>
      <c r="MIO127" s="92"/>
      <c r="MIP127" s="92"/>
      <c r="MIQ127" s="92"/>
      <c r="MIR127" s="92"/>
      <c r="MIS127" s="92"/>
      <c r="MIT127" s="92"/>
      <c r="MIU127" s="92"/>
      <c r="MIV127" s="92"/>
      <c r="MIW127" s="92"/>
      <c r="MIX127" s="92"/>
      <c r="MIY127" s="92"/>
      <c r="MIZ127" s="92"/>
      <c r="MJA127" s="92"/>
      <c r="MJB127" s="92"/>
      <c r="MJC127" s="92"/>
      <c r="MJD127" s="92"/>
      <c r="MJE127" s="92"/>
      <c r="MJF127" s="92"/>
      <c r="MJG127" s="92"/>
      <c r="MJH127" s="92"/>
      <c r="MJI127" s="92"/>
      <c r="MJJ127" s="92"/>
      <c r="MJK127" s="92"/>
      <c r="MJL127" s="92"/>
      <c r="MJM127" s="92"/>
      <c r="MJN127" s="92"/>
      <c r="MJO127" s="92"/>
      <c r="MJP127" s="92"/>
      <c r="MJQ127" s="92"/>
      <c r="MJR127" s="92"/>
      <c r="MJS127" s="92"/>
      <c r="MJT127" s="92"/>
      <c r="MJU127" s="92"/>
      <c r="MJV127" s="92"/>
      <c r="MJW127" s="92"/>
      <c r="MJX127" s="92"/>
      <c r="MJY127" s="92"/>
      <c r="MJZ127" s="92"/>
      <c r="MKA127" s="92"/>
      <c r="MKB127" s="92"/>
      <c r="MKC127" s="92"/>
      <c r="MKD127" s="92"/>
      <c r="MKE127" s="92"/>
      <c r="MKF127" s="92"/>
      <c r="MKG127" s="92"/>
      <c r="MKH127" s="92"/>
      <c r="MKI127" s="92"/>
      <c r="MKJ127" s="92"/>
      <c r="MKK127" s="92"/>
      <c r="MKL127" s="92"/>
      <c r="MKM127" s="92"/>
      <c r="MKN127" s="92"/>
      <c r="MKO127" s="92"/>
      <c r="MKP127" s="92"/>
      <c r="MKQ127" s="92"/>
      <c r="MKR127" s="92"/>
      <c r="MKS127" s="92"/>
      <c r="MKT127" s="92"/>
      <c r="MKU127" s="92"/>
      <c r="MKV127" s="92"/>
      <c r="MKW127" s="92"/>
      <c r="MKX127" s="92"/>
      <c r="MKY127" s="92"/>
      <c r="MKZ127" s="92"/>
      <c r="MLA127" s="92"/>
      <c r="MLB127" s="92"/>
      <c r="MLC127" s="92"/>
      <c r="MLD127" s="92"/>
      <c r="MLE127" s="92"/>
      <c r="MLF127" s="92"/>
      <c r="MLG127" s="92"/>
      <c r="MLH127" s="92"/>
      <c r="MLI127" s="92"/>
      <c r="MLJ127" s="92"/>
      <c r="MLK127" s="92"/>
      <c r="MLL127" s="92"/>
      <c r="MLM127" s="92"/>
      <c r="MLN127" s="92"/>
      <c r="MLO127" s="92"/>
      <c r="MLP127" s="92"/>
      <c r="MLQ127" s="92"/>
      <c r="MLR127" s="92"/>
      <c r="MLS127" s="92"/>
      <c r="MLT127" s="92"/>
      <c r="MLU127" s="92"/>
      <c r="MLV127" s="92"/>
      <c r="MLW127" s="92"/>
      <c r="MLX127" s="92"/>
      <c r="MLY127" s="92"/>
      <c r="MLZ127" s="92"/>
      <c r="MMA127" s="92"/>
      <c r="MMB127" s="92"/>
      <c r="MMC127" s="92"/>
      <c r="MMD127" s="92"/>
      <c r="MME127" s="92"/>
      <c r="MMF127" s="92"/>
      <c r="MMG127" s="92"/>
      <c r="MMH127" s="92"/>
      <c r="MMI127" s="92"/>
      <c r="MMJ127" s="92"/>
      <c r="MMK127" s="92"/>
      <c r="MML127" s="92"/>
      <c r="MMM127" s="92"/>
      <c r="MMN127" s="92"/>
      <c r="MMO127" s="92"/>
      <c r="MMP127" s="92"/>
      <c r="MMQ127" s="92"/>
      <c r="MMR127" s="92"/>
      <c r="MMS127" s="92"/>
      <c r="MMT127" s="92"/>
      <c r="MMU127" s="92"/>
      <c r="MMV127" s="92"/>
      <c r="MMW127" s="92"/>
      <c r="MMX127" s="92"/>
      <c r="MMY127" s="92"/>
      <c r="MMZ127" s="92"/>
      <c r="MNA127" s="92"/>
      <c r="MNB127" s="92"/>
      <c r="MNC127" s="92"/>
      <c r="MND127" s="92"/>
      <c r="MNE127" s="92"/>
      <c r="MNF127" s="92"/>
      <c r="MNG127" s="92"/>
      <c r="MNH127" s="92"/>
      <c r="MNI127" s="92"/>
      <c r="MNJ127" s="92"/>
      <c r="MNK127" s="92"/>
      <c r="MNL127" s="92"/>
      <c r="MNM127" s="92"/>
      <c r="MNN127" s="92"/>
      <c r="MNO127" s="92"/>
      <c r="MNP127" s="92"/>
      <c r="MNQ127" s="92"/>
      <c r="MNR127" s="92"/>
      <c r="MNS127" s="92"/>
      <c r="MNT127" s="92"/>
      <c r="MNU127" s="92"/>
      <c r="MNV127" s="92"/>
      <c r="MNW127" s="92"/>
      <c r="MNX127" s="92"/>
      <c r="MNY127" s="92"/>
      <c r="MNZ127" s="92"/>
      <c r="MOA127" s="92"/>
      <c r="MOB127" s="92"/>
      <c r="MOC127" s="92"/>
      <c r="MOD127" s="92"/>
      <c r="MOE127" s="92"/>
      <c r="MOF127" s="92"/>
      <c r="MOG127" s="92"/>
      <c r="MOH127" s="92"/>
      <c r="MOI127" s="92"/>
      <c r="MOJ127" s="92"/>
      <c r="MOK127" s="92"/>
      <c r="MOL127" s="92"/>
      <c r="MOM127" s="92"/>
      <c r="MON127" s="92"/>
      <c r="MOO127" s="92"/>
      <c r="MOP127" s="92"/>
      <c r="MOQ127" s="92"/>
      <c r="MOR127" s="92"/>
      <c r="MOS127" s="92"/>
      <c r="MOT127" s="92"/>
      <c r="MOU127" s="92"/>
      <c r="MOV127" s="92"/>
      <c r="MOW127" s="92"/>
      <c r="MOX127" s="92"/>
      <c r="MOY127" s="92"/>
      <c r="MOZ127" s="92"/>
      <c r="MPA127" s="92"/>
      <c r="MPB127" s="92"/>
      <c r="MPC127" s="92"/>
      <c r="MPD127" s="92"/>
      <c r="MPE127" s="92"/>
      <c r="MPF127" s="92"/>
      <c r="MPG127" s="92"/>
      <c r="MPH127" s="92"/>
      <c r="MPI127" s="92"/>
      <c r="MPJ127" s="92"/>
      <c r="MPK127" s="92"/>
      <c r="MPL127" s="92"/>
      <c r="MPM127" s="92"/>
      <c r="MPN127" s="92"/>
      <c r="MPO127" s="92"/>
      <c r="MPP127" s="92"/>
      <c r="MPQ127" s="92"/>
      <c r="MPR127" s="92"/>
      <c r="MPS127" s="92"/>
      <c r="MPT127" s="92"/>
      <c r="MPU127" s="92"/>
      <c r="MPV127" s="92"/>
      <c r="MPW127" s="92"/>
      <c r="MPX127" s="92"/>
      <c r="MPY127" s="92"/>
      <c r="MPZ127" s="92"/>
      <c r="MQA127" s="92"/>
      <c r="MQB127" s="92"/>
      <c r="MQC127" s="92"/>
      <c r="MQD127" s="92"/>
      <c r="MQE127" s="92"/>
      <c r="MQF127" s="92"/>
      <c r="MQG127" s="92"/>
      <c r="MQH127" s="92"/>
      <c r="MQI127" s="92"/>
      <c r="MQJ127" s="92"/>
      <c r="MQK127" s="92"/>
      <c r="MQL127" s="92"/>
      <c r="MQM127" s="92"/>
      <c r="MQN127" s="92"/>
      <c r="MQO127" s="92"/>
      <c r="MQP127" s="92"/>
      <c r="MQQ127" s="92"/>
      <c r="MQR127" s="92"/>
      <c r="MQS127" s="92"/>
      <c r="MQT127" s="92"/>
      <c r="MQU127" s="92"/>
      <c r="MQV127" s="92"/>
      <c r="MQW127" s="92"/>
      <c r="MQX127" s="92"/>
      <c r="MQY127" s="92"/>
      <c r="MQZ127" s="92"/>
      <c r="MRA127" s="92"/>
      <c r="MRB127" s="92"/>
      <c r="MRC127" s="92"/>
      <c r="MRD127" s="92"/>
      <c r="MRE127" s="92"/>
      <c r="MRF127" s="92"/>
      <c r="MRG127" s="92"/>
      <c r="MRH127" s="92"/>
      <c r="MRI127" s="92"/>
      <c r="MRJ127" s="92"/>
      <c r="MRK127" s="92"/>
      <c r="MRL127" s="92"/>
      <c r="MRM127" s="92"/>
      <c r="MRN127" s="92"/>
      <c r="MRO127" s="92"/>
      <c r="MRP127" s="92"/>
      <c r="MRQ127" s="92"/>
      <c r="MRR127" s="92"/>
      <c r="MRS127" s="92"/>
      <c r="MRT127" s="92"/>
      <c r="MRU127" s="92"/>
      <c r="MRV127" s="92"/>
      <c r="MRW127" s="92"/>
      <c r="MRX127" s="92"/>
      <c r="MRY127" s="92"/>
      <c r="MRZ127" s="92"/>
      <c r="MSA127" s="92"/>
      <c r="MSB127" s="92"/>
      <c r="MSC127" s="92"/>
      <c r="MSD127" s="92"/>
      <c r="MSE127" s="92"/>
      <c r="MSF127" s="92"/>
      <c r="MSG127" s="92"/>
      <c r="MSH127" s="92"/>
      <c r="MSI127" s="92"/>
      <c r="MSJ127" s="92"/>
      <c r="MSK127" s="92"/>
      <c r="MSL127" s="92"/>
      <c r="MSM127" s="92"/>
      <c r="MSN127" s="92"/>
      <c r="MSO127" s="92"/>
      <c r="MSP127" s="92"/>
      <c r="MSQ127" s="92"/>
      <c r="MSR127" s="92"/>
      <c r="MSS127" s="92"/>
      <c r="MST127" s="92"/>
      <c r="MSU127" s="92"/>
      <c r="MSV127" s="92"/>
      <c r="MSW127" s="92"/>
      <c r="MSX127" s="92"/>
      <c r="MSY127" s="92"/>
      <c r="MSZ127" s="92"/>
      <c r="MTA127" s="92"/>
      <c r="MTB127" s="92"/>
      <c r="MTC127" s="92"/>
      <c r="MTD127" s="92"/>
      <c r="MTE127" s="92"/>
      <c r="MTF127" s="92"/>
      <c r="MTG127" s="92"/>
      <c r="MTH127" s="92"/>
      <c r="MTI127" s="92"/>
      <c r="MTJ127" s="92"/>
      <c r="MTK127" s="92"/>
      <c r="MTL127" s="92"/>
      <c r="MTM127" s="92"/>
      <c r="MTN127" s="92"/>
      <c r="MTO127" s="92"/>
      <c r="MTP127" s="92"/>
      <c r="MTQ127" s="92"/>
      <c r="MTR127" s="92"/>
      <c r="MTS127" s="92"/>
      <c r="MTT127" s="92"/>
      <c r="MTU127" s="92"/>
      <c r="MTV127" s="92"/>
      <c r="MTW127" s="92"/>
      <c r="MTX127" s="92"/>
      <c r="MTY127" s="92"/>
      <c r="MTZ127" s="92"/>
      <c r="MUA127" s="92"/>
      <c r="MUB127" s="92"/>
      <c r="MUC127" s="92"/>
      <c r="MUD127" s="92"/>
      <c r="MUE127" s="92"/>
      <c r="MUF127" s="92"/>
      <c r="MUG127" s="92"/>
      <c r="MUH127" s="92"/>
      <c r="MUI127" s="92"/>
      <c r="MUJ127" s="92"/>
      <c r="MUK127" s="92"/>
      <c r="MUL127" s="92"/>
      <c r="MUM127" s="92"/>
      <c r="MUN127" s="92"/>
      <c r="MUO127" s="92"/>
      <c r="MUP127" s="92"/>
      <c r="MUQ127" s="92"/>
      <c r="MUR127" s="92"/>
      <c r="MUS127" s="92"/>
      <c r="MUT127" s="92"/>
      <c r="MUU127" s="92"/>
      <c r="MUV127" s="92"/>
      <c r="MUW127" s="92"/>
      <c r="MUX127" s="92"/>
      <c r="MUY127" s="92"/>
      <c r="MUZ127" s="92"/>
      <c r="MVA127" s="92"/>
      <c r="MVB127" s="92"/>
      <c r="MVC127" s="92"/>
      <c r="MVD127" s="92"/>
      <c r="MVE127" s="92"/>
      <c r="MVF127" s="92"/>
      <c r="MVG127" s="92"/>
      <c r="MVH127" s="92"/>
      <c r="MVI127" s="92"/>
      <c r="MVJ127" s="92"/>
      <c r="MVK127" s="92"/>
      <c r="MVL127" s="92"/>
      <c r="MVM127" s="92"/>
      <c r="MVN127" s="92"/>
      <c r="MVO127" s="92"/>
      <c r="MVP127" s="92"/>
      <c r="MVQ127" s="92"/>
      <c r="MVR127" s="92"/>
      <c r="MVS127" s="92"/>
      <c r="MVT127" s="92"/>
      <c r="MVU127" s="92"/>
      <c r="MVV127" s="92"/>
      <c r="MVW127" s="92"/>
      <c r="MVX127" s="92"/>
      <c r="MVY127" s="92"/>
      <c r="MVZ127" s="92"/>
      <c r="MWA127" s="92"/>
      <c r="MWB127" s="92"/>
      <c r="MWC127" s="92"/>
      <c r="MWD127" s="92"/>
      <c r="MWE127" s="92"/>
      <c r="MWF127" s="92"/>
      <c r="MWG127" s="92"/>
      <c r="MWH127" s="92"/>
      <c r="MWI127" s="92"/>
      <c r="MWJ127" s="92"/>
      <c r="MWK127" s="92"/>
      <c r="MWL127" s="92"/>
      <c r="MWM127" s="92"/>
      <c r="MWN127" s="92"/>
      <c r="MWO127" s="92"/>
      <c r="MWP127" s="92"/>
      <c r="MWQ127" s="92"/>
      <c r="MWR127" s="92"/>
      <c r="MWS127" s="92"/>
      <c r="MWT127" s="92"/>
      <c r="MWU127" s="92"/>
      <c r="MWV127" s="92"/>
      <c r="MWW127" s="92"/>
      <c r="MWX127" s="92"/>
      <c r="MWY127" s="92"/>
      <c r="MWZ127" s="92"/>
      <c r="MXA127" s="92"/>
      <c r="MXB127" s="92"/>
      <c r="MXC127" s="92"/>
      <c r="MXD127" s="92"/>
      <c r="MXE127" s="92"/>
      <c r="MXF127" s="92"/>
      <c r="MXG127" s="92"/>
      <c r="MXH127" s="92"/>
      <c r="MXI127" s="92"/>
      <c r="MXJ127" s="92"/>
      <c r="MXK127" s="92"/>
      <c r="MXL127" s="92"/>
      <c r="MXM127" s="92"/>
      <c r="MXN127" s="92"/>
      <c r="MXO127" s="92"/>
      <c r="MXP127" s="92"/>
      <c r="MXQ127" s="92"/>
      <c r="MXR127" s="92"/>
      <c r="MXS127" s="92"/>
      <c r="MXT127" s="92"/>
      <c r="MXU127" s="92"/>
      <c r="MXV127" s="92"/>
      <c r="MXW127" s="92"/>
      <c r="MXX127" s="92"/>
      <c r="MXY127" s="92"/>
      <c r="MXZ127" s="92"/>
      <c r="MYA127" s="92"/>
      <c r="MYB127" s="92"/>
      <c r="MYC127" s="92"/>
      <c r="MYD127" s="92"/>
      <c r="MYE127" s="92"/>
      <c r="MYF127" s="92"/>
      <c r="MYG127" s="92"/>
      <c r="MYH127" s="92"/>
      <c r="MYI127" s="92"/>
      <c r="MYJ127" s="92"/>
      <c r="MYK127" s="92"/>
      <c r="MYL127" s="92"/>
      <c r="MYM127" s="92"/>
      <c r="MYN127" s="92"/>
      <c r="MYO127" s="92"/>
      <c r="MYP127" s="92"/>
      <c r="MYQ127" s="92"/>
      <c r="MYR127" s="92"/>
      <c r="MYS127" s="92"/>
      <c r="MYT127" s="92"/>
      <c r="MYU127" s="92"/>
      <c r="MYV127" s="92"/>
      <c r="MYW127" s="92"/>
      <c r="MYX127" s="92"/>
      <c r="MYY127" s="92"/>
      <c r="MYZ127" s="92"/>
      <c r="MZA127" s="92"/>
      <c r="MZB127" s="92"/>
      <c r="MZC127" s="92"/>
      <c r="MZD127" s="92"/>
      <c r="MZE127" s="92"/>
      <c r="MZF127" s="92"/>
      <c r="MZG127" s="92"/>
      <c r="MZH127" s="92"/>
      <c r="MZI127" s="92"/>
      <c r="MZJ127" s="92"/>
      <c r="MZK127" s="92"/>
      <c r="MZL127" s="92"/>
      <c r="MZM127" s="92"/>
      <c r="MZN127" s="92"/>
      <c r="MZO127" s="92"/>
      <c r="MZP127" s="92"/>
      <c r="MZQ127" s="92"/>
      <c r="MZR127" s="92"/>
      <c r="MZS127" s="92"/>
      <c r="MZT127" s="92"/>
      <c r="MZU127" s="92"/>
      <c r="MZV127" s="92"/>
      <c r="MZW127" s="92"/>
      <c r="MZX127" s="92"/>
      <c r="MZY127" s="92"/>
      <c r="MZZ127" s="92"/>
      <c r="NAA127" s="92"/>
      <c r="NAB127" s="92"/>
      <c r="NAC127" s="92"/>
      <c r="NAD127" s="92"/>
      <c r="NAE127" s="92"/>
      <c r="NAF127" s="92"/>
      <c r="NAG127" s="92"/>
      <c r="NAH127" s="92"/>
      <c r="NAI127" s="92"/>
      <c r="NAJ127" s="92"/>
      <c r="NAK127" s="92"/>
      <c r="NAL127" s="92"/>
      <c r="NAM127" s="92"/>
      <c r="NAN127" s="92"/>
      <c r="NAO127" s="92"/>
      <c r="NAP127" s="92"/>
      <c r="NAQ127" s="92"/>
      <c r="NAR127" s="92"/>
      <c r="NAS127" s="92"/>
      <c r="NAT127" s="92"/>
      <c r="NAU127" s="92"/>
      <c r="NAV127" s="92"/>
      <c r="NAW127" s="92"/>
      <c r="NAX127" s="92"/>
      <c r="NAY127" s="92"/>
      <c r="NAZ127" s="92"/>
      <c r="NBA127" s="92"/>
      <c r="NBB127" s="92"/>
      <c r="NBC127" s="92"/>
      <c r="NBD127" s="92"/>
      <c r="NBE127" s="92"/>
      <c r="NBF127" s="92"/>
      <c r="NBG127" s="92"/>
      <c r="NBH127" s="92"/>
      <c r="NBI127" s="92"/>
      <c r="NBJ127" s="92"/>
      <c r="NBK127" s="92"/>
      <c r="NBL127" s="92"/>
      <c r="NBM127" s="92"/>
      <c r="NBN127" s="92"/>
      <c r="NBO127" s="92"/>
      <c r="NBP127" s="92"/>
      <c r="NBQ127" s="92"/>
      <c r="NBR127" s="92"/>
      <c r="NBS127" s="92"/>
      <c r="NBT127" s="92"/>
      <c r="NBU127" s="92"/>
      <c r="NBV127" s="92"/>
      <c r="NBW127" s="92"/>
      <c r="NBX127" s="92"/>
      <c r="NBY127" s="92"/>
      <c r="NBZ127" s="92"/>
      <c r="NCA127" s="92"/>
      <c r="NCB127" s="92"/>
      <c r="NCC127" s="92"/>
      <c r="NCD127" s="92"/>
      <c r="NCE127" s="92"/>
      <c r="NCF127" s="92"/>
      <c r="NCG127" s="92"/>
      <c r="NCH127" s="92"/>
      <c r="NCI127" s="92"/>
      <c r="NCJ127" s="92"/>
      <c r="NCK127" s="92"/>
      <c r="NCL127" s="92"/>
      <c r="NCM127" s="92"/>
      <c r="NCN127" s="92"/>
      <c r="NCO127" s="92"/>
      <c r="NCP127" s="92"/>
      <c r="NCQ127" s="92"/>
      <c r="NCR127" s="92"/>
      <c r="NCS127" s="92"/>
      <c r="NCT127" s="92"/>
      <c r="NCU127" s="92"/>
      <c r="NCV127" s="92"/>
      <c r="NCW127" s="92"/>
      <c r="NCX127" s="92"/>
      <c r="NCY127" s="92"/>
      <c r="NCZ127" s="92"/>
      <c r="NDA127" s="92"/>
      <c r="NDB127" s="92"/>
      <c r="NDC127" s="92"/>
      <c r="NDD127" s="92"/>
      <c r="NDE127" s="92"/>
      <c r="NDF127" s="92"/>
      <c r="NDG127" s="92"/>
      <c r="NDH127" s="92"/>
      <c r="NDI127" s="92"/>
      <c r="NDJ127" s="92"/>
      <c r="NDK127" s="92"/>
      <c r="NDL127" s="92"/>
      <c r="NDM127" s="92"/>
      <c r="NDN127" s="92"/>
      <c r="NDO127" s="92"/>
      <c r="NDP127" s="92"/>
      <c r="NDQ127" s="92"/>
      <c r="NDR127" s="92"/>
      <c r="NDS127" s="92"/>
      <c r="NDT127" s="92"/>
      <c r="NDU127" s="92"/>
      <c r="NDV127" s="92"/>
      <c r="NDW127" s="92"/>
      <c r="NDX127" s="92"/>
      <c r="NDY127" s="92"/>
      <c r="NDZ127" s="92"/>
      <c r="NEA127" s="92"/>
      <c r="NEB127" s="92"/>
      <c r="NEC127" s="92"/>
      <c r="NED127" s="92"/>
      <c r="NEE127" s="92"/>
      <c r="NEF127" s="92"/>
      <c r="NEG127" s="92"/>
      <c r="NEH127" s="92"/>
      <c r="NEI127" s="92"/>
      <c r="NEJ127" s="92"/>
      <c r="NEK127" s="92"/>
      <c r="NEL127" s="92"/>
      <c r="NEM127" s="92"/>
      <c r="NEN127" s="92"/>
      <c r="NEO127" s="92"/>
      <c r="NEP127" s="92"/>
      <c r="NEQ127" s="92"/>
      <c r="NER127" s="92"/>
      <c r="NES127" s="92"/>
      <c r="NET127" s="92"/>
      <c r="NEU127" s="92"/>
      <c r="NEV127" s="92"/>
      <c r="NEW127" s="92"/>
      <c r="NEX127" s="92"/>
      <c r="NEY127" s="92"/>
      <c r="NEZ127" s="92"/>
      <c r="NFA127" s="92"/>
      <c r="NFB127" s="92"/>
      <c r="NFC127" s="92"/>
      <c r="NFD127" s="92"/>
      <c r="NFE127" s="92"/>
      <c r="NFF127" s="92"/>
      <c r="NFG127" s="92"/>
      <c r="NFH127" s="92"/>
      <c r="NFI127" s="92"/>
      <c r="NFJ127" s="92"/>
      <c r="NFK127" s="92"/>
      <c r="NFL127" s="92"/>
      <c r="NFM127" s="92"/>
      <c r="NFN127" s="92"/>
      <c r="NFO127" s="92"/>
      <c r="NFP127" s="92"/>
      <c r="NFQ127" s="92"/>
      <c r="NFR127" s="92"/>
      <c r="NFS127" s="92"/>
      <c r="NFT127" s="92"/>
      <c r="NFU127" s="92"/>
      <c r="NFV127" s="92"/>
      <c r="NFW127" s="92"/>
      <c r="NFX127" s="92"/>
      <c r="NFY127" s="92"/>
      <c r="NFZ127" s="92"/>
      <c r="NGA127" s="92"/>
      <c r="NGB127" s="92"/>
      <c r="NGC127" s="92"/>
      <c r="NGD127" s="92"/>
      <c r="NGE127" s="92"/>
      <c r="NGF127" s="92"/>
      <c r="NGG127" s="92"/>
      <c r="NGH127" s="92"/>
      <c r="NGI127" s="92"/>
      <c r="NGJ127" s="92"/>
      <c r="NGK127" s="92"/>
      <c r="NGL127" s="92"/>
      <c r="NGM127" s="92"/>
      <c r="NGN127" s="92"/>
      <c r="NGO127" s="92"/>
      <c r="NGP127" s="92"/>
      <c r="NGQ127" s="92"/>
      <c r="NGR127" s="92"/>
      <c r="NGS127" s="92"/>
      <c r="NGT127" s="92"/>
      <c r="NGU127" s="92"/>
      <c r="NGV127" s="92"/>
      <c r="NGW127" s="92"/>
      <c r="NGX127" s="92"/>
      <c r="NGY127" s="92"/>
      <c r="NGZ127" s="92"/>
      <c r="NHA127" s="92"/>
      <c r="NHB127" s="92"/>
      <c r="NHC127" s="92"/>
      <c r="NHD127" s="92"/>
      <c r="NHE127" s="92"/>
      <c r="NHF127" s="92"/>
      <c r="NHG127" s="92"/>
      <c r="NHH127" s="92"/>
      <c r="NHI127" s="92"/>
      <c r="NHJ127" s="92"/>
      <c r="NHK127" s="92"/>
      <c r="NHL127" s="92"/>
      <c r="NHM127" s="92"/>
      <c r="NHN127" s="92"/>
      <c r="NHO127" s="92"/>
      <c r="NHP127" s="92"/>
      <c r="NHQ127" s="92"/>
      <c r="NHR127" s="92"/>
      <c r="NHS127" s="92"/>
      <c r="NHT127" s="92"/>
      <c r="NHU127" s="92"/>
      <c r="NHV127" s="92"/>
      <c r="NHW127" s="92"/>
      <c r="NHX127" s="92"/>
      <c r="NHY127" s="92"/>
      <c r="NHZ127" s="92"/>
      <c r="NIA127" s="92"/>
      <c r="NIB127" s="92"/>
      <c r="NIC127" s="92"/>
      <c r="NID127" s="92"/>
      <c r="NIE127" s="92"/>
      <c r="NIF127" s="92"/>
      <c r="NIG127" s="92"/>
      <c r="NIH127" s="92"/>
      <c r="NII127" s="92"/>
      <c r="NIJ127" s="92"/>
      <c r="NIK127" s="92"/>
      <c r="NIL127" s="92"/>
      <c r="NIM127" s="92"/>
      <c r="NIN127" s="92"/>
      <c r="NIO127" s="92"/>
      <c r="NIP127" s="92"/>
      <c r="NIQ127" s="92"/>
      <c r="NIR127" s="92"/>
      <c r="NIS127" s="92"/>
      <c r="NIT127" s="92"/>
      <c r="NIU127" s="92"/>
      <c r="NIV127" s="92"/>
      <c r="NIW127" s="92"/>
      <c r="NIX127" s="92"/>
      <c r="NIY127" s="92"/>
      <c r="NIZ127" s="92"/>
      <c r="NJA127" s="92"/>
      <c r="NJB127" s="92"/>
      <c r="NJC127" s="92"/>
      <c r="NJD127" s="92"/>
      <c r="NJE127" s="92"/>
      <c r="NJF127" s="92"/>
      <c r="NJG127" s="92"/>
      <c r="NJH127" s="92"/>
      <c r="NJI127" s="92"/>
      <c r="NJJ127" s="92"/>
      <c r="NJK127" s="92"/>
      <c r="NJL127" s="92"/>
      <c r="NJM127" s="92"/>
      <c r="NJN127" s="92"/>
      <c r="NJO127" s="92"/>
      <c r="NJP127" s="92"/>
      <c r="NJQ127" s="92"/>
      <c r="NJR127" s="92"/>
      <c r="NJS127" s="92"/>
      <c r="NJT127" s="92"/>
      <c r="NJU127" s="92"/>
      <c r="NJV127" s="92"/>
      <c r="NJW127" s="92"/>
      <c r="NJX127" s="92"/>
      <c r="NJY127" s="92"/>
      <c r="NJZ127" s="92"/>
      <c r="NKA127" s="92"/>
      <c r="NKB127" s="92"/>
      <c r="NKC127" s="92"/>
      <c r="NKD127" s="92"/>
      <c r="NKE127" s="92"/>
      <c r="NKF127" s="92"/>
      <c r="NKG127" s="92"/>
      <c r="NKH127" s="92"/>
      <c r="NKI127" s="92"/>
      <c r="NKJ127" s="92"/>
      <c r="NKK127" s="92"/>
      <c r="NKL127" s="92"/>
      <c r="NKM127" s="92"/>
      <c r="NKN127" s="92"/>
      <c r="NKO127" s="92"/>
      <c r="NKP127" s="92"/>
      <c r="NKQ127" s="92"/>
      <c r="NKR127" s="92"/>
      <c r="NKS127" s="92"/>
      <c r="NKT127" s="92"/>
      <c r="NKU127" s="92"/>
      <c r="NKV127" s="92"/>
      <c r="NKW127" s="92"/>
      <c r="NKX127" s="92"/>
      <c r="NKY127" s="92"/>
      <c r="NKZ127" s="92"/>
      <c r="NLA127" s="92"/>
      <c r="NLB127" s="92"/>
      <c r="NLC127" s="92"/>
      <c r="NLD127" s="92"/>
      <c r="NLE127" s="92"/>
      <c r="NLF127" s="92"/>
      <c r="NLG127" s="92"/>
      <c r="NLH127" s="92"/>
      <c r="NLI127" s="92"/>
      <c r="NLJ127" s="92"/>
      <c r="NLK127" s="92"/>
      <c r="NLL127" s="92"/>
      <c r="NLM127" s="92"/>
      <c r="NLN127" s="92"/>
      <c r="NLO127" s="92"/>
      <c r="NLP127" s="92"/>
      <c r="NLQ127" s="92"/>
      <c r="NLR127" s="92"/>
      <c r="NLS127" s="92"/>
      <c r="NLT127" s="92"/>
      <c r="NLU127" s="92"/>
      <c r="NLV127" s="92"/>
      <c r="NLW127" s="92"/>
      <c r="NLX127" s="92"/>
      <c r="NLY127" s="92"/>
      <c r="NLZ127" s="92"/>
      <c r="NMA127" s="92"/>
      <c r="NMB127" s="92"/>
      <c r="NMC127" s="92"/>
      <c r="NMD127" s="92"/>
      <c r="NME127" s="92"/>
      <c r="NMF127" s="92"/>
      <c r="NMG127" s="92"/>
      <c r="NMH127" s="92"/>
      <c r="NMI127" s="92"/>
      <c r="NMJ127" s="92"/>
      <c r="NMK127" s="92"/>
      <c r="NML127" s="92"/>
      <c r="NMM127" s="92"/>
      <c r="NMN127" s="92"/>
      <c r="NMO127" s="92"/>
      <c r="NMP127" s="92"/>
      <c r="NMQ127" s="92"/>
      <c r="NMR127" s="92"/>
      <c r="NMS127" s="92"/>
      <c r="NMT127" s="92"/>
      <c r="NMU127" s="92"/>
      <c r="NMV127" s="92"/>
      <c r="NMW127" s="92"/>
      <c r="NMX127" s="92"/>
      <c r="NMY127" s="92"/>
      <c r="NMZ127" s="92"/>
      <c r="NNA127" s="92"/>
      <c r="NNB127" s="92"/>
      <c r="NNC127" s="92"/>
      <c r="NND127" s="92"/>
      <c r="NNE127" s="92"/>
      <c r="NNF127" s="92"/>
      <c r="NNG127" s="92"/>
      <c r="NNH127" s="92"/>
      <c r="NNI127" s="92"/>
      <c r="NNJ127" s="92"/>
      <c r="NNK127" s="92"/>
      <c r="NNL127" s="92"/>
      <c r="NNM127" s="92"/>
      <c r="NNN127" s="92"/>
      <c r="NNO127" s="92"/>
      <c r="NNP127" s="92"/>
      <c r="NNQ127" s="92"/>
      <c r="NNR127" s="92"/>
      <c r="NNS127" s="92"/>
      <c r="NNT127" s="92"/>
      <c r="NNU127" s="92"/>
      <c r="NNV127" s="92"/>
      <c r="NNW127" s="92"/>
      <c r="NNX127" s="92"/>
      <c r="NNY127" s="92"/>
      <c r="NNZ127" s="92"/>
      <c r="NOA127" s="92"/>
      <c r="NOB127" s="92"/>
      <c r="NOC127" s="92"/>
      <c r="NOD127" s="92"/>
      <c r="NOE127" s="92"/>
      <c r="NOF127" s="92"/>
      <c r="NOG127" s="92"/>
      <c r="NOH127" s="92"/>
      <c r="NOI127" s="92"/>
      <c r="NOJ127" s="92"/>
      <c r="NOK127" s="92"/>
      <c r="NOL127" s="92"/>
      <c r="NOM127" s="92"/>
      <c r="NON127" s="92"/>
      <c r="NOO127" s="92"/>
      <c r="NOP127" s="92"/>
      <c r="NOQ127" s="92"/>
      <c r="NOR127" s="92"/>
      <c r="NOS127" s="92"/>
      <c r="NOT127" s="92"/>
      <c r="NOU127" s="92"/>
      <c r="NOV127" s="92"/>
      <c r="NOW127" s="92"/>
      <c r="NOX127" s="92"/>
      <c r="NOY127" s="92"/>
      <c r="NOZ127" s="92"/>
      <c r="NPA127" s="92"/>
      <c r="NPB127" s="92"/>
      <c r="NPC127" s="92"/>
      <c r="NPD127" s="92"/>
      <c r="NPE127" s="92"/>
      <c r="NPF127" s="92"/>
      <c r="NPG127" s="92"/>
      <c r="NPH127" s="92"/>
      <c r="NPI127" s="92"/>
      <c r="NPJ127" s="92"/>
      <c r="NPK127" s="92"/>
      <c r="NPL127" s="92"/>
      <c r="NPM127" s="92"/>
      <c r="NPN127" s="92"/>
      <c r="NPO127" s="92"/>
      <c r="NPP127" s="92"/>
      <c r="NPQ127" s="92"/>
      <c r="NPR127" s="92"/>
      <c r="NPS127" s="92"/>
      <c r="NPT127" s="92"/>
      <c r="NPU127" s="92"/>
      <c r="NPV127" s="92"/>
      <c r="NPW127" s="92"/>
      <c r="NPX127" s="92"/>
      <c r="NPY127" s="92"/>
      <c r="NPZ127" s="92"/>
      <c r="NQA127" s="92"/>
      <c r="NQB127" s="92"/>
      <c r="NQC127" s="92"/>
      <c r="NQD127" s="92"/>
      <c r="NQE127" s="92"/>
      <c r="NQF127" s="92"/>
      <c r="NQG127" s="92"/>
      <c r="NQH127" s="92"/>
      <c r="NQI127" s="92"/>
      <c r="NQJ127" s="92"/>
      <c r="NQK127" s="92"/>
      <c r="NQL127" s="92"/>
      <c r="NQM127" s="92"/>
      <c r="NQN127" s="92"/>
      <c r="NQO127" s="92"/>
      <c r="NQP127" s="92"/>
      <c r="NQQ127" s="92"/>
      <c r="NQR127" s="92"/>
      <c r="NQS127" s="92"/>
      <c r="NQT127" s="92"/>
      <c r="NQU127" s="92"/>
      <c r="NQV127" s="92"/>
      <c r="NQW127" s="92"/>
      <c r="NQX127" s="92"/>
      <c r="NQY127" s="92"/>
      <c r="NQZ127" s="92"/>
      <c r="NRA127" s="92"/>
      <c r="NRB127" s="92"/>
      <c r="NRC127" s="92"/>
      <c r="NRD127" s="92"/>
      <c r="NRE127" s="92"/>
      <c r="NRF127" s="92"/>
      <c r="NRG127" s="92"/>
      <c r="NRH127" s="92"/>
      <c r="NRI127" s="92"/>
      <c r="NRJ127" s="92"/>
      <c r="NRK127" s="92"/>
      <c r="NRL127" s="92"/>
      <c r="NRM127" s="92"/>
      <c r="NRN127" s="92"/>
      <c r="NRO127" s="92"/>
      <c r="NRP127" s="92"/>
      <c r="NRQ127" s="92"/>
      <c r="NRR127" s="92"/>
      <c r="NRS127" s="92"/>
      <c r="NRT127" s="92"/>
      <c r="NRU127" s="92"/>
      <c r="NRV127" s="92"/>
      <c r="NRW127" s="92"/>
      <c r="NRX127" s="92"/>
      <c r="NRY127" s="92"/>
      <c r="NRZ127" s="92"/>
      <c r="NSA127" s="92"/>
      <c r="NSB127" s="92"/>
      <c r="NSC127" s="92"/>
      <c r="NSD127" s="92"/>
      <c r="NSE127" s="92"/>
      <c r="NSF127" s="92"/>
      <c r="NSG127" s="92"/>
      <c r="NSH127" s="92"/>
      <c r="NSI127" s="92"/>
      <c r="NSJ127" s="92"/>
      <c r="NSK127" s="92"/>
      <c r="NSL127" s="92"/>
      <c r="NSM127" s="92"/>
      <c r="NSN127" s="92"/>
      <c r="NSO127" s="92"/>
      <c r="NSP127" s="92"/>
      <c r="NSQ127" s="92"/>
      <c r="NSR127" s="92"/>
      <c r="NSS127" s="92"/>
      <c r="NST127" s="92"/>
      <c r="NSU127" s="92"/>
      <c r="NSV127" s="92"/>
      <c r="NSW127" s="92"/>
      <c r="NSX127" s="92"/>
      <c r="NSY127" s="92"/>
      <c r="NSZ127" s="92"/>
      <c r="NTA127" s="92"/>
      <c r="NTB127" s="92"/>
      <c r="NTC127" s="92"/>
      <c r="NTD127" s="92"/>
      <c r="NTE127" s="92"/>
      <c r="NTF127" s="92"/>
      <c r="NTG127" s="92"/>
      <c r="NTH127" s="92"/>
      <c r="NTI127" s="92"/>
      <c r="NTJ127" s="92"/>
      <c r="NTK127" s="92"/>
      <c r="NTL127" s="92"/>
      <c r="NTM127" s="92"/>
      <c r="NTN127" s="92"/>
      <c r="NTO127" s="92"/>
      <c r="NTP127" s="92"/>
      <c r="NTQ127" s="92"/>
      <c r="NTR127" s="92"/>
      <c r="NTS127" s="92"/>
      <c r="NTT127" s="92"/>
      <c r="NTU127" s="92"/>
      <c r="NTV127" s="92"/>
      <c r="NTW127" s="92"/>
      <c r="NTX127" s="92"/>
      <c r="NTY127" s="92"/>
      <c r="NTZ127" s="92"/>
      <c r="NUA127" s="92"/>
      <c r="NUB127" s="92"/>
      <c r="NUC127" s="92"/>
      <c r="NUD127" s="92"/>
      <c r="NUE127" s="92"/>
      <c r="NUF127" s="92"/>
      <c r="NUG127" s="92"/>
      <c r="NUH127" s="92"/>
      <c r="NUI127" s="92"/>
      <c r="NUJ127" s="92"/>
      <c r="NUK127" s="92"/>
      <c r="NUL127" s="92"/>
      <c r="NUM127" s="92"/>
      <c r="NUN127" s="92"/>
      <c r="NUO127" s="92"/>
      <c r="NUP127" s="92"/>
      <c r="NUQ127" s="92"/>
      <c r="NUR127" s="92"/>
      <c r="NUS127" s="92"/>
      <c r="NUT127" s="92"/>
      <c r="NUU127" s="92"/>
      <c r="NUV127" s="92"/>
      <c r="NUW127" s="92"/>
      <c r="NUX127" s="92"/>
      <c r="NUY127" s="92"/>
      <c r="NUZ127" s="92"/>
      <c r="NVA127" s="92"/>
      <c r="NVB127" s="92"/>
      <c r="NVC127" s="92"/>
      <c r="NVD127" s="92"/>
      <c r="NVE127" s="92"/>
      <c r="NVF127" s="92"/>
      <c r="NVG127" s="92"/>
      <c r="NVH127" s="92"/>
      <c r="NVI127" s="92"/>
      <c r="NVJ127" s="92"/>
      <c r="NVK127" s="92"/>
      <c r="NVL127" s="92"/>
      <c r="NVM127" s="92"/>
      <c r="NVN127" s="92"/>
      <c r="NVO127" s="92"/>
      <c r="NVP127" s="92"/>
      <c r="NVQ127" s="92"/>
      <c r="NVR127" s="92"/>
      <c r="NVS127" s="92"/>
      <c r="NVT127" s="92"/>
      <c r="NVU127" s="92"/>
      <c r="NVV127" s="92"/>
      <c r="NVW127" s="92"/>
      <c r="NVX127" s="92"/>
      <c r="NVY127" s="92"/>
      <c r="NVZ127" s="92"/>
      <c r="NWA127" s="92"/>
      <c r="NWB127" s="92"/>
      <c r="NWC127" s="92"/>
      <c r="NWD127" s="92"/>
      <c r="NWE127" s="92"/>
      <c r="NWF127" s="92"/>
      <c r="NWG127" s="92"/>
      <c r="NWH127" s="92"/>
      <c r="NWI127" s="92"/>
      <c r="NWJ127" s="92"/>
      <c r="NWK127" s="92"/>
      <c r="NWL127" s="92"/>
      <c r="NWM127" s="92"/>
      <c r="NWN127" s="92"/>
      <c r="NWO127" s="92"/>
      <c r="NWP127" s="92"/>
      <c r="NWQ127" s="92"/>
      <c r="NWR127" s="92"/>
      <c r="NWS127" s="92"/>
      <c r="NWT127" s="92"/>
      <c r="NWU127" s="92"/>
      <c r="NWV127" s="92"/>
      <c r="NWW127" s="92"/>
      <c r="NWX127" s="92"/>
      <c r="NWY127" s="92"/>
      <c r="NWZ127" s="92"/>
      <c r="NXA127" s="92"/>
      <c r="NXB127" s="92"/>
      <c r="NXC127" s="92"/>
      <c r="NXD127" s="92"/>
      <c r="NXE127" s="92"/>
      <c r="NXF127" s="92"/>
      <c r="NXG127" s="92"/>
      <c r="NXH127" s="92"/>
      <c r="NXI127" s="92"/>
      <c r="NXJ127" s="92"/>
      <c r="NXK127" s="92"/>
      <c r="NXL127" s="92"/>
      <c r="NXM127" s="92"/>
      <c r="NXN127" s="92"/>
      <c r="NXO127" s="92"/>
      <c r="NXP127" s="92"/>
      <c r="NXQ127" s="92"/>
      <c r="NXR127" s="92"/>
      <c r="NXS127" s="92"/>
      <c r="NXT127" s="92"/>
      <c r="NXU127" s="92"/>
      <c r="NXV127" s="92"/>
      <c r="NXW127" s="92"/>
      <c r="NXX127" s="92"/>
      <c r="NXY127" s="92"/>
      <c r="NXZ127" s="92"/>
      <c r="NYA127" s="92"/>
      <c r="NYB127" s="92"/>
      <c r="NYC127" s="92"/>
      <c r="NYD127" s="92"/>
      <c r="NYE127" s="92"/>
      <c r="NYF127" s="92"/>
      <c r="NYG127" s="92"/>
      <c r="NYH127" s="92"/>
      <c r="NYI127" s="92"/>
      <c r="NYJ127" s="92"/>
      <c r="NYK127" s="92"/>
      <c r="NYL127" s="92"/>
      <c r="NYM127" s="92"/>
      <c r="NYN127" s="92"/>
      <c r="NYO127" s="92"/>
      <c r="NYP127" s="92"/>
      <c r="NYQ127" s="92"/>
      <c r="NYR127" s="92"/>
      <c r="NYS127" s="92"/>
      <c r="NYT127" s="92"/>
      <c r="NYU127" s="92"/>
      <c r="NYV127" s="92"/>
      <c r="NYW127" s="92"/>
      <c r="NYX127" s="92"/>
      <c r="NYY127" s="92"/>
      <c r="NYZ127" s="92"/>
      <c r="NZA127" s="92"/>
      <c r="NZB127" s="92"/>
      <c r="NZC127" s="92"/>
      <c r="NZD127" s="92"/>
      <c r="NZE127" s="92"/>
      <c r="NZF127" s="92"/>
      <c r="NZG127" s="92"/>
      <c r="NZH127" s="92"/>
      <c r="NZI127" s="92"/>
      <c r="NZJ127" s="92"/>
      <c r="NZK127" s="92"/>
      <c r="NZL127" s="92"/>
      <c r="NZM127" s="92"/>
      <c r="NZN127" s="92"/>
      <c r="NZO127" s="92"/>
      <c r="NZP127" s="92"/>
      <c r="NZQ127" s="92"/>
      <c r="NZR127" s="92"/>
      <c r="NZS127" s="92"/>
      <c r="NZT127" s="92"/>
      <c r="NZU127" s="92"/>
      <c r="NZV127" s="92"/>
      <c r="NZW127" s="92"/>
      <c r="NZX127" s="92"/>
      <c r="NZY127" s="92"/>
      <c r="NZZ127" s="92"/>
      <c r="OAA127" s="92"/>
      <c r="OAB127" s="92"/>
      <c r="OAC127" s="92"/>
      <c r="OAD127" s="92"/>
      <c r="OAE127" s="92"/>
      <c r="OAF127" s="92"/>
      <c r="OAG127" s="92"/>
      <c r="OAH127" s="92"/>
      <c r="OAI127" s="92"/>
      <c r="OAJ127" s="92"/>
      <c r="OAK127" s="92"/>
      <c r="OAL127" s="92"/>
      <c r="OAM127" s="92"/>
      <c r="OAN127" s="92"/>
      <c r="OAO127" s="92"/>
      <c r="OAP127" s="92"/>
      <c r="OAQ127" s="92"/>
      <c r="OAR127" s="92"/>
      <c r="OAS127" s="92"/>
      <c r="OAT127" s="92"/>
      <c r="OAU127" s="92"/>
      <c r="OAV127" s="92"/>
      <c r="OAW127" s="92"/>
      <c r="OAX127" s="92"/>
      <c r="OAY127" s="92"/>
      <c r="OAZ127" s="92"/>
      <c r="OBA127" s="92"/>
      <c r="OBB127" s="92"/>
      <c r="OBC127" s="92"/>
      <c r="OBD127" s="92"/>
      <c r="OBE127" s="92"/>
      <c r="OBF127" s="92"/>
      <c r="OBG127" s="92"/>
      <c r="OBH127" s="92"/>
      <c r="OBI127" s="92"/>
      <c r="OBJ127" s="92"/>
      <c r="OBK127" s="92"/>
      <c r="OBL127" s="92"/>
      <c r="OBM127" s="92"/>
      <c r="OBN127" s="92"/>
      <c r="OBO127" s="92"/>
      <c r="OBP127" s="92"/>
      <c r="OBQ127" s="92"/>
      <c r="OBR127" s="92"/>
      <c r="OBS127" s="92"/>
      <c r="OBT127" s="92"/>
      <c r="OBU127" s="92"/>
      <c r="OBV127" s="92"/>
      <c r="OBW127" s="92"/>
      <c r="OBX127" s="92"/>
      <c r="OBY127" s="92"/>
      <c r="OBZ127" s="92"/>
      <c r="OCA127" s="92"/>
      <c r="OCB127" s="92"/>
      <c r="OCC127" s="92"/>
      <c r="OCD127" s="92"/>
      <c r="OCE127" s="92"/>
      <c r="OCF127" s="92"/>
      <c r="OCG127" s="92"/>
      <c r="OCH127" s="92"/>
      <c r="OCI127" s="92"/>
      <c r="OCJ127" s="92"/>
      <c r="OCK127" s="92"/>
      <c r="OCL127" s="92"/>
      <c r="OCM127" s="92"/>
      <c r="OCN127" s="92"/>
      <c r="OCO127" s="92"/>
      <c r="OCP127" s="92"/>
      <c r="OCQ127" s="92"/>
      <c r="OCR127" s="92"/>
      <c r="OCS127" s="92"/>
      <c r="OCT127" s="92"/>
      <c r="OCU127" s="92"/>
      <c r="OCV127" s="92"/>
      <c r="OCW127" s="92"/>
      <c r="OCX127" s="92"/>
      <c r="OCY127" s="92"/>
      <c r="OCZ127" s="92"/>
      <c r="ODA127" s="92"/>
      <c r="ODB127" s="92"/>
      <c r="ODC127" s="92"/>
      <c r="ODD127" s="92"/>
      <c r="ODE127" s="92"/>
      <c r="ODF127" s="92"/>
      <c r="ODG127" s="92"/>
      <c r="ODH127" s="92"/>
      <c r="ODI127" s="92"/>
      <c r="ODJ127" s="92"/>
      <c r="ODK127" s="92"/>
      <c r="ODL127" s="92"/>
      <c r="ODM127" s="92"/>
      <c r="ODN127" s="92"/>
      <c r="ODO127" s="92"/>
      <c r="ODP127" s="92"/>
      <c r="ODQ127" s="92"/>
      <c r="ODR127" s="92"/>
      <c r="ODS127" s="92"/>
      <c r="ODT127" s="92"/>
      <c r="ODU127" s="92"/>
      <c r="ODV127" s="92"/>
      <c r="ODW127" s="92"/>
      <c r="ODX127" s="92"/>
      <c r="ODY127" s="92"/>
      <c r="ODZ127" s="92"/>
      <c r="OEA127" s="92"/>
      <c r="OEB127" s="92"/>
      <c r="OEC127" s="92"/>
      <c r="OED127" s="92"/>
      <c r="OEE127" s="92"/>
      <c r="OEF127" s="92"/>
      <c r="OEG127" s="92"/>
      <c r="OEH127" s="92"/>
      <c r="OEI127" s="92"/>
      <c r="OEJ127" s="92"/>
      <c r="OEK127" s="92"/>
      <c r="OEL127" s="92"/>
      <c r="OEM127" s="92"/>
      <c r="OEN127" s="92"/>
      <c r="OEO127" s="92"/>
      <c r="OEP127" s="92"/>
      <c r="OEQ127" s="92"/>
      <c r="OER127" s="92"/>
      <c r="OES127" s="92"/>
      <c r="OET127" s="92"/>
      <c r="OEU127" s="92"/>
      <c r="OEV127" s="92"/>
      <c r="OEW127" s="92"/>
      <c r="OEX127" s="92"/>
      <c r="OEY127" s="92"/>
      <c r="OEZ127" s="92"/>
      <c r="OFA127" s="92"/>
      <c r="OFB127" s="92"/>
      <c r="OFC127" s="92"/>
      <c r="OFD127" s="92"/>
      <c r="OFE127" s="92"/>
      <c r="OFF127" s="92"/>
      <c r="OFG127" s="92"/>
      <c r="OFH127" s="92"/>
      <c r="OFI127" s="92"/>
      <c r="OFJ127" s="92"/>
      <c r="OFK127" s="92"/>
      <c r="OFL127" s="92"/>
      <c r="OFM127" s="92"/>
      <c r="OFN127" s="92"/>
      <c r="OFO127" s="92"/>
      <c r="OFP127" s="92"/>
      <c r="OFQ127" s="92"/>
      <c r="OFR127" s="92"/>
      <c r="OFS127" s="92"/>
      <c r="OFT127" s="92"/>
      <c r="OFU127" s="92"/>
      <c r="OFV127" s="92"/>
      <c r="OFW127" s="92"/>
      <c r="OFX127" s="92"/>
      <c r="OFY127" s="92"/>
      <c r="OFZ127" s="92"/>
      <c r="OGA127" s="92"/>
      <c r="OGB127" s="92"/>
      <c r="OGC127" s="92"/>
      <c r="OGD127" s="92"/>
      <c r="OGE127" s="92"/>
      <c r="OGF127" s="92"/>
      <c r="OGG127" s="92"/>
      <c r="OGH127" s="92"/>
      <c r="OGI127" s="92"/>
      <c r="OGJ127" s="92"/>
      <c r="OGK127" s="92"/>
      <c r="OGL127" s="92"/>
      <c r="OGM127" s="92"/>
      <c r="OGN127" s="92"/>
      <c r="OGO127" s="92"/>
      <c r="OGP127" s="92"/>
      <c r="OGQ127" s="92"/>
      <c r="OGR127" s="92"/>
      <c r="OGS127" s="92"/>
      <c r="OGT127" s="92"/>
      <c r="OGU127" s="92"/>
      <c r="OGV127" s="92"/>
      <c r="OGW127" s="92"/>
      <c r="OGX127" s="92"/>
      <c r="OGY127" s="92"/>
      <c r="OGZ127" s="92"/>
      <c r="OHA127" s="92"/>
      <c r="OHB127" s="92"/>
      <c r="OHC127" s="92"/>
      <c r="OHD127" s="92"/>
      <c r="OHE127" s="92"/>
      <c r="OHF127" s="92"/>
      <c r="OHG127" s="92"/>
      <c r="OHH127" s="92"/>
      <c r="OHI127" s="92"/>
      <c r="OHJ127" s="92"/>
      <c r="OHK127" s="92"/>
      <c r="OHL127" s="92"/>
      <c r="OHM127" s="92"/>
      <c r="OHN127" s="92"/>
      <c r="OHO127" s="92"/>
      <c r="OHP127" s="92"/>
      <c r="OHQ127" s="92"/>
      <c r="OHR127" s="92"/>
      <c r="OHS127" s="92"/>
      <c r="OHT127" s="92"/>
      <c r="OHU127" s="92"/>
      <c r="OHV127" s="92"/>
      <c r="OHW127" s="92"/>
      <c r="OHX127" s="92"/>
      <c r="OHY127" s="92"/>
      <c r="OHZ127" s="92"/>
      <c r="OIA127" s="92"/>
      <c r="OIB127" s="92"/>
      <c r="OIC127" s="92"/>
      <c r="OID127" s="92"/>
      <c r="OIE127" s="92"/>
      <c r="OIF127" s="92"/>
      <c r="OIG127" s="92"/>
      <c r="OIH127" s="92"/>
      <c r="OII127" s="92"/>
      <c r="OIJ127" s="92"/>
      <c r="OIK127" s="92"/>
      <c r="OIL127" s="92"/>
      <c r="OIM127" s="92"/>
      <c r="OIN127" s="92"/>
      <c r="OIO127" s="92"/>
      <c r="OIP127" s="92"/>
      <c r="OIQ127" s="92"/>
      <c r="OIR127" s="92"/>
      <c r="OIS127" s="92"/>
      <c r="OIT127" s="92"/>
      <c r="OIU127" s="92"/>
      <c r="OIV127" s="92"/>
      <c r="OIW127" s="92"/>
      <c r="OIX127" s="92"/>
      <c r="OIY127" s="92"/>
      <c r="OIZ127" s="92"/>
      <c r="OJA127" s="92"/>
      <c r="OJB127" s="92"/>
      <c r="OJC127" s="92"/>
      <c r="OJD127" s="92"/>
      <c r="OJE127" s="92"/>
      <c r="OJF127" s="92"/>
      <c r="OJG127" s="92"/>
      <c r="OJH127" s="92"/>
      <c r="OJI127" s="92"/>
      <c r="OJJ127" s="92"/>
      <c r="OJK127" s="92"/>
      <c r="OJL127" s="92"/>
      <c r="OJM127" s="92"/>
      <c r="OJN127" s="92"/>
      <c r="OJO127" s="92"/>
      <c r="OJP127" s="92"/>
      <c r="OJQ127" s="92"/>
      <c r="OJR127" s="92"/>
      <c r="OJS127" s="92"/>
      <c r="OJT127" s="92"/>
      <c r="OJU127" s="92"/>
      <c r="OJV127" s="92"/>
      <c r="OJW127" s="92"/>
      <c r="OJX127" s="92"/>
      <c r="OJY127" s="92"/>
      <c r="OJZ127" s="92"/>
      <c r="OKA127" s="92"/>
      <c r="OKB127" s="92"/>
      <c r="OKC127" s="92"/>
      <c r="OKD127" s="92"/>
      <c r="OKE127" s="92"/>
      <c r="OKF127" s="92"/>
      <c r="OKG127" s="92"/>
      <c r="OKH127" s="92"/>
      <c r="OKI127" s="92"/>
      <c r="OKJ127" s="92"/>
      <c r="OKK127" s="92"/>
      <c r="OKL127" s="92"/>
      <c r="OKM127" s="92"/>
      <c r="OKN127" s="92"/>
      <c r="OKO127" s="92"/>
      <c r="OKP127" s="92"/>
      <c r="OKQ127" s="92"/>
      <c r="OKR127" s="92"/>
      <c r="OKS127" s="92"/>
      <c r="OKT127" s="92"/>
      <c r="OKU127" s="92"/>
      <c r="OKV127" s="92"/>
      <c r="OKW127" s="92"/>
      <c r="OKX127" s="92"/>
      <c r="OKY127" s="92"/>
      <c r="OKZ127" s="92"/>
      <c r="OLA127" s="92"/>
      <c r="OLB127" s="92"/>
      <c r="OLC127" s="92"/>
      <c r="OLD127" s="92"/>
      <c r="OLE127" s="92"/>
      <c r="OLF127" s="92"/>
      <c r="OLG127" s="92"/>
      <c r="OLH127" s="92"/>
      <c r="OLI127" s="92"/>
      <c r="OLJ127" s="92"/>
      <c r="OLK127" s="92"/>
      <c r="OLL127" s="92"/>
      <c r="OLM127" s="92"/>
      <c r="OLN127" s="92"/>
      <c r="OLO127" s="92"/>
      <c r="OLP127" s="92"/>
      <c r="OLQ127" s="92"/>
      <c r="OLR127" s="92"/>
      <c r="OLS127" s="92"/>
      <c r="OLT127" s="92"/>
      <c r="OLU127" s="92"/>
      <c r="OLV127" s="92"/>
      <c r="OLW127" s="92"/>
      <c r="OLX127" s="92"/>
      <c r="OLY127" s="92"/>
      <c r="OLZ127" s="92"/>
      <c r="OMA127" s="92"/>
      <c r="OMB127" s="92"/>
      <c r="OMC127" s="92"/>
      <c r="OMD127" s="92"/>
      <c r="OME127" s="92"/>
      <c r="OMF127" s="92"/>
      <c r="OMG127" s="92"/>
      <c r="OMH127" s="92"/>
      <c r="OMI127" s="92"/>
      <c r="OMJ127" s="92"/>
      <c r="OMK127" s="92"/>
      <c r="OML127" s="92"/>
      <c r="OMM127" s="92"/>
      <c r="OMN127" s="92"/>
      <c r="OMO127" s="92"/>
      <c r="OMP127" s="92"/>
      <c r="OMQ127" s="92"/>
      <c r="OMR127" s="92"/>
      <c r="OMS127" s="92"/>
      <c r="OMT127" s="92"/>
      <c r="OMU127" s="92"/>
      <c r="OMV127" s="92"/>
      <c r="OMW127" s="92"/>
      <c r="OMX127" s="92"/>
      <c r="OMY127" s="92"/>
      <c r="OMZ127" s="92"/>
      <c r="ONA127" s="92"/>
      <c r="ONB127" s="92"/>
      <c r="ONC127" s="92"/>
      <c r="OND127" s="92"/>
      <c r="ONE127" s="92"/>
      <c r="ONF127" s="92"/>
      <c r="ONG127" s="92"/>
      <c r="ONH127" s="92"/>
      <c r="ONI127" s="92"/>
      <c r="ONJ127" s="92"/>
      <c r="ONK127" s="92"/>
      <c r="ONL127" s="92"/>
      <c r="ONM127" s="92"/>
      <c r="ONN127" s="92"/>
      <c r="ONO127" s="92"/>
      <c r="ONP127" s="92"/>
      <c r="ONQ127" s="92"/>
      <c r="ONR127" s="92"/>
      <c r="ONS127" s="92"/>
      <c r="ONT127" s="92"/>
      <c r="ONU127" s="92"/>
      <c r="ONV127" s="92"/>
      <c r="ONW127" s="92"/>
      <c r="ONX127" s="92"/>
      <c r="ONY127" s="92"/>
      <c r="ONZ127" s="92"/>
      <c r="OOA127" s="92"/>
      <c r="OOB127" s="92"/>
      <c r="OOC127" s="92"/>
      <c r="OOD127" s="92"/>
      <c r="OOE127" s="92"/>
      <c r="OOF127" s="92"/>
      <c r="OOG127" s="92"/>
      <c r="OOH127" s="92"/>
      <c r="OOI127" s="92"/>
      <c r="OOJ127" s="92"/>
      <c r="OOK127" s="92"/>
      <c r="OOL127" s="92"/>
      <c r="OOM127" s="92"/>
      <c r="OON127" s="92"/>
      <c r="OOO127" s="92"/>
      <c r="OOP127" s="92"/>
      <c r="OOQ127" s="92"/>
      <c r="OOR127" s="92"/>
      <c r="OOS127" s="92"/>
      <c r="OOT127" s="92"/>
      <c r="OOU127" s="92"/>
      <c r="OOV127" s="92"/>
      <c r="OOW127" s="92"/>
      <c r="OOX127" s="92"/>
      <c r="OOY127" s="92"/>
      <c r="OOZ127" s="92"/>
      <c r="OPA127" s="92"/>
      <c r="OPB127" s="92"/>
      <c r="OPC127" s="92"/>
      <c r="OPD127" s="92"/>
      <c r="OPE127" s="92"/>
      <c r="OPF127" s="92"/>
      <c r="OPG127" s="92"/>
      <c r="OPH127" s="92"/>
      <c r="OPI127" s="92"/>
      <c r="OPJ127" s="92"/>
      <c r="OPK127" s="92"/>
      <c r="OPL127" s="92"/>
      <c r="OPM127" s="92"/>
      <c r="OPN127" s="92"/>
      <c r="OPO127" s="92"/>
      <c r="OPP127" s="92"/>
      <c r="OPQ127" s="92"/>
      <c r="OPR127" s="92"/>
      <c r="OPS127" s="92"/>
      <c r="OPT127" s="92"/>
      <c r="OPU127" s="92"/>
      <c r="OPV127" s="92"/>
      <c r="OPW127" s="92"/>
      <c r="OPX127" s="92"/>
      <c r="OPY127" s="92"/>
      <c r="OPZ127" s="92"/>
      <c r="OQA127" s="92"/>
      <c r="OQB127" s="92"/>
      <c r="OQC127" s="92"/>
      <c r="OQD127" s="92"/>
      <c r="OQE127" s="92"/>
      <c r="OQF127" s="92"/>
      <c r="OQG127" s="92"/>
      <c r="OQH127" s="92"/>
      <c r="OQI127" s="92"/>
      <c r="OQJ127" s="92"/>
      <c r="OQK127" s="92"/>
      <c r="OQL127" s="92"/>
      <c r="OQM127" s="92"/>
      <c r="OQN127" s="92"/>
      <c r="OQO127" s="92"/>
      <c r="OQP127" s="92"/>
      <c r="OQQ127" s="92"/>
      <c r="OQR127" s="92"/>
      <c r="OQS127" s="92"/>
      <c r="OQT127" s="92"/>
      <c r="OQU127" s="92"/>
      <c r="OQV127" s="92"/>
      <c r="OQW127" s="92"/>
      <c r="OQX127" s="92"/>
      <c r="OQY127" s="92"/>
      <c r="OQZ127" s="92"/>
      <c r="ORA127" s="92"/>
      <c r="ORB127" s="92"/>
      <c r="ORC127" s="92"/>
      <c r="ORD127" s="92"/>
      <c r="ORE127" s="92"/>
      <c r="ORF127" s="92"/>
      <c r="ORG127" s="92"/>
      <c r="ORH127" s="92"/>
      <c r="ORI127" s="92"/>
      <c r="ORJ127" s="92"/>
      <c r="ORK127" s="92"/>
      <c r="ORL127" s="92"/>
      <c r="ORM127" s="92"/>
      <c r="ORN127" s="92"/>
      <c r="ORO127" s="92"/>
      <c r="ORP127" s="92"/>
      <c r="ORQ127" s="92"/>
      <c r="ORR127" s="92"/>
      <c r="ORS127" s="92"/>
      <c r="ORT127" s="92"/>
      <c r="ORU127" s="92"/>
      <c r="ORV127" s="92"/>
      <c r="ORW127" s="92"/>
      <c r="ORX127" s="92"/>
      <c r="ORY127" s="92"/>
      <c r="ORZ127" s="92"/>
      <c r="OSA127" s="92"/>
      <c r="OSB127" s="92"/>
      <c r="OSC127" s="92"/>
      <c r="OSD127" s="92"/>
      <c r="OSE127" s="92"/>
      <c r="OSF127" s="92"/>
      <c r="OSG127" s="92"/>
      <c r="OSH127" s="92"/>
      <c r="OSI127" s="92"/>
      <c r="OSJ127" s="92"/>
      <c r="OSK127" s="92"/>
      <c r="OSL127" s="92"/>
      <c r="OSM127" s="92"/>
      <c r="OSN127" s="92"/>
      <c r="OSO127" s="92"/>
      <c r="OSP127" s="92"/>
      <c r="OSQ127" s="92"/>
      <c r="OSR127" s="92"/>
      <c r="OSS127" s="92"/>
      <c r="OST127" s="92"/>
      <c r="OSU127" s="92"/>
      <c r="OSV127" s="92"/>
      <c r="OSW127" s="92"/>
      <c r="OSX127" s="92"/>
      <c r="OSY127" s="92"/>
      <c r="OSZ127" s="92"/>
      <c r="OTA127" s="92"/>
      <c r="OTB127" s="92"/>
      <c r="OTC127" s="92"/>
      <c r="OTD127" s="92"/>
      <c r="OTE127" s="92"/>
      <c r="OTF127" s="92"/>
      <c r="OTG127" s="92"/>
      <c r="OTH127" s="92"/>
      <c r="OTI127" s="92"/>
      <c r="OTJ127" s="92"/>
      <c r="OTK127" s="92"/>
      <c r="OTL127" s="92"/>
      <c r="OTM127" s="92"/>
      <c r="OTN127" s="92"/>
      <c r="OTO127" s="92"/>
      <c r="OTP127" s="92"/>
      <c r="OTQ127" s="92"/>
      <c r="OTR127" s="92"/>
      <c r="OTS127" s="92"/>
      <c r="OTT127" s="92"/>
      <c r="OTU127" s="92"/>
      <c r="OTV127" s="92"/>
      <c r="OTW127" s="92"/>
      <c r="OTX127" s="92"/>
      <c r="OTY127" s="92"/>
      <c r="OTZ127" s="92"/>
      <c r="OUA127" s="92"/>
      <c r="OUB127" s="92"/>
      <c r="OUC127" s="92"/>
      <c r="OUD127" s="92"/>
      <c r="OUE127" s="92"/>
      <c r="OUF127" s="92"/>
      <c r="OUG127" s="92"/>
      <c r="OUH127" s="92"/>
      <c r="OUI127" s="92"/>
      <c r="OUJ127" s="92"/>
      <c r="OUK127" s="92"/>
      <c r="OUL127" s="92"/>
      <c r="OUM127" s="92"/>
      <c r="OUN127" s="92"/>
      <c r="OUO127" s="92"/>
      <c r="OUP127" s="92"/>
      <c r="OUQ127" s="92"/>
      <c r="OUR127" s="92"/>
      <c r="OUS127" s="92"/>
      <c r="OUT127" s="92"/>
      <c r="OUU127" s="92"/>
      <c r="OUV127" s="92"/>
      <c r="OUW127" s="92"/>
      <c r="OUX127" s="92"/>
      <c r="OUY127" s="92"/>
      <c r="OUZ127" s="92"/>
      <c r="OVA127" s="92"/>
      <c r="OVB127" s="92"/>
      <c r="OVC127" s="92"/>
      <c r="OVD127" s="92"/>
      <c r="OVE127" s="92"/>
      <c r="OVF127" s="92"/>
      <c r="OVG127" s="92"/>
      <c r="OVH127" s="92"/>
      <c r="OVI127" s="92"/>
      <c r="OVJ127" s="92"/>
      <c r="OVK127" s="92"/>
      <c r="OVL127" s="92"/>
      <c r="OVM127" s="92"/>
      <c r="OVN127" s="92"/>
      <c r="OVO127" s="92"/>
      <c r="OVP127" s="92"/>
      <c r="OVQ127" s="92"/>
      <c r="OVR127" s="92"/>
      <c r="OVS127" s="92"/>
      <c r="OVT127" s="92"/>
      <c r="OVU127" s="92"/>
      <c r="OVV127" s="92"/>
      <c r="OVW127" s="92"/>
      <c r="OVX127" s="92"/>
      <c r="OVY127" s="92"/>
      <c r="OVZ127" s="92"/>
      <c r="OWA127" s="92"/>
      <c r="OWB127" s="92"/>
      <c r="OWC127" s="92"/>
      <c r="OWD127" s="92"/>
      <c r="OWE127" s="92"/>
      <c r="OWF127" s="92"/>
      <c r="OWG127" s="92"/>
      <c r="OWH127" s="92"/>
      <c r="OWI127" s="92"/>
      <c r="OWJ127" s="92"/>
      <c r="OWK127" s="92"/>
      <c r="OWL127" s="92"/>
      <c r="OWM127" s="92"/>
      <c r="OWN127" s="92"/>
      <c r="OWO127" s="92"/>
      <c r="OWP127" s="92"/>
      <c r="OWQ127" s="92"/>
      <c r="OWR127" s="92"/>
      <c r="OWS127" s="92"/>
      <c r="OWT127" s="92"/>
      <c r="OWU127" s="92"/>
      <c r="OWV127" s="92"/>
      <c r="OWW127" s="92"/>
      <c r="OWX127" s="92"/>
      <c r="OWY127" s="92"/>
      <c r="OWZ127" s="92"/>
      <c r="OXA127" s="92"/>
      <c r="OXB127" s="92"/>
      <c r="OXC127" s="92"/>
      <c r="OXD127" s="92"/>
      <c r="OXE127" s="92"/>
      <c r="OXF127" s="92"/>
      <c r="OXG127" s="92"/>
      <c r="OXH127" s="92"/>
      <c r="OXI127" s="92"/>
      <c r="OXJ127" s="92"/>
      <c r="OXK127" s="92"/>
      <c r="OXL127" s="92"/>
      <c r="OXM127" s="92"/>
      <c r="OXN127" s="92"/>
      <c r="OXO127" s="92"/>
      <c r="OXP127" s="92"/>
      <c r="OXQ127" s="92"/>
      <c r="OXR127" s="92"/>
      <c r="OXS127" s="92"/>
      <c r="OXT127" s="92"/>
      <c r="OXU127" s="92"/>
      <c r="OXV127" s="92"/>
      <c r="OXW127" s="92"/>
      <c r="OXX127" s="92"/>
      <c r="OXY127" s="92"/>
      <c r="OXZ127" s="92"/>
      <c r="OYA127" s="92"/>
      <c r="OYB127" s="92"/>
      <c r="OYC127" s="92"/>
      <c r="OYD127" s="92"/>
      <c r="OYE127" s="92"/>
      <c r="OYF127" s="92"/>
      <c r="OYG127" s="92"/>
      <c r="OYH127" s="92"/>
      <c r="OYI127" s="92"/>
      <c r="OYJ127" s="92"/>
      <c r="OYK127" s="92"/>
      <c r="OYL127" s="92"/>
      <c r="OYM127" s="92"/>
      <c r="OYN127" s="92"/>
      <c r="OYO127" s="92"/>
      <c r="OYP127" s="92"/>
      <c r="OYQ127" s="92"/>
      <c r="OYR127" s="92"/>
      <c r="OYS127" s="92"/>
      <c r="OYT127" s="92"/>
      <c r="OYU127" s="92"/>
      <c r="OYV127" s="92"/>
      <c r="OYW127" s="92"/>
      <c r="OYX127" s="92"/>
      <c r="OYY127" s="92"/>
      <c r="OYZ127" s="92"/>
      <c r="OZA127" s="92"/>
      <c r="OZB127" s="92"/>
      <c r="OZC127" s="92"/>
      <c r="OZD127" s="92"/>
      <c r="OZE127" s="92"/>
      <c r="OZF127" s="92"/>
      <c r="OZG127" s="92"/>
      <c r="OZH127" s="92"/>
      <c r="OZI127" s="92"/>
      <c r="OZJ127" s="92"/>
      <c r="OZK127" s="92"/>
      <c r="OZL127" s="92"/>
      <c r="OZM127" s="92"/>
      <c r="OZN127" s="92"/>
      <c r="OZO127" s="92"/>
      <c r="OZP127" s="92"/>
      <c r="OZQ127" s="92"/>
      <c r="OZR127" s="92"/>
      <c r="OZS127" s="92"/>
      <c r="OZT127" s="92"/>
      <c r="OZU127" s="92"/>
      <c r="OZV127" s="92"/>
      <c r="OZW127" s="92"/>
      <c r="OZX127" s="92"/>
      <c r="OZY127" s="92"/>
      <c r="OZZ127" s="92"/>
      <c r="PAA127" s="92"/>
      <c r="PAB127" s="92"/>
      <c r="PAC127" s="92"/>
      <c r="PAD127" s="92"/>
      <c r="PAE127" s="92"/>
      <c r="PAF127" s="92"/>
      <c r="PAG127" s="92"/>
      <c r="PAH127" s="92"/>
      <c r="PAI127" s="92"/>
      <c r="PAJ127" s="92"/>
      <c r="PAK127" s="92"/>
      <c r="PAL127" s="92"/>
      <c r="PAM127" s="92"/>
      <c r="PAN127" s="92"/>
      <c r="PAO127" s="92"/>
      <c r="PAP127" s="92"/>
      <c r="PAQ127" s="92"/>
      <c r="PAR127" s="92"/>
      <c r="PAS127" s="92"/>
      <c r="PAT127" s="92"/>
      <c r="PAU127" s="92"/>
      <c r="PAV127" s="92"/>
      <c r="PAW127" s="92"/>
      <c r="PAX127" s="92"/>
      <c r="PAY127" s="92"/>
      <c r="PAZ127" s="92"/>
      <c r="PBA127" s="92"/>
      <c r="PBB127" s="92"/>
      <c r="PBC127" s="92"/>
      <c r="PBD127" s="92"/>
      <c r="PBE127" s="92"/>
      <c r="PBF127" s="92"/>
      <c r="PBG127" s="92"/>
      <c r="PBH127" s="92"/>
      <c r="PBI127" s="92"/>
      <c r="PBJ127" s="92"/>
      <c r="PBK127" s="92"/>
      <c r="PBL127" s="92"/>
      <c r="PBM127" s="92"/>
      <c r="PBN127" s="92"/>
      <c r="PBO127" s="92"/>
      <c r="PBP127" s="92"/>
      <c r="PBQ127" s="92"/>
      <c r="PBR127" s="92"/>
      <c r="PBS127" s="92"/>
      <c r="PBT127" s="92"/>
      <c r="PBU127" s="92"/>
      <c r="PBV127" s="92"/>
      <c r="PBW127" s="92"/>
      <c r="PBX127" s="92"/>
      <c r="PBY127" s="92"/>
      <c r="PBZ127" s="92"/>
      <c r="PCA127" s="92"/>
      <c r="PCB127" s="92"/>
      <c r="PCC127" s="92"/>
      <c r="PCD127" s="92"/>
      <c r="PCE127" s="92"/>
      <c r="PCF127" s="92"/>
      <c r="PCG127" s="92"/>
      <c r="PCH127" s="92"/>
      <c r="PCI127" s="92"/>
      <c r="PCJ127" s="92"/>
      <c r="PCK127" s="92"/>
      <c r="PCL127" s="92"/>
      <c r="PCM127" s="92"/>
      <c r="PCN127" s="92"/>
      <c r="PCO127" s="92"/>
      <c r="PCP127" s="92"/>
      <c r="PCQ127" s="92"/>
      <c r="PCR127" s="92"/>
      <c r="PCS127" s="92"/>
      <c r="PCT127" s="92"/>
      <c r="PCU127" s="92"/>
      <c r="PCV127" s="92"/>
      <c r="PCW127" s="92"/>
      <c r="PCX127" s="92"/>
      <c r="PCY127" s="92"/>
      <c r="PCZ127" s="92"/>
      <c r="PDA127" s="92"/>
      <c r="PDB127" s="92"/>
      <c r="PDC127" s="92"/>
      <c r="PDD127" s="92"/>
      <c r="PDE127" s="92"/>
      <c r="PDF127" s="92"/>
      <c r="PDG127" s="92"/>
      <c r="PDH127" s="92"/>
      <c r="PDI127" s="92"/>
      <c r="PDJ127" s="92"/>
      <c r="PDK127" s="92"/>
      <c r="PDL127" s="92"/>
      <c r="PDM127" s="92"/>
      <c r="PDN127" s="92"/>
      <c r="PDO127" s="92"/>
      <c r="PDP127" s="92"/>
      <c r="PDQ127" s="92"/>
      <c r="PDR127" s="92"/>
      <c r="PDS127" s="92"/>
      <c r="PDT127" s="92"/>
      <c r="PDU127" s="92"/>
      <c r="PDV127" s="92"/>
      <c r="PDW127" s="92"/>
      <c r="PDX127" s="92"/>
      <c r="PDY127" s="92"/>
      <c r="PDZ127" s="92"/>
      <c r="PEA127" s="92"/>
      <c r="PEB127" s="92"/>
      <c r="PEC127" s="92"/>
      <c r="PED127" s="92"/>
      <c r="PEE127" s="92"/>
      <c r="PEF127" s="92"/>
      <c r="PEG127" s="92"/>
      <c r="PEH127" s="92"/>
      <c r="PEI127" s="92"/>
      <c r="PEJ127" s="92"/>
      <c r="PEK127" s="92"/>
      <c r="PEL127" s="92"/>
      <c r="PEM127" s="92"/>
      <c r="PEN127" s="92"/>
      <c r="PEO127" s="92"/>
      <c r="PEP127" s="92"/>
      <c r="PEQ127" s="92"/>
      <c r="PER127" s="92"/>
      <c r="PES127" s="92"/>
      <c r="PET127" s="92"/>
      <c r="PEU127" s="92"/>
      <c r="PEV127" s="92"/>
      <c r="PEW127" s="92"/>
      <c r="PEX127" s="92"/>
      <c r="PEY127" s="92"/>
      <c r="PEZ127" s="92"/>
      <c r="PFA127" s="92"/>
      <c r="PFB127" s="92"/>
      <c r="PFC127" s="92"/>
      <c r="PFD127" s="92"/>
      <c r="PFE127" s="92"/>
      <c r="PFF127" s="92"/>
      <c r="PFG127" s="92"/>
      <c r="PFH127" s="92"/>
      <c r="PFI127" s="92"/>
      <c r="PFJ127" s="92"/>
      <c r="PFK127" s="92"/>
      <c r="PFL127" s="92"/>
      <c r="PFM127" s="92"/>
      <c r="PFN127" s="92"/>
      <c r="PFO127" s="92"/>
      <c r="PFP127" s="92"/>
      <c r="PFQ127" s="92"/>
      <c r="PFR127" s="92"/>
      <c r="PFS127" s="92"/>
      <c r="PFT127" s="92"/>
      <c r="PFU127" s="92"/>
      <c r="PFV127" s="92"/>
      <c r="PFW127" s="92"/>
      <c r="PFX127" s="92"/>
      <c r="PFY127" s="92"/>
      <c r="PFZ127" s="92"/>
      <c r="PGA127" s="92"/>
      <c r="PGB127" s="92"/>
      <c r="PGC127" s="92"/>
      <c r="PGD127" s="92"/>
      <c r="PGE127" s="92"/>
      <c r="PGF127" s="92"/>
      <c r="PGG127" s="92"/>
      <c r="PGH127" s="92"/>
      <c r="PGI127" s="92"/>
      <c r="PGJ127" s="92"/>
      <c r="PGK127" s="92"/>
      <c r="PGL127" s="92"/>
      <c r="PGM127" s="92"/>
      <c r="PGN127" s="92"/>
      <c r="PGO127" s="92"/>
      <c r="PGP127" s="92"/>
      <c r="PGQ127" s="92"/>
      <c r="PGR127" s="92"/>
      <c r="PGS127" s="92"/>
      <c r="PGT127" s="92"/>
      <c r="PGU127" s="92"/>
      <c r="PGV127" s="92"/>
      <c r="PGW127" s="92"/>
      <c r="PGX127" s="92"/>
      <c r="PGY127" s="92"/>
      <c r="PGZ127" s="92"/>
      <c r="PHA127" s="92"/>
      <c r="PHB127" s="92"/>
      <c r="PHC127" s="92"/>
      <c r="PHD127" s="92"/>
      <c r="PHE127" s="92"/>
      <c r="PHF127" s="92"/>
      <c r="PHG127" s="92"/>
      <c r="PHH127" s="92"/>
      <c r="PHI127" s="92"/>
      <c r="PHJ127" s="92"/>
      <c r="PHK127" s="92"/>
      <c r="PHL127" s="92"/>
      <c r="PHM127" s="92"/>
      <c r="PHN127" s="92"/>
      <c r="PHO127" s="92"/>
      <c r="PHP127" s="92"/>
      <c r="PHQ127" s="92"/>
      <c r="PHR127" s="92"/>
      <c r="PHS127" s="92"/>
      <c r="PHT127" s="92"/>
      <c r="PHU127" s="92"/>
      <c r="PHV127" s="92"/>
      <c r="PHW127" s="92"/>
      <c r="PHX127" s="92"/>
      <c r="PHY127" s="92"/>
      <c r="PHZ127" s="92"/>
      <c r="PIA127" s="92"/>
      <c r="PIB127" s="92"/>
      <c r="PIC127" s="92"/>
      <c r="PID127" s="92"/>
      <c r="PIE127" s="92"/>
      <c r="PIF127" s="92"/>
      <c r="PIG127" s="92"/>
      <c r="PIH127" s="92"/>
      <c r="PII127" s="92"/>
      <c r="PIJ127" s="92"/>
      <c r="PIK127" s="92"/>
      <c r="PIL127" s="92"/>
      <c r="PIM127" s="92"/>
      <c r="PIN127" s="92"/>
      <c r="PIO127" s="92"/>
      <c r="PIP127" s="92"/>
      <c r="PIQ127" s="92"/>
      <c r="PIR127" s="92"/>
      <c r="PIS127" s="92"/>
      <c r="PIT127" s="92"/>
      <c r="PIU127" s="92"/>
      <c r="PIV127" s="92"/>
      <c r="PIW127" s="92"/>
      <c r="PIX127" s="92"/>
      <c r="PIY127" s="92"/>
      <c r="PIZ127" s="92"/>
      <c r="PJA127" s="92"/>
      <c r="PJB127" s="92"/>
      <c r="PJC127" s="92"/>
      <c r="PJD127" s="92"/>
      <c r="PJE127" s="92"/>
      <c r="PJF127" s="92"/>
      <c r="PJG127" s="92"/>
      <c r="PJH127" s="92"/>
      <c r="PJI127" s="92"/>
      <c r="PJJ127" s="92"/>
      <c r="PJK127" s="92"/>
      <c r="PJL127" s="92"/>
      <c r="PJM127" s="92"/>
      <c r="PJN127" s="92"/>
      <c r="PJO127" s="92"/>
      <c r="PJP127" s="92"/>
      <c r="PJQ127" s="92"/>
      <c r="PJR127" s="92"/>
      <c r="PJS127" s="92"/>
      <c r="PJT127" s="92"/>
      <c r="PJU127" s="92"/>
      <c r="PJV127" s="92"/>
      <c r="PJW127" s="92"/>
      <c r="PJX127" s="92"/>
      <c r="PJY127" s="92"/>
      <c r="PJZ127" s="92"/>
      <c r="PKA127" s="92"/>
      <c r="PKB127" s="92"/>
      <c r="PKC127" s="92"/>
      <c r="PKD127" s="92"/>
      <c r="PKE127" s="92"/>
      <c r="PKF127" s="92"/>
      <c r="PKG127" s="92"/>
      <c r="PKH127" s="92"/>
      <c r="PKI127" s="92"/>
      <c r="PKJ127" s="92"/>
      <c r="PKK127" s="92"/>
      <c r="PKL127" s="92"/>
      <c r="PKM127" s="92"/>
      <c r="PKN127" s="92"/>
      <c r="PKO127" s="92"/>
      <c r="PKP127" s="92"/>
      <c r="PKQ127" s="92"/>
      <c r="PKR127" s="92"/>
      <c r="PKS127" s="92"/>
      <c r="PKT127" s="92"/>
      <c r="PKU127" s="92"/>
      <c r="PKV127" s="92"/>
      <c r="PKW127" s="92"/>
      <c r="PKX127" s="92"/>
      <c r="PKY127" s="92"/>
      <c r="PKZ127" s="92"/>
      <c r="PLA127" s="92"/>
      <c r="PLB127" s="92"/>
      <c r="PLC127" s="92"/>
      <c r="PLD127" s="92"/>
      <c r="PLE127" s="92"/>
      <c r="PLF127" s="92"/>
      <c r="PLG127" s="92"/>
      <c r="PLH127" s="92"/>
      <c r="PLI127" s="92"/>
      <c r="PLJ127" s="92"/>
      <c r="PLK127" s="92"/>
      <c r="PLL127" s="92"/>
      <c r="PLM127" s="92"/>
      <c r="PLN127" s="92"/>
      <c r="PLO127" s="92"/>
      <c r="PLP127" s="92"/>
      <c r="PLQ127" s="92"/>
      <c r="PLR127" s="92"/>
      <c r="PLS127" s="92"/>
      <c r="PLT127" s="92"/>
      <c r="PLU127" s="92"/>
      <c r="PLV127" s="92"/>
      <c r="PLW127" s="92"/>
      <c r="PLX127" s="92"/>
      <c r="PLY127" s="92"/>
      <c r="PLZ127" s="92"/>
      <c r="PMA127" s="92"/>
      <c r="PMB127" s="92"/>
      <c r="PMC127" s="92"/>
      <c r="PMD127" s="92"/>
      <c r="PME127" s="92"/>
      <c r="PMF127" s="92"/>
      <c r="PMG127" s="92"/>
      <c r="PMH127" s="92"/>
      <c r="PMI127" s="92"/>
      <c r="PMJ127" s="92"/>
      <c r="PMK127" s="92"/>
      <c r="PML127" s="92"/>
      <c r="PMM127" s="92"/>
      <c r="PMN127" s="92"/>
      <c r="PMO127" s="92"/>
      <c r="PMP127" s="92"/>
      <c r="PMQ127" s="92"/>
      <c r="PMR127" s="92"/>
      <c r="PMS127" s="92"/>
      <c r="PMT127" s="92"/>
      <c r="PMU127" s="92"/>
      <c r="PMV127" s="92"/>
      <c r="PMW127" s="92"/>
      <c r="PMX127" s="92"/>
      <c r="PMY127" s="92"/>
      <c r="PMZ127" s="92"/>
      <c r="PNA127" s="92"/>
      <c r="PNB127" s="92"/>
      <c r="PNC127" s="92"/>
      <c r="PND127" s="92"/>
      <c r="PNE127" s="92"/>
      <c r="PNF127" s="92"/>
      <c r="PNG127" s="92"/>
      <c r="PNH127" s="92"/>
      <c r="PNI127" s="92"/>
      <c r="PNJ127" s="92"/>
      <c r="PNK127" s="92"/>
      <c r="PNL127" s="92"/>
      <c r="PNM127" s="92"/>
      <c r="PNN127" s="92"/>
      <c r="PNO127" s="92"/>
      <c r="PNP127" s="92"/>
      <c r="PNQ127" s="92"/>
      <c r="PNR127" s="92"/>
      <c r="PNS127" s="92"/>
      <c r="PNT127" s="92"/>
      <c r="PNU127" s="92"/>
      <c r="PNV127" s="92"/>
      <c r="PNW127" s="92"/>
      <c r="PNX127" s="92"/>
      <c r="PNY127" s="92"/>
      <c r="PNZ127" s="92"/>
      <c r="POA127" s="92"/>
      <c r="POB127" s="92"/>
      <c r="POC127" s="92"/>
      <c r="POD127" s="92"/>
      <c r="POE127" s="92"/>
      <c r="POF127" s="92"/>
      <c r="POG127" s="92"/>
      <c r="POH127" s="92"/>
      <c r="POI127" s="92"/>
      <c r="POJ127" s="92"/>
      <c r="POK127" s="92"/>
      <c r="POL127" s="92"/>
      <c r="POM127" s="92"/>
      <c r="PON127" s="92"/>
      <c r="POO127" s="92"/>
      <c r="POP127" s="92"/>
      <c r="POQ127" s="92"/>
      <c r="POR127" s="92"/>
      <c r="POS127" s="92"/>
      <c r="POT127" s="92"/>
      <c r="POU127" s="92"/>
      <c r="POV127" s="92"/>
      <c r="POW127" s="92"/>
      <c r="POX127" s="92"/>
      <c r="POY127" s="92"/>
      <c r="POZ127" s="92"/>
      <c r="PPA127" s="92"/>
      <c r="PPB127" s="92"/>
      <c r="PPC127" s="92"/>
      <c r="PPD127" s="92"/>
      <c r="PPE127" s="92"/>
      <c r="PPF127" s="92"/>
      <c r="PPG127" s="92"/>
      <c r="PPH127" s="92"/>
      <c r="PPI127" s="92"/>
      <c r="PPJ127" s="92"/>
      <c r="PPK127" s="92"/>
      <c r="PPL127" s="92"/>
      <c r="PPM127" s="92"/>
      <c r="PPN127" s="92"/>
      <c r="PPO127" s="92"/>
      <c r="PPP127" s="92"/>
      <c r="PPQ127" s="92"/>
      <c r="PPR127" s="92"/>
      <c r="PPS127" s="92"/>
      <c r="PPT127" s="92"/>
      <c r="PPU127" s="92"/>
      <c r="PPV127" s="92"/>
      <c r="PPW127" s="92"/>
      <c r="PPX127" s="92"/>
      <c r="PPY127" s="92"/>
      <c r="PPZ127" s="92"/>
      <c r="PQA127" s="92"/>
      <c r="PQB127" s="92"/>
      <c r="PQC127" s="92"/>
      <c r="PQD127" s="92"/>
      <c r="PQE127" s="92"/>
      <c r="PQF127" s="92"/>
      <c r="PQG127" s="92"/>
      <c r="PQH127" s="92"/>
      <c r="PQI127" s="92"/>
      <c r="PQJ127" s="92"/>
      <c r="PQK127" s="92"/>
      <c r="PQL127" s="92"/>
      <c r="PQM127" s="92"/>
      <c r="PQN127" s="92"/>
      <c r="PQO127" s="92"/>
      <c r="PQP127" s="92"/>
      <c r="PQQ127" s="92"/>
      <c r="PQR127" s="92"/>
      <c r="PQS127" s="92"/>
      <c r="PQT127" s="92"/>
      <c r="PQU127" s="92"/>
      <c r="PQV127" s="92"/>
      <c r="PQW127" s="92"/>
      <c r="PQX127" s="92"/>
      <c r="PQY127" s="92"/>
      <c r="PQZ127" s="92"/>
      <c r="PRA127" s="92"/>
      <c r="PRB127" s="92"/>
      <c r="PRC127" s="92"/>
      <c r="PRD127" s="92"/>
      <c r="PRE127" s="92"/>
      <c r="PRF127" s="92"/>
      <c r="PRG127" s="92"/>
      <c r="PRH127" s="92"/>
      <c r="PRI127" s="92"/>
      <c r="PRJ127" s="92"/>
      <c r="PRK127" s="92"/>
      <c r="PRL127" s="92"/>
      <c r="PRM127" s="92"/>
      <c r="PRN127" s="92"/>
      <c r="PRO127" s="92"/>
      <c r="PRP127" s="92"/>
      <c r="PRQ127" s="92"/>
      <c r="PRR127" s="92"/>
      <c r="PRS127" s="92"/>
      <c r="PRT127" s="92"/>
      <c r="PRU127" s="92"/>
      <c r="PRV127" s="92"/>
      <c r="PRW127" s="92"/>
      <c r="PRX127" s="92"/>
      <c r="PRY127" s="92"/>
      <c r="PRZ127" s="92"/>
      <c r="PSA127" s="92"/>
      <c r="PSB127" s="92"/>
      <c r="PSC127" s="92"/>
      <c r="PSD127" s="92"/>
      <c r="PSE127" s="92"/>
      <c r="PSF127" s="92"/>
      <c r="PSG127" s="92"/>
      <c r="PSH127" s="92"/>
      <c r="PSI127" s="92"/>
      <c r="PSJ127" s="92"/>
      <c r="PSK127" s="92"/>
      <c r="PSL127" s="92"/>
      <c r="PSM127" s="92"/>
      <c r="PSN127" s="92"/>
      <c r="PSO127" s="92"/>
      <c r="PSP127" s="92"/>
      <c r="PSQ127" s="92"/>
      <c r="PSR127" s="92"/>
      <c r="PSS127" s="92"/>
      <c r="PST127" s="92"/>
      <c r="PSU127" s="92"/>
      <c r="PSV127" s="92"/>
      <c r="PSW127" s="92"/>
      <c r="PSX127" s="92"/>
      <c r="PSY127" s="92"/>
      <c r="PSZ127" s="92"/>
      <c r="PTA127" s="92"/>
      <c r="PTB127" s="92"/>
      <c r="PTC127" s="92"/>
      <c r="PTD127" s="92"/>
      <c r="PTE127" s="92"/>
      <c r="PTF127" s="92"/>
      <c r="PTG127" s="92"/>
      <c r="PTH127" s="92"/>
      <c r="PTI127" s="92"/>
      <c r="PTJ127" s="92"/>
      <c r="PTK127" s="92"/>
      <c r="PTL127" s="92"/>
      <c r="PTM127" s="92"/>
      <c r="PTN127" s="92"/>
      <c r="PTO127" s="92"/>
      <c r="PTP127" s="92"/>
      <c r="PTQ127" s="92"/>
      <c r="PTR127" s="92"/>
      <c r="PTS127" s="92"/>
      <c r="PTT127" s="92"/>
      <c r="PTU127" s="92"/>
      <c r="PTV127" s="92"/>
      <c r="PTW127" s="92"/>
      <c r="PTX127" s="92"/>
      <c r="PTY127" s="92"/>
      <c r="PTZ127" s="92"/>
      <c r="PUA127" s="92"/>
      <c r="PUB127" s="92"/>
      <c r="PUC127" s="92"/>
      <c r="PUD127" s="92"/>
      <c r="PUE127" s="92"/>
      <c r="PUF127" s="92"/>
      <c r="PUG127" s="92"/>
      <c r="PUH127" s="92"/>
      <c r="PUI127" s="92"/>
      <c r="PUJ127" s="92"/>
      <c r="PUK127" s="92"/>
      <c r="PUL127" s="92"/>
      <c r="PUM127" s="92"/>
      <c r="PUN127" s="92"/>
      <c r="PUO127" s="92"/>
      <c r="PUP127" s="92"/>
      <c r="PUQ127" s="92"/>
      <c r="PUR127" s="92"/>
      <c r="PUS127" s="92"/>
      <c r="PUT127" s="92"/>
      <c r="PUU127" s="92"/>
      <c r="PUV127" s="92"/>
      <c r="PUW127" s="92"/>
      <c r="PUX127" s="92"/>
      <c r="PUY127" s="92"/>
      <c r="PUZ127" s="92"/>
      <c r="PVA127" s="92"/>
      <c r="PVB127" s="92"/>
      <c r="PVC127" s="92"/>
      <c r="PVD127" s="92"/>
      <c r="PVE127" s="92"/>
      <c r="PVF127" s="92"/>
      <c r="PVG127" s="92"/>
      <c r="PVH127" s="92"/>
      <c r="PVI127" s="92"/>
      <c r="PVJ127" s="92"/>
      <c r="PVK127" s="92"/>
      <c r="PVL127" s="92"/>
      <c r="PVM127" s="92"/>
      <c r="PVN127" s="92"/>
      <c r="PVO127" s="92"/>
      <c r="PVP127" s="92"/>
      <c r="PVQ127" s="92"/>
      <c r="PVR127" s="92"/>
      <c r="PVS127" s="92"/>
      <c r="PVT127" s="92"/>
      <c r="PVU127" s="92"/>
      <c r="PVV127" s="92"/>
      <c r="PVW127" s="92"/>
      <c r="PVX127" s="92"/>
      <c r="PVY127" s="92"/>
      <c r="PVZ127" s="92"/>
      <c r="PWA127" s="92"/>
      <c r="PWB127" s="92"/>
      <c r="PWC127" s="92"/>
      <c r="PWD127" s="92"/>
      <c r="PWE127" s="92"/>
      <c r="PWF127" s="92"/>
      <c r="PWG127" s="92"/>
      <c r="PWH127" s="92"/>
      <c r="PWI127" s="92"/>
      <c r="PWJ127" s="92"/>
      <c r="PWK127" s="92"/>
      <c r="PWL127" s="92"/>
      <c r="PWM127" s="92"/>
      <c r="PWN127" s="92"/>
      <c r="PWO127" s="92"/>
      <c r="PWP127" s="92"/>
      <c r="PWQ127" s="92"/>
      <c r="PWR127" s="92"/>
      <c r="PWS127" s="92"/>
      <c r="PWT127" s="92"/>
      <c r="PWU127" s="92"/>
      <c r="PWV127" s="92"/>
      <c r="PWW127" s="92"/>
      <c r="PWX127" s="92"/>
      <c r="PWY127" s="92"/>
      <c r="PWZ127" s="92"/>
      <c r="PXA127" s="92"/>
      <c r="PXB127" s="92"/>
      <c r="PXC127" s="92"/>
      <c r="PXD127" s="92"/>
      <c r="PXE127" s="92"/>
      <c r="PXF127" s="92"/>
      <c r="PXG127" s="92"/>
      <c r="PXH127" s="92"/>
      <c r="PXI127" s="92"/>
      <c r="PXJ127" s="92"/>
      <c r="PXK127" s="92"/>
      <c r="PXL127" s="92"/>
      <c r="PXM127" s="92"/>
      <c r="PXN127" s="92"/>
      <c r="PXO127" s="92"/>
      <c r="PXP127" s="92"/>
      <c r="PXQ127" s="92"/>
      <c r="PXR127" s="92"/>
      <c r="PXS127" s="92"/>
      <c r="PXT127" s="92"/>
      <c r="PXU127" s="92"/>
      <c r="PXV127" s="92"/>
      <c r="PXW127" s="92"/>
      <c r="PXX127" s="92"/>
      <c r="PXY127" s="92"/>
      <c r="PXZ127" s="92"/>
      <c r="PYA127" s="92"/>
      <c r="PYB127" s="92"/>
      <c r="PYC127" s="92"/>
      <c r="PYD127" s="92"/>
      <c r="PYE127" s="92"/>
      <c r="PYF127" s="92"/>
      <c r="PYG127" s="92"/>
      <c r="PYH127" s="92"/>
      <c r="PYI127" s="92"/>
      <c r="PYJ127" s="92"/>
      <c r="PYK127" s="92"/>
      <c r="PYL127" s="92"/>
      <c r="PYM127" s="92"/>
      <c r="PYN127" s="92"/>
      <c r="PYO127" s="92"/>
      <c r="PYP127" s="92"/>
      <c r="PYQ127" s="92"/>
      <c r="PYR127" s="92"/>
      <c r="PYS127" s="92"/>
      <c r="PYT127" s="92"/>
      <c r="PYU127" s="92"/>
      <c r="PYV127" s="92"/>
      <c r="PYW127" s="92"/>
      <c r="PYX127" s="92"/>
      <c r="PYY127" s="92"/>
      <c r="PYZ127" s="92"/>
      <c r="PZA127" s="92"/>
      <c r="PZB127" s="92"/>
      <c r="PZC127" s="92"/>
      <c r="PZD127" s="92"/>
      <c r="PZE127" s="92"/>
      <c r="PZF127" s="92"/>
      <c r="PZG127" s="92"/>
      <c r="PZH127" s="92"/>
      <c r="PZI127" s="92"/>
      <c r="PZJ127" s="92"/>
      <c r="PZK127" s="92"/>
      <c r="PZL127" s="92"/>
      <c r="PZM127" s="92"/>
      <c r="PZN127" s="92"/>
      <c r="PZO127" s="92"/>
      <c r="PZP127" s="92"/>
      <c r="PZQ127" s="92"/>
      <c r="PZR127" s="92"/>
      <c r="PZS127" s="92"/>
      <c r="PZT127" s="92"/>
      <c r="PZU127" s="92"/>
      <c r="PZV127" s="92"/>
      <c r="PZW127" s="92"/>
      <c r="PZX127" s="92"/>
      <c r="PZY127" s="92"/>
      <c r="PZZ127" s="92"/>
      <c r="QAA127" s="92"/>
      <c r="QAB127" s="92"/>
      <c r="QAC127" s="92"/>
      <c r="QAD127" s="92"/>
      <c r="QAE127" s="92"/>
      <c r="QAF127" s="92"/>
      <c r="QAG127" s="92"/>
      <c r="QAH127" s="92"/>
      <c r="QAI127" s="92"/>
      <c r="QAJ127" s="92"/>
      <c r="QAK127" s="92"/>
      <c r="QAL127" s="92"/>
      <c r="QAM127" s="92"/>
      <c r="QAN127" s="92"/>
      <c r="QAO127" s="92"/>
      <c r="QAP127" s="92"/>
      <c r="QAQ127" s="92"/>
      <c r="QAR127" s="92"/>
      <c r="QAS127" s="92"/>
      <c r="QAT127" s="92"/>
      <c r="QAU127" s="92"/>
      <c r="QAV127" s="92"/>
      <c r="QAW127" s="92"/>
      <c r="QAX127" s="92"/>
      <c r="QAY127" s="92"/>
      <c r="QAZ127" s="92"/>
      <c r="QBA127" s="92"/>
      <c r="QBB127" s="92"/>
      <c r="QBC127" s="92"/>
      <c r="QBD127" s="92"/>
      <c r="QBE127" s="92"/>
      <c r="QBF127" s="92"/>
      <c r="QBG127" s="92"/>
      <c r="QBH127" s="92"/>
      <c r="QBI127" s="92"/>
      <c r="QBJ127" s="92"/>
      <c r="QBK127" s="92"/>
      <c r="QBL127" s="92"/>
      <c r="QBM127" s="92"/>
      <c r="QBN127" s="92"/>
      <c r="QBO127" s="92"/>
      <c r="QBP127" s="92"/>
      <c r="QBQ127" s="92"/>
      <c r="QBR127" s="92"/>
      <c r="QBS127" s="92"/>
      <c r="QBT127" s="92"/>
      <c r="QBU127" s="92"/>
      <c r="QBV127" s="92"/>
      <c r="QBW127" s="92"/>
      <c r="QBX127" s="92"/>
      <c r="QBY127" s="92"/>
      <c r="QBZ127" s="92"/>
      <c r="QCA127" s="92"/>
      <c r="QCB127" s="92"/>
      <c r="QCC127" s="92"/>
      <c r="QCD127" s="92"/>
      <c r="QCE127" s="92"/>
      <c r="QCF127" s="92"/>
      <c r="QCG127" s="92"/>
      <c r="QCH127" s="92"/>
      <c r="QCI127" s="92"/>
      <c r="QCJ127" s="92"/>
      <c r="QCK127" s="92"/>
      <c r="QCL127" s="92"/>
      <c r="QCM127" s="92"/>
      <c r="QCN127" s="92"/>
      <c r="QCO127" s="92"/>
      <c r="QCP127" s="92"/>
      <c r="QCQ127" s="92"/>
      <c r="QCR127" s="92"/>
      <c r="QCS127" s="92"/>
      <c r="QCT127" s="92"/>
      <c r="QCU127" s="92"/>
      <c r="QCV127" s="92"/>
      <c r="QCW127" s="92"/>
      <c r="QCX127" s="92"/>
      <c r="QCY127" s="92"/>
      <c r="QCZ127" s="92"/>
      <c r="QDA127" s="92"/>
      <c r="QDB127" s="92"/>
      <c r="QDC127" s="92"/>
      <c r="QDD127" s="92"/>
      <c r="QDE127" s="92"/>
      <c r="QDF127" s="92"/>
      <c r="QDG127" s="92"/>
      <c r="QDH127" s="92"/>
      <c r="QDI127" s="92"/>
      <c r="QDJ127" s="92"/>
      <c r="QDK127" s="92"/>
      <c r="QDL127" s="92"/>
      <c r="QDM127" s="92"/>
      <c r="QDN127" s="92"/>
      <c r="QDO127" s="92"/>
      <c r="QDP127" s="92"/>
      <c r="QDQ127" s="92"/>
      <c r="QDR127" s="92"/>
      <c r="QDS127" s="92"/>
      <c r="QDT127" s="92"/>
      <c r="QDU127" s="92"/>
      <c r="QDV127" s="92"/>
      <c r="QDW127" s="92"/>
      <c r="QDX127" s="92"/>
      <c r="QDY127" s="92"/>
      <c r="QDZ127" s="92"/>
      <c r="QEA127" s="92"/>
      <c r="QEB127" s="92"/>
      <c r="QEC127" s="92"/>
      <c r="QED127" s="92"/>
      <c r="QEE127" s="92"/>
      <c r="QEF127" s="92"/>
      <c r="QEG127" s="92"/>
      <c r="QEH127" s="92"/>
      <c r="QEI127" s="92"/>
      <c r="QEJ127" s="92"/>
      <c r="QEK127" s="92"/>
      <c r="QEL127" s="92"/>
      <c r="QEM127" s="92"/>
      <c r="QEN127" s="92"/>
      <c r="QEO127" s="92"/>
      <c r="QEP127" s="92"/>
      <c r="QEQ127" s="92"/>
      <c r="QER127" s="92"/>
      <c r="QES127" s="92"/>
      <c r="QET127" s="92"/>
      <c r="QEU127" s="92"/>
      <c r="QEV127" s="92"/>
      <c r="QEW127" s="92"/>
      <c r="QEX127" s="92"/>
      <c r="QEY127" s="92"/>
      <c r="QEZ127" s="92"/>
      <c r="QFA127" s="92"/>
      <c r="QFB127" s="92"/>
      <c r="QFC127" s="92"/>
      <c r="QFD127" s="92"/>
      <c r="QFE127" s="92"/>
      <c r="QFF127" s="92"/>
      <c r="QFG127" s="92"/>
      <c r="QFH127" s="92"/>
      <c r="QFI127" s="92"/>
      <c r="QFJ127" s="92"/>
      <c r="QFK127" s="92"/>
      <c r="QFL127" s="92"/>
      <c r="QFM127" s="92"/>
      <c r="QFN127" s="92"/>
      <c r="QFO127" s="92"/>
      <c r="QFP127" s="92"/>
      <c r="QFQ127" s="92"/>
      <c r="QFR127" s="92"/>
      <c r="QFS127" s="92"/>
      <c r="QFT127" s="92"/>
      <c r="QFU127" s="92"/>
      <c r="QFV127" s="92"/>
      <c r="QFW127" s="92"/>
      <c r="QFX127" s="92"/>
      <c r="QFY127" s="92"/>
      <c r="QFZ127" s="92"/>
      <c r="QGA127" s="92"/>
      <c r="QGB127" s="92"/>
      <c r="QGC127" s="92"/>
      <c r="QGD127" s="92"/>
      <c r="QGE127" s="92"/>
      <c r="QGF127" s="92"/>
      <c r="QGG127" s="92"/>
      <c r="QGH127" s="92"/>
      <c r="QGI127" s="92"/>
      <c r="QGJ127" s="92"/>
      <c r="QGK127" s="92"/>
      <c r="QGL127" s="92"/>
      <c r="QGM127" s="92"/>
      <c r="QGN127" s="92"/>
      <c r="QGO127" s="92"/>
      <c r="QGP127" s="92"/>
      <c r="QGQ127" s="92"/>
      <c r="QGR127" s="92"/>
      <c r="QGS127" s="92"/>
      <c r="QGT127" s="92"/>
      <c r="QGU127" s="92"/>
      <c r="QGV127" s="92"/>
      <c r="QGW127" s="92"/>
      <c r="QGX127" s="92"/>
      <c r="QGY127" s="92"/>
      <c r="QGZ127" s="92"/>
      <c r="QHA127" s="92"/>
      <c r="QHB127" s="92"/>
      <c r="QHC127" s="92"/>
      <c r="QHD127" s="92"/>
      <c r="QHE127" s="92"/>
      <c r="QHF127" s="92"/>
      <c r="QHG127" s="92"/>
      <c r="QHH127" s="92"/>
      <c r="QHI127" s="92"/>
      <c r="QHJ127" s="92"/>
      <c r="QHK127" s="92"/>
      <c r="QHL127" s="92"/>
      <c r="QHM127" s="92"/>
      <c r="QHN127" s="92"/>
      <c r="QHO127" s="92"/>
      <c r="QHP127" s="92"/>
      <c r="QHQ127" s="92"/>
      <c r="QHR127" s="92"/>
      <c r="QHS127" s="92"/>
      <c r="QHT127" s="92"/>
      <c r="QHU127" s="92"/>
      <c r="QHV127" s="92"/>
      <c r="QHW127" s="92"/>
      <c r="QHX127" s="92"/>
      <c r="QHY127" s="92"/>
      <c r="QHZ127" s="92"/>
      <c r="QIA127" s="92"/>
      <c r="QIB127" s="92"/>
      <c r="QIC127" s="92"/>
      <c r="QID127" s="92"/>
      <c r="QIE127" s="92"/>
      <c r="QIF127" s="92"/>
      <c r="QIG127" s="92"/>
      <c r="QIH127" s="92"/>
      <c r="QII127" s="92"/>
      <c r="QIJ127" s="92"/>
      <c r="QIK127" s="92"/>
      <c r="QIL127" s="92"/>
      <c r="QIM127" s="92"/>
      <c r="QIN127" s="92"/>
      <c r="QIO127" s="92"/>
      <c r="QIP127" s="92"/>
      <c r="QIQ127" s="92"/>
      <c r="QIR127" s="92"/>
      <c r="QIS127" s="92"/>
      <c r="QIT127" s="92"/>
      <c r="QIU127" s="92"/>
      <c r="QIV127" s="92"/>
      <c r="QIW127" s="92"/>
      <c r="QIX127" s="92"/>
      <c r="QIY127" s="92"/>
      <c r="QIZ127" s="92"/>
      <c r="QJA127" s="92"/>
      <c r="QJB127" s="92"/>
      <c r="QJC127" s="92"/>
      <c r="QJD127" s="92"/>
      <c r="QJE127" s="92"/>
      <c r="QJF127" s="92"/>
      <c r="QJG127" s="92"/>
      <c r="QJH127" s="92"/>
      <c r="QJI127" s="92"/>
      <c r="QJJ127" s="92"/>
      <c r="QJK127" s="92"/>
      <c r="QJL127" s="92"/>
      <c r="QJM127" s="92"/>
      <c r="QJN127" s="92"/>
      <c r="QJO127" s="92"/>
      <c r="QJP127" s="92"/>
      <c r="QJQ127" s="92"/>
      <c r="QJR127" s="92"/>
      <c r="QJS127" s="92"/>
      <c r="QJT127" s="92"/>
      <c r="QJU127" s="92"/>
      <c r="QJV127" s="92"/>
      <c r="QJW127" s="92"/>
      <c r="QJX127" s="92"/>
      <c r="QJY127" s="92"/>
      <c r="QJZ127" s="92"/>
      <c r="QKA127" s="92"/>
      <c r="QKB127" s="92"/>
      <c r="QKC127" s="92"/>
      <c r="QKD127" s="92"/>
      <c r="QKE127" s="92"/>
      <c r="QKF127" s="92"/>
      <c r="QKG127" s="92"/>
      <c r="QKH127" s="92"/>
      <c r="QKI127" s="92"/>
      <c r="QKJ127" s="92"/>
      <c r="QKK127" s="92"/>
      <c r="QKL127" s="92"/>
      <c r="QKM127" s="92"/>
      <c r="QKN127" s="92"/>
      <c r="QKO127" s="92"/>
      <c r="QKP127" s="92"/>
      <c r="QKQ127" s="92"/>
      <c r="QKR127" s="92"/>
      <c r="QKS127" s="92"/>
      <c r="QKT127" s="92"/>
      <c r="QKU127" s="92"/>
      <c r="QKV127" s="92"/>
      <c r="QKW127" s="92"/>
      <c r="QKX127" s="92"/>
      <c r="QKY127" s="92"/>
      <c r="QKZ127" s="92"/>
      <c r="QLA127" s="92"/>
      <c r="QLB127" s="92"/>
      <c r="QLC127" s="92"/>
      <c r="QLD127" s="92"/>
      <c r="QLE127" s="92"/>
      <c r="QLF127" s="92"/>
      <c r="QLG127" s="92"/>
      <c r="QLH127" s="92"/>
      <c r="QLI127" s="92"/>
      <c r="QLJ127" s="92"/>
      <c r="QLK127" s="92"/>
      <c r="QLL127" s="92"/>
      <c r="QLM127" s="92"/>
      <c r="QLN127" s="92"/>
      <c r="QLO127" s="92"/>
      <c r="QLP127" s="92"/>
      <c r="QLQ127" s="92"/>
      <c r="QLR127" s="92"/>
      <c r="QLS127" s="92"/>
      <c r="QLT127" s="92"/>
      <c r="QLU127" s="92"/>
      <c r="QLV127" s="92"/>
      <c r="QLW127" s="92"/>
      <c r="QLX127" s="92"/>
      <c r="QLY127" s="92"/>
      <c r="QLZ127" s="92"/>
      <c r="QMA127" s="92"/>
      <c r="QMB127" s="92"/>
      <c r="QMC127" s="92"/>
      <c r="QMD127" s="92"/>
      <c r="QME127" s="92"/>
      <c r="QMF127" s="92"/>
      <c r="QMG127" s="92"/>
      <c r="QMH127" s="92"/>
      <c r="QMI127" s="92"/>
      <c r="QMJ127" s="92"/>
      <c r="QMK127" s="92"/>
      <c r="QML127" s="92"/>
      <c r="QMM127" s="92"/>
      <c r="QMN127" s="92"/>
      <c r="QMO127" s="92"/>
      <c r="QMP127" s="92"/>
      <c r="QMQ127" s="92"/>
      <c r="QMR127" s="92"/>
      <c r="QMS127" s="92"/>
      <c r="QMT127" s="92"/>
      <c r="QMU127" s="92"/>
      <c r="QMV127" s="92"/>
      <c r="QMW127" s="92"/>
      <c r="QMX127" s="92"/>
      <c r="QMY127" s="92"/>
      <c r="QMZ127" s="92"/>
      <c r="QNA127" s="92"/>
      <c r="QNB127" s="92"/>
      <c r="QNC127" s="92"/>
      <c r="QND127" s="92"/>
      <c r="QNE127" s="92"/>
      <c r="QNF127" s="92"/>
      <c r="QNG127" s="92"/>
      <c r="QNH127" s="92"/>
      <c r="QNI127" s="92"/>
      <c r="QNJ127" s="92"/>
      <c r="QNK127" s="92"/>
      <c r="QNL127" s="92"/>
      <c r="QNM127" s="92"/>
      <c r="QNN127" s="92"/>
      <c r="QNO127" s="92"/>
      <c r="QNP127" s="92"/>
      <c r="QNQ127" s="92"/>
      <c r="QNR127" s="92"/>
      <c r="QNS127" s="92"/>
      <c r="QNT127" s="92"/>
      <c r="QNU127" s="92"/>
      <c r="QNV127" s="92"/>
      <c r="QNW127" s="92"/>
      <c r="QNX127" s="92"/>
      <c r="QNY127" s="92"/>
      <c r="QNZ127" s="92"/>
      <c r="QOA127" s="92"/>
      <c r="QOB127" s="92"/>
      <c r="QOC127" s="92"/>
      <c r="QOD127" s="92"/>
      <c r="QOE127" s="92"/>
      <c r="QOF127" s="92"/>
      <c r="QOG127" s="92"/>
      <c r="QOH127" s="92"/>
      <c r="QOI127" s="92"/>
      <c r="QOJ127" s="92"/>
      <c r="QOK127" s="92"/>
      <c r="QOL127" s="92"/>
      <c r="QOM127" s="92"/>
      <c r="QON127" s="92"/>
      <c r="QOO127" s="92"/>
      <c r="QOP127" s="92"/>
      <c r="QOQ127" s="92"/>
      <c r="QOR127" s="92"/>
      <c r="QOS127" s="92"/>
      <c r="QOT127" s="92"/>
      <c r="QOU127" s="92"/>
      <c r="QOV127" s="92"/>
      <c r="QOW127" s="92"/>
      <c r="QOX127" s="92"/>
      <c r="QOY127" s="92"/>
      <c r="QOZ127" s="92"/>
      <c r="QPA127" s="92"/>
      <c r="QPB127" s="92"/>
      <c r="QPC127" s="92"/>
      <c r="QPD127" s="92"/>
      <c r="QPE127" s="92"/>
      <c r="QPF127" s="92"/>
      <c r="QPG127" s="92"/>
      <c r="QPH127" s="92"/>
      <c r="QPI127" s="92"/>
      <c r="QPJ127" s="92"/>
      <c r="QPK127" s="92"/>
      <c r="QPL127" s="92"/>
      <c r="QPM127" s="92"/>
      <c r="QPN127" s="92"/>
      <c r="QPO127" s="92"/>
      <c r="QPP127" s="92"/>
      <c r="QPQ127" s="92"/>
      <c r="QPR127" s="92"/>
      <c r="QPS127" s="92"/>
      <c r="QPT127" s="92"/>
      <c r="QPU127" s="92"/>
      <c r="QPV127" s="92"/>
      <c r="QPW127" s="92"/>
      <c r="QPX127" s="92"/>
      <c r="QPY127" s="92"/>
      <c r="QPZ127" s="92"/>
      <c r="QQA127" s="92"/>
      <c r="QQB127" s="92"/>
      <c r="QQC127" s="92"/>
      <c r="QQD127" s="92"/>
      <c r="QQE127" s="92"/>
      <c r="QQF127" s="92"/>
      <c r="QQG127" s="92"/>
      <c r="QQH127" s="92"/>
      <c r="QQI127" s="92"/>
      <c r="QQJ127" s="92"/>
      <c r="QQK127" s="92"/>
      <c r="QQL127" s="92"/>
      <c r="QQM127" s="92"/>
      <c r="QQN127" s="92"/>
      <c r="QQO127" s="92"/>
      <c r="QQP127" s="92"/>
      <c r="QQQ127" s="92"/>
      <c r="QQR127" s="92"/>
      <c r="QQS127" s="92"/>
      <c r="QQT127" s="92"/>
      <c r="QQU127" s="92"/>
      <c r="QQV127" s="92"/>
      <c r="QQW127" s="92"/>
      <c r="QQX127" s="92"/>
      <c r="QQY127" s="92"/>
      <c r="QQZ127" s="92"/>
      <c r="QRA127" s="92"/>
      <c r="QRB127" s="92"/>
      <c r="QRC127" s="92"/>
      <c r="QRD127" s="92"/>
      <c r="QRE127" s="92"/>
      <c r="QRF127" s="92"/>
      <c r="QRG127" s="92"/>
      <c r="QRH127" s="92"/>
      <c r="QRI127" s="92"/>
      <c r="QRJ127" s="92"/>
      <c r="QRK127" s="92"/>
      <c r="QRL127" s="92"/>
      <c r="QRM127" s="92"/>
      <c r="QRN127" s="92"/>
      <c r="QRO127" s="92"/>
      <c r="QRP127" s="92"/>
      <c r="QRQ127" s="92"/>
      <c r="QRR127" s="92"/>
      <c r="QRS127" s="92"/>
      <c r="QRT127" s="92"/>
      <c r="QRU127" s="92"/>
      <c r="QRV127" s="92"/>
      <c r="QRW127" s="92"/>
      <c r="QRX127" s="92"/>
      <c r="QRY127" s="92"/>
      <c r="QRZ127" s="92"/>
      <c r="QSA127" s="92"/>
      <c r="QSB127" s="92"/>
      <c r="QSC127" s="92"/>
      <c r="QSD127" s="92"/>
      <c r="QSE127" s="92"/>
      <c r="QSF127" s="92"/>
      <c r="QSG127" s="92"/>
      <c r="QSH127" s="92"/>
      <c r="QSI127" s="92"/>
      <c r="QSJ127" s="92"/>
      <c r="QSK127" s="92"/>
      <c r="QSL127" s="92"/>
      <c r="QSM127" s="92"/>
      <c r="QSN127" s="92"/>
      <c r="QSO127" s="92"/>
      <c r="QSP127" s="92"/>
      <c r="QSQ127" s="92"/>
      <c r="QSR127" s="92"/>
      <c r="QSS127" s="92"/>
      <c r="QST127" s="92"/>
      <c r="QSU127" s="92"/>
      <c r="QSV127" s="92"/>
      <c r="QSW127" s="92"/>
      <c r="QSX127" s="92"/>
      <c r="QSY127" s="92"/>
      <c r="QSZ127" s="92"/>
      <c r="QTA127" s="92"/>
      <c r="QTB127" s="92"/>
      <c r="QTC127" s="92"/>
      <c r="QTD127" s="92"/>
      <c r="QTE127" s="92"/>
      <c r="QTF127" s="92"/>
      <c r="QTG127" s="92"/>
      <c r="QTH127" s="92"/>
      <c r="QTI127" s="92"/>
      <c r="QTJ127" s="92"/>
      <c r="QTK127" s="92"/>
      <c r="QTL127" s="92"/>
      <c r="QTM127" s="92"/>
      <c r="QTN127" s="92"/>
      <c r="QTO127" s="92"/>
      <c r="QTP127" s="92"/>
      <c r="QTQ127" s="92"/>
      <c r="QTR127" s="92"/>
      <c r="QTS127" s="92"/>
      <c r="QTT127" s="92"/>
      <c r="QTU127" s="92"/>
      <c r="QTV127" s="92"/>
      <c r="QTW127" s="92"/>
      <c r="QTX127" s="92"/>
      <c r="QTY127" s="92"/>
      <c r="QTZ127" s="92"/>
      <c r="QUA127" s="92"/>
      <c r="QUB127" s="92"/>
      <c r="QUC127" s="92"/>
      <c r="QUD127" s="92"/>
      <c r="QUE127" s="92"/>
      <c r="QUF127" s="92"/>
      <c r="QUG127" s="92"/>
      <c r="QUH127" s="92"/>
      <c r="QUI127" s="92"/>
      <c r="QUJ127" s="92"/>
      <c r="QUK127" s="92"/>
      <c r="QUL127" s="92"/>
      <c r="QUM127" s="92"/>
      <c r="QUN127" s="92"/>
      <c r="QUO127" s="92"/>
      <c r="QUP127" s="92"/>
      <c r="QUQ127" s="92"/>
      <c r="QUR127" s="92"/>
      <c r="QUS127" s="92"/>
      <c r="QUT127" s="92"/>
      <c r="QUU127" s="92"/>
      <c r="QUV127" s="92"/>
      <c r="QUW127" s="92"/>
      <c r="QUX127" s="92"/>
      <c r="QUY127" s="92"/>
      <c r="QUZ127" s="92"/>
      <c r="QVA127" s="92"/>
      <c r="QVB127" s="92"/>
      <c r="QVC127" s="92"/>
      <c r="QVD127" s="92"/>
      <c r="QVE127" s="92"/>
      <c r="QVF127" s="92"/>
      <c r="QVG127" s="92"/>
      <c r="QVH127" s="92"/>
      <c r="QVI127" s="92"/>
      <c r="QVJ127" s="92"/>
      <c r="QVK127" s="92"/>
      <c r="QVL127" s="92"/>
      <c r="QVM127" s="92"/>
      <c r="QVN127" s="92"/>
      <c r="QVO127" s="92"/>
      <c r="QVP127" s="92"/>
      <c r="QVQ127" s="92"/>
      <c r="QVR127" s="92"/>
      <c r="QVS127" s="92"/>
      <c r="QVT127" s="92"/>
      <c r="QVU127" s="92"/>
      <c r="QVV127" s="92"/>
      <c r="QVW127" s="92"/>
      <c r="QVX127" s="92"/>
      <c r="QVY127" s="92"/>
      <c r="QVZ127" s="92"/>
      <c r="QWA127" s="92"/>
      <c r="QWB127" s="92"/>
      <c r="QWC127" s="92"/>
      <c r="QWD127" s="92"/>
      <c r="QWE127" s="92"/>
      <c r="QWF127" s="92"/>
      <c r="QWG127" s="92"/>
      <c r="QWH127" s="92"/>
      <c r="QWI127" s="92"/>
      <c r="QWJ127" s="92"/>
      <c r="QWK127" s="92"/>
      <c r="QWL127" s="92"/>
      <c r="QWM127" s="92"/>
      <c r="QWN127" s="92"/>
      <c r="QWO127" s="92"/>
      <c r="QWP127" s="92"/>
      <c r="QWQ127" s="92"/>
      <c r="QWR127" s="92"/>
      <c r="QWS127" s="92"/>
      <c r="QWT127" s="92"/>
      <c r="QWU127" s="92"/>
      <c r="QWV127" s="92"/>
      <c r="QWW127" s="92"/>
      <c r="QWX127" s="92"/>
      <c r="QWY127" s="92"/>
      <c r="QWZ127" s="92"/>
      <c r="QXA127" s="92"/>
      <c r="QXB127" s="92"/>
      <c r="QXC127" s="92"/>
      <c r="QXD127" s="92"/>
      <c r="QXE127" s="92"/>
      <c r="QXF127" s="92"/>
      <c r="QXG127" s="92"/>
      <c r="QXH127" s="92"/>
      <c r="QXI127" s="92"/>
      <c r="QXJ127" s="92"/>
      <c r="QXK127" s="92"/>
      <c r="QXL127" s="92"/>
      <c r="QXM127" s="92"/>
      <c r="QXN127" s="92"/>
      <c r="QXO127" s="92"/>
      <c r="QXP127" s="92"/>
      <c r="QXQ127" s="92"/>
      <c r="QXR127" s="92"/>
      <c r="QXS127" s="92"/>
      <c r="QXT127" s="92"/>
      <c r="QXU127" s="92"/>
      <c r="QXV127" s="92"/>
      <c r="QXW127" s="92"/>
      <c r="QXX127" s="92"/>
      <c r="QXY127" s="92"/>
      <c r="QXZ127" s="92"/>
      <c r="QYA127" s="92"/>
      <c r="QYB127" s="92"/>
      <c r="QYC127" s="92"/>
      <c r="QYD127" s="92"/>
      <c r="QYE127" s="92"/>
      <c r="QYF127" s="92"/>
      <c r="QYG127" s="92"/>
      <c r="QYH127" s="92"/>
      <c r="QYI127" s="92"/>
      <c r="QYJ127" s="92"/>
      <c r="QYK127" s="92"/>
      <c r="QYL127" s="92"/>
      <c r="QYM127" s="92"/>
      <c r="QYN127" s="92"/>
      <c r="QYO127" s="92"/>
      <c r="QYP127" s="92"/>
      <c r="QYQ127" s="92"/>
      <c r="QYR127" s="92"/>
      <c r="QYS127" s="92"/>
      <c r="QYT127" s="92"/>
      <c r="QYU127" s="92"/>
      <c r="QYV127" s="92"/>
      <c r="QYW127" s="92"/>
      <c r="QYX127" s="92"/>
      <c r="QYY127" s="92"/>
      <c r="QYZ127" s="92"/>
      <c r="QZA127" s="92"/>
      <c r="QZB127" s="92"/>
      <c r="QZC127" s="92"/>
      <c r="QZD127" s="92"/>
      <c r="QZE127" s="92"/>
      <c r="QZF127" s="92"/>
      <c r="QZG127" s="92"/>
      <c r="QZH127" s="92"/>
      <c r="QZI127" s="92"/>
      <c r="QZJ127" s="92"/>
      <c r="QZK127" s="92"/>
      <c r="QZL127" s="92"/>
      <c r="QZM127" s="92"/>
      <c r="QZN127" s="92"/>
      <c r="QZO127" s="92"/>
      <c r="QZP127" s="92"/>
      <c r="QZQ127" s="92"/>
      <c r="QZR127" s="92"/>
      <c r="QZS127" s="92"/>
      <c r="QZT127" s="92"/>
      <c r="QZU127" s="92"/>
      <c r="QZV127" s="92"/>
      <c r="QZW127" s="92"/>
      <c r="QZX127" s="92"/>
      <c r="QZY127" s="92"/>
      <c r="QZZ127" s="92"/>
      <c r="RAA127" s="92"/>
      <c r="RAB127" s="92"/>
      <c r="RAC127" s="92"/>
      <c r="RAD127" s="92"/>
      <c r="RAE127" s="92"/>
      <c r="RAF127" s="92"/>
      <c r="RAG127" s="92"/>
      <c r="RAH127" s="92"/>
      <c r="RAI127" s="92"/>
      <c r="RAJ127" s="92"/>
      <c r="RAK127" s="92"/>
      <c r="RAL127" s="92"/>
      <c r="RAM127" s="92"/>
      <c r="RAN127" s="92"/>
      <c r="RAO127" s="92"/>
      <c r="RAP127" s="92"/>
      <c r="RAQ127" s="92"/>
      <c r="RAR127" s="92"/>
      <c r="RAS127" s="92"/>
      <c r="RAT127" s="92"/>
      <c r="RAU127" s="92"/>
      <c r="RAV127" s="92"/>
      <c r="RAW127" s="92"/>
      <c r="RAX127" s="92"/>
      <c r="RAY127" s="92"/>
      <c r="RAZ127" s="92"/>
      <c r="RBA127" s="92"/>
      <c r="RBB127" s="92"/>
      <c r="RBC127" s="92"/>
      <c r="RBD127" s="92"/>
      <c r="RBE127" s="92"/>
      <c r="RBF127" s="92"/>
      <c r="RBG127" s="92"/>
      <c r="RBH127" s="92"/>
      <c r="RBI127" s="92"/>
      <c r="RBJ127" s="92"/>
      <c r="RBK127" s="92"/>
      <c r="RBL127" s="92"/>
      <c r="RBM127" s="92"/>
      <c r="RBN127" s="92"/>
      <c r="RBO127" s="92"/>
      <c r="RBP127" s="92"/>
      <c r="RBQ127" s="92"/>
      <c r="RBR127" s="92"/>
      <c r="RBS127" s="92"/>
      <c r="RBT127" s="92"/>
      <c r="RBU127" s="92"/>
      <c r="RBV127" s="92"/>
      <c r="RBW127" s="92"/>
      <c r="RBX127" s="92"/>
      <c r="RBY127" s="92"/>
      <c r="RBZ127" s="92"/>
      <c r="RCA127" s="92"/>
      <c r="RCB127" s="92"/>
      <c r="RCC127" s="92"/>
      <c r="RCD127" s="92"/>
      <c r="RCE127" s="92"/>
      <c r="RCF127" s="92"/>
      <c r="RCG127" s="92"/>
      <c r="RCH127" s="92"/>
      <c r="RCI127" s="92"/>
      <c r="RCJ127" s="92"/>
      <c r="RCK127" s="92"/>
      <c r="RCL127" s="92"/>
      <c r="RCM127" s="92"/>
      <c r="RCN127" s="92"/>
      <c r="RCO127" s="92"/>
      <c r="RCP127" s="92"/>
      <c r="RCQ127" s="92"/>
      <c r="RCR127" s="92"/>
      <c r="RCS127" s="92"/>
      <c r="RCT127" s="92"/>
      <c r="RCU127" s="92"/>
      <c r="RCV127" s="92"/>
      <c r="RCW127" s="92"/>
      <c r="RCX127" s="92"/>
      <c r="RCY127" s="92"/>
      <c r="RCZ127" s="92"/>
      <c r="RDA127" s="92"/>
      <c r="RDB127" s="92"/>
      <c r="RDC127" s="92"/>
      <c r="RDD127" s="92"/>
      <c r="RDE127" s="92"/>
      <c r="RDF127" s="92"/>
      <c r="RDG127" s="92"/>
      <c r="RDH127" s="92"/>
      <c r="RDI127" s="92"/>
      <c r="RDJ127" s="92"/>
      <c r="RDK127" s="92"/>
      <c r="RDL127" s="92"/>
      <c r="RDM127" s="92"/>
      <c r="RDN127" s="92"/>
      <c r="RDO127" s="92"/>
      <c r="RDP127" s="92"/>
      <c r="RDQ127" s="92"/>
      <c r="RDR127" s="92"/>
      <c r="RDS127" s="92"/>
      <c r="RDT127" s="92"/>
      <c r="RDU127" s="92"/>
      <c r="RDV127" s="92"/>
      <c r="RDW127" s="92"/>
      <c r="RDX127" s="92"/>
      <c r="RDY127" s="92"/>
      <c r="RDZ127" s="92"/>
      <c r="REA127" s="92"/>
      <c r="REB127" s="92"/>
      <c r="REC127" s="92"/>
      <c r="RED127" s="92"/>
      <c r="REE127" s="92"/>
      <c r="REF127" s="92"/>
      <c r="REG127" s="92"/>
      <c r="REH127" s="92"/>
      <c r="REI127" s="92"/>
      <c r="REJ127" s="92"/>
      <c r="REK127" s="92"/>
      <c r="REL127" s="92"/>
      <c r="REM127" s="92"/>
      <c r="REN127" s="92"/>
      <c r="REO127" s="92"/>
      <c r="REP127" s="92"/>
      <c r="REQ127" s="92"/>
      <c r="RER127" s="92"/>
      <c r="RES127" s="92"/>
      <c r="RET127" s="92"/>
      <c r="REU127" s="92"/>
      <c r="REV127" s="92"/>
      <c r="REW127" s="92"/>
      <c r="REX127" s="92"/>
      <c r="REY127" s="92"/>
      <c r="REZ127" s="92"/>
      <c r="RFA127" s="92"/>
      <c r="RFB127" s="92"/>
      <c r="RFC127" s="92"/>
      <c r="RFD127" s="92"/>
      <c r="RFE127" s="92"/>
      <c r="RFF127" s="92"/>
      <c r="RFG127" s="92"/>
      <c r="RFH127" s="92"/>
      <c r="RFI127" s="92"/>
      <c r="RFJ127" s="92"/>
      <c r="RFK127" s="92"/>
      <c r="RFL127" s="92"/>
      <c r="RFM127" s="92"/>
      <c r="RFN127" s="92"/>
      <c r="RFO127" s="92"/>
      <c r="RFP127" s="92"/>
      <c r="RFQ127" s="92"/>
      <c r="RFR127" s="92"/>
      <c r="RFS127" s="92"/>
      <c r="RFT127" s="92"/>
      <c r="RFU127" s="92"/>
      <c r="RFV127" s="92"/>
      <c r="RFW127" s="92"/>
      <c r="RFX127" s="92"/>
      <c r="RFY127" s="92"/>
      <c r="RFZ127" s="92"/>
      <c r="RGA127" s="92"/>
      <c r="RGB127" s="92"/>
      <c r="RGC127" s="92"/>
      <c r="RGD127" s="92"/>
      <c r="RGE127" s="92"/>
      <c r="RGF127" s="92"/>
      <c r="RGG127" s="92"/>
      <c r="RGH127" s="92"/>
      <c r="RGI127" s="92"/>
      <c r="RGJ127" s="92"/>
      <c r="RGK127" s="92"/>
      <c r="RGL127" s="92"/>
      <c r="RGM127" s="92"/>
      <c r="RGN127" s="92"/>
      <c r="RGO127" s="92"/>
      <c r="RGP127" s="92"/>
      <c r="RGQ127" s="92"/>
      <c r="RGR127" s="92"/>
      <c r="RGS127" s="92"/>
      <c r="RGT127" s="92"/>
      <c r="RGU127" s="92"/>
      <c r="RGV127" s="92"/>
      <c r="RGW127" s="92"/>
      <c r="RGX127" s="92"/>
      <c r="RGY127" s="92"/>
      <c r="RGZ127" s="92"/>
      <c r="RHA127" s="92"/>
      <c r="RHB127" s="92"/>
      <c r="RHC127" s="92"/>
      <c r="RHD127" s="92"/>
      <c r="RHE127" s="92"/>
      <c r="RHF127" s="92"/>
      <c r="RHG127" s="92"/>
      <c r="RHH127" s="92"/>
      <c r="RHI127" s="92"/>
      <c r="RHJ127" s="92"/>
      <c r="RHK127" s="92"/>
      <c r="RHL127" s="92"/>
      <c r="RHM127" s="92"/>
      <c r="RHN127" s="92"/>
      <c r="RHO127" s="92"/>
      <c r="RHP127" s="92"/>
      <c r="RHQ127" s="92"/>
      <c r="RHR127" s="92"/>
      <c r="RHS127" s="92"/>
      <c r="RHT127" s="92"/>
      <c r="RHU127" s="92"/>
      <c r="RHV127" s="92"/>
      <c r="RHW127" s="92"/>
      <c r="RHX127" s="92"/>
      <c r="RHY127" s="92"/>
      <c r="RHZ127" s="92"/>
      <c r="RIA127" s="92"/>
      <c r="RIB127" s="92"/>
      <c r="RIC127" s="92"/>
      <c r="RID127" s="92"/>
      <c r="RIE127" s="92"/>
      <c r="RIF127" s="92"/>
      <c r="RIG127" s="92"/>
      <c r="RIH127" s="92"/>
      <c r="RII127" s="92"/>
      <c r="RIJ127" s="92"/>
      <c r="RIK127" s="92"/>
      <c r="RIL127" s="92"/>
      <c r="RIM127" s="92"/>
      <c r="RIN127" s="92"/>
      <c r="RIO127" s="92"/>
      <c r="RIP127" s="92"/>
      <c r="RIQ127" s="92"/>
      <c r="RIR127" s="92"/>
      <c r="RIS127" s="92"/>
      <c r="RIT127" s="92"/>
      <c r="RIU127" s="92"/>
      <c r="RIV127" s="92"/>
      <c r="RIW127" s="92"/>
      <c r="RIX127" s="92"/>
      <c r="RIY127" s="92"/>
      <c r="RIZ127" s="92"/>
      <c r="RJA127" s="92"/>
      <c r="RJB127" s="92"/>
      <c r="RJC127" s="92"/>
      <c r="RJD127" s="92"/>
      <c r="RJE127" s="92"/>
      <c r="RJF127" s="92"/>
      <c r="RJG127" s="92"/>
      <c r="RJH127" s="92"/>
      <c r="RJI127" s="92"/>
      <c r="RJJ127" s="92"/>
      <c r="RJK127" s="92"/>
      <c r="RJL127" s="92"/>
      <c r="RJM127" s="92"/>
      <c r="RJN127" s="92"/>
      <c r="RJO127" s="92"/>
      <c r="RJP127" s="92"/>
      <c r="RJQ127" s="92"/>
      <c r="RJR127" s="92"/>
      <c r="RJS127" s="92"/>
      <c r="RJT127" s="92"/>
      <c r="RJU127" s="92"/>
      <c r="RJV127" s="92"/>
      <c r="RJW127" s="92"/>
      <c r="RJX127" s="92"/>
      <c r="RJY127" s="92"/>
      <c r="RJZ127" s="92"/>
      <c r="RKA127" s="92"/>
      <c r="RKB127" s="92"/>
      <c r="RKC127" s="92"/>
      <c r="RKD127" s="92"/>
      <c r="RKE127" s="92"/>
      <c r="RKF127" s="92"/>
      <c r="RKG127" s="92"/>
      <c r="RKH127" s="92"/>
      <c r="RKI127" s="92"/>
      <c r="RKJ127" s="92"/>
      <c r="RKK127" s="92"/>
      <c r="RKL127" s="92"/>
      <c r="RKM127" s="92"/>
      <c r="RKN127" s="92"/>
      <c r="RKO127" s="92"/>
      <c r="RKP127" s="92"/>
      <c r="RKQ127" s="92"/>
      <c r="RKR127" s="92"/>
      <c r="RKS127" s="92"/>
      <c r="RKT127" s="92"/>
      <c r="RKU127" s="92"/>
      <c r="RKV127" s="92"/>
      <c r="RKW127" s="92"/>
      <c r="RKX127" s="92"/>
      <c r="RKY127" s="92"/>
      <c r="RKZ127" s="92"/>
      <c r="RLA127" s="92"/>
      <c r="RLB127" s="92"/>
      <c r="RLC127" s="92"/>
      <c r="RLD127" s="92"/>
      <c r="RLE127" s="92"/>
      <c r="RLF127" s="92"/>
      <c r="RLG127" s="92"/>
      <c r="RLH127" s="92"/>
      <c r="RLI127" s="92"/>
      <c r="RLJ127" s="92"/>
      <c r="RLK127" s="92"/>
      <c r="RLL127" s="92"/>
      <c r="RLM127" s="92"/>
      <c r="RLN127" s="92"/>
      <c r="RLO127" s="92"/>
      <c r="RLP127" s="92"/>
      <c r="RLQ127" s="92"/>
      <c r="RLR127" s="92"/>
      <c r="RLS127" s="92"/>
      <c r="RLT127" s="92"/>
      <c r="RLU127" s="92"/>
      <c r="RLV127" s="92"/>
      <c r="RLW127" s="92"/>
      <c r="RLX127" s="92"/>
      <c r="RLY127" s="92"/>
      <c r="RLZ127" s="92"/>
      <c r="RMA127" s="92"/>
      <c r="RMB127" s="92"/>
      <c r="RMC127" s="92"/>
      <c r="RMD127" s="92"/>
      <c r="RME127" s="92"/>
      <c r="RMF127" s="92"/>
      <c r="RMG127" s="92"/>
      <c r="RMH127" s="92"/>
      <c r="RMI127" s="92"/>
      <c r="RMJ127" s="92"/>
      <c r="RMK127" s="92"/>
      <c r="RML127" s="92"/>
      <c r="RMM127" s="92"/>
      <c r="RMN127" s="92"/>
      <c r="RMO127" s="92"/>
      <c r="RMP127" s="92"/>
      <c r="RMQ127" s="92"/>
      <c r="RMR127" s="92"/>
      <c r="RMS127" s="92"/>
      <c r="RMT127" s="92"/>
      <c r="RMU127" s="92"/>
      <c r="RMV127" s="92"/>
      <c r="RMW127" s="92"/>
      <c r="RMX127" s="92"/>
      <c r="RMY127" s="92"/>
      <c r="RMZ127" s="92"/>
      <c r="RNA127" s="92"/>
      <c r="RNB127" s="92"/>
      <c r="RNC127" s="92"/>
      <c r="RND127" s="92"/>
      <c r="RNE127" s="92"/>
      <c r="RNF127" s="92"/>
      <c r="RNG127" s="92"/>
      <c r="RNH127" s="92"/>
      <c r="RNI127" s="92"/>
      <c r="RNJ127" s="92"/>
      <c r="RNK127" s="92"/>
      <c r="RNL127" s="92"/>
      <c r="RNM127" s="92"/>
      <c r="RNN127" s="92"/>
      <c r="RNO127" s="92"/>
      <c r="RNP127" s="92"/>
      <c r="RNQ127" s="92"/>
      <c r="RNR127" s="92"/>
      <c r="RNS127" s="92"/>
      <c r="RNT127" s="92"/>
      <c r="RNU127" s="92"/>
      <c r="RNV127" s="92"/>
      <c r="RNW127" s="92"/>
      <c r="RNX127" s="92"/>
      <c r="RNY127" s="92"/>
      <c r="RNZ127" s="92"/>
      <c r="ROA127" s="92"/>
      <c r="ROB127" s="92"/>
      <c r="ROC127" s="92"/>
      <c r="ROD127" s="92"/>
      <c r="ROE127" s="92"/>
      <c r="ROF127" s="92"/>
      <c r="ROG127" s="92"/>
      <c r="ROH127" s="92"/>
      <c r="ROI127" s="92"/>
      <c r="ROJ127" s="92"/>
      <c r="ROK127" s="92"/>
      <c r="ROL127" s="92"/>
      <c r="ROM127" s="92"/>
      <c r="RON127" s="92"/>
      <c r="ROO127" s="92"/>
      <c r="ROP127" s="92"/>
      <c r="ROQ127" s="92"/>
      <c r="ROR127" s="92"/>
      <c r="ROS127" s="92"/>
      <c r="ROT127" s="92"/>
      <c r="ROU127" s="92"/>
      <c r="ROV127" s="92"/>
      <c r="ROW127" s="92"/>
      <c r="ROX127" s="92"/>
      <c r="ROY127" s="92"/>
      <c r="ROZ127" s="92"/>
      <c r="RPA127" s="92"/>
      <c r="RPB127" s="92"/>
      <c r="RPC127" s="92"/>
      <c r="RPD127" s="92"/>
      <c r="RPE127" s="92"/>
      <c r="RPF127" s="92"/>
      <c r="RPG127" s="92"/>
      <c r="RPH127" s="92"/>
      <c r="RPI127" s="92"/>
      <c r="RPJ127" s="92"/>
      <c r="RPK127" s="92"/>
      <c r="RPL127" s="92"/>
      <c r="RPM127" s="92"/>
      <c r="RPN127" s="92"/>
      <c r="RPO127" s="92"/>
      <c r="RPP127" s="92"/>
      <c r="RPQ127" s="92"/>
      <c r="RPR127" s="92"/>
      <c r="RPS127" s="92"/>
      <c r="RPT127" s="92"/>
      <c r="RPU127" s="92"/>
      <c r="RPV127" s="92"/>
      <c r="RPW127" s="92"/>
      <c r="RPX127" s="92"/>
      <c r="RPY127" s="92"/>
      <c r="RPZ127" s="92"/>
      <c r="RQA127" s="92"/>
      <c r="RQB127" s="92"/>
      <c r="RQC127" s="92"/>
      <c r="RQD127" s="92"/>
      <c r="RQE127" s="92"/>
      <c r="RQF127" s="92"/>
      <c r="RQG127" s="92"/>
      <c r="RQH127" s="92"/>
      <c r="RQI127" s="92"/>
      <c r="RQJ127" s="92"/>
      <c r="RQK127" s="92"/>
      <c r="RQL127" s="92"/>
      <c r="RQM127" s="92"/>
      <c r="RQN127" s="92"/>
      <c r="RQO127" s="92"/>
      <c r="RQP127" s="92"/>
      <c r="RQQ127" s="92"/>
      <c r="RQR127" s="92"/>
      <c r="RQS127" s="92"/>
      <c r="RQT127" s="92"/>
      <c r="RQU127" s="92"/>
      <c r="RQV127" s="92"/>
      <c r="RQW127" s="92"/>
      <c r="RQX127" s="92"/>
      <c r="RQY127" s="92"/>
      <c r="RQZ127" s="92"/>
      <c r="RRA127" s="92"/>
      <c r="RRB127" s="92"/>
      <c r="RRC127" s="92"/>
      <c r="RRD127" s="92"/>
      <c r="RRE127" s="92"/>
      <c r="RRF127" s="92"/>
      <c r="RRG127" s="92"/>
      <c r="RRH127" s="92"/>
      <c r="RRI127" s="92"/>
      <c r="RRJ127" s="92"/>
      <c r="RRK127" s="92"/>
      <c r="RRL127" s="92"/>
      <c r="RRM127" s="92"/>
      <c r="RRN127" s="92"/>
      <c r="RRO127" s="92"/>
      <c r="RRP127" s="92"/>
      <c r="RRQ127" s="92"/>
      <c r="RRR127" s="92"/>
      <c r="RRS127" s="92"/>
      <c r="RRT127" s="92"/>
      <c r="RRU127" s="92"/>
      <c r="RRV127" s="92"/>
      <c r="RRW127" s="92"/>
      <c r="RRX127" s="92"/>
      <c r="RRY127" s="92"/>
      <c r="RRZ127" s="92"/>
      <c r="RSA127" s="92"/>
      <c r="RSB127" s="92"/>
      <c r="RSC127" s="92"/>
      <c r="RSD127" s="92"/>
      <c r="RSE127" s="92"/>
      <c r="RSF127" s="92"/>
      <c r="RSG127" s="92"/>
      <c r="RSH127" s="92"/>
      <c r="RSI127" s="92"/>
      <c r="RSJ127" s="92"/>
      <c r="RSK127" s="92"/>
      <c r="RSL127" s="92"/>
      <c r="RSM127" s="92"/>
      <c r="RSN127" s="92"/>
      <c r="RSO127" s="92"/>
      <c r="RSP127" s="92"/>
      <c r="RSQ127" s="92"/>
      <c r="RSR127" s="92"/>
      <c r="RSS127" s="92"/>
      <c r="RST127" s="92"/>
      <c r="RSU127" s="92"/>
      <c r="RSV127" s="92"/>
      <c r="RSW127" s="92"/>
      <c r="RSX127" s="92"/>
      <c r="RSY127" s="92"/>
      <c r="RSZ127" s="92"/>
      <c r="RTA127" s="92"/>
      <c r="RTB127" s="92"/>
      <c r="RTC127" s="92"/>
      <c r="RTD127" s="92"/>
      <c r="RTE127" s="92"/>
      <c r="RTF127" s="92"/>
      <c r="RTG127" s="92"/>
      <c r="RTH127" s="92"/>
      <c r="RTI127" s="92"/>
      <c r="RTJ127" s="92"/>
      <c r="RTK127" s="92"/>
      <c r="RTL127" s="92"/>
      <c r="RTM127" s="92"/>
      <c r="RTN127" s="92"/>
      <c r="RTO127" s="92"/>
      <c r="RTP127" s="92"/>
      <c r="RTQ127" s="92"/>
      <c r="RTR127" s="92"/>
      <c r="RTS127" s="92"/>
      <c r="RTT127" s="92"/>
      <c r="RTU127" s="92"/>
      <c r="RTV127" s="92"/>
      <c r="RTW127" s="92"/>
      <c r="RTX127" s="92"/>
      <c r="RTY127" s="92"/>
      <c r="RTZ127" s="92"/>
      <c r="RUA127" s="92"/>
      <c r="RUB127" s="92"/>
      <c r="RUC127" s="92"/>
      <c r="RUD127" s="92"/>
      <c r="RUE127" s="92"/>
      <c r="RUF127" s="92"/>
      <c r="RUG127" s="92"/>
      <c r="RUH127" s="92"/>
      <c r="RUI127" s="92"/>
      <c r="RUJ127" s="92"/>
      <c r="RUK127" s="92"/>
      <c r="RUL127" s="92"/>
      <c r="RUM127" s="92"/>
      <c r="RUN127" s="92"/>
      <c r="RUO127" s="92"/>
      <c r="RUP127" s="92"/>
      <c r="RUQ127" s="92"/>
      <c r="RUR127" s="92"/>
      <c r="RUS127" s="92"/>
      <c r="RUT127" s="92"/>
      <c r="RUU127" s="92"/>
      <c r="RUV127" s="92"/>
      <c r="RUW127" s="92"/>
      <c r="RUX127" s="92"/>
      <c r="RUY127" s="92"/>
      <c r="RUZ127" s="92"/>
      <c r="RVA127" s="92"/>
      <c r="RVB127" s="92"/>
      <c r="RVC127" s="92"/>
      <c r="RVD127" s="92"/>
      <c r="RVE127" s="92"/>
      <c r="RVF127" s="92"/>
      <c r="RVG127" s="92"/>
      <c r="RVH127" s="92"/>
      <c r="RVI127" s="92"/>
      <c r="RVJ127" s="92"/>
      <c r="RVK127" s="92"/>
      <c r="RVL127" s="92"/>
      <c r="RVM127" s="92"/>
      <c r="RVN127" s="92"/>
      <c r="RVO127" s="92"/>
      <c r="RVP127" s="92"/>
      <c r="RVQ127" s="92"/>
      <c r="RVR127" s="92"/>
      <c r="RVS127" s="92"/>
      <c r="RVT127" s="92"/>
      <c r="RVU127" s="92"/>
      <c r="RVV127" s="92"/>
      <c r="RVW127" s="92"/>
      <c r="RVX127" s="92"/>
      <c r="RVY127" s="92"/>
      <c r="RVZ127" s="92"/>
      <c r="RWA127" s="92"/>
      <c r="RWB127" s="92"/>
      <c r="RWC127" s="92"/>
      <c r="RWD127" s="92"/>
      <c r="RWE127" s="92"/>
      <c r="RWF127" s="92"/>
      <c r="RWG127" s="92"/>
      <c r="RWH127" s="92"/>
      <c r="RWI127" s="92"/>
      <c r="RWJ127" s="92"/>
      <c r="RWK127" s="92"/>
      <c r="RWL127" s="92"/>
      <c r="RWM127" s="92"/>
      <c r="RWN127" s="92"/>
      <c r="RWO127" s="92"/>
      <c r="RWP127" s="92"/>
      <c r="RWQ127" s="92"/>
      <c r="RWR127" s="92"/>
      <c r="RWS127" s="92"/>
      <c r="RWT127" s="92"/>
      <c r="RWU127" s="92"/>
      <c r="RWV127" s="92"/>
      <c r="RWW127" s="92"/>
      <c r="RWX127" s="92"/>
      <c r="RWY127" s="92"/>
      <c r="RWZ127" s="92"/>
      <c r="RXA127" s="92"/>
      <c r="RXB127" s="92"/>
      <c r="RXC127" s="92"/>
      <c r="RXD127" s="92"/>
      <c r="RXE127" s="92"/>
      <c r="RXF127" s="92"/>
      <c r="RXG127" s="92"/>
      <c r="RXH127" s="92"/>
      <c r="RXI127" s="92"/>
      <c r="RXJ127" s="92"/>
      <c r="RXK127" s="92"/>
      <c r="RXL127" s="92"/>
      <c r="RXM127" s="92"/>
      <c r="RXN127" s="92"/>
      <c r="RXO127" s="92"/>
      <c r="RXP127" s="92"/>
      <c r="RXQ127" s="92"/>
      <c r="RXR127" s="92"/>
      <c r="RXS127" s="92"/>
      <c r="RXT127" s="92"/>
      <c r="RXU127" s="92"/>
      <c r="RXV127" s="92"/>
      <c r="RXW127" s="92"/>
      <c r="RXX127" s="92"/>
      <c r="RXY127" s="92"/>
      <c r="RXZ127" s="92"/>
      <c r="RYA127" s="92"/>
      <c r="RYB127" s="92"/>
      <c r="RYC127" s="92"/>
      <c r="RYD127" s="92"/>
      <c r="RYE127" s="92"/>
      <c r="RYF127" s="92"/>
      <c r="RYG127" s="92"/>
      <c r="RYH127" s="92"/>
      <c r="RYI127" s="92"/>
      <c r="RYJ127" s="92"/>
      <c r="RYK127" s="92"/>
      <c r="RYL127" s="92"/>
      <c r="RYM127" s="92"/>
      <c r="RYN127" s="92"/>
      <c r="RYO127" s="92"/>
      <c r="RYP127" s="92"/>
      <c r="RYQ127" s="92"/>
      <c r="RYR127" s="92"/>
      <c r="RYS127" s="92"/>
      <c r="RYT127" s="92"/>
      <c r="RYU127" s="92"/>
      <c r="RYV127" s="92"/>
      <c r="RYW127" s="92"/>
      <c r="RYX127" s="92"/>
      <c r="RYY127" s="92"/>
      <c r="RYZ127" s="92"/>
      <c r="RZA127" s="92"/>
      <c r="RZB127" s="92"/>
      <c r="RZC127" s="92"/>
      <c r="RZD127" s="92"/>
      <c r="RZE127" s="92"/>
      <c r="RZF127" s="92"/>
      <c r="RZG127" s="92"/>
      <c r="RZH127" s="92"/>
      <c r="RZI127" s="92"/>
      <c r="RZJ127" s="92"/>
      <c r="RZK127" s="92"/>
      <c r="RZL127" s="92"/>
      <c r="RZM127" s="92"/>
      <c r="RZN127" s="92"/>
      <c r="RZO127" s="92"/>
      <c r="RZP127" s="92"/>
      <c r="RZQ127" s="92"/>
      <c r="RZR127" s="92"/>
      <c r="RZS127" s="92"/>
      <c r="RZT127" s="92"/>
      <c r="RZU127" s="92"/>
      <c r="RZV127" s="92"/>
      <c r="RZW127" s="92"/>
      <c r="RZX127" s="92"/>
      <c r="RZY127" s="92"/>
      <c r="RZZ127" s="92"/>
      <c r="SAA127" s="92"/>
      <c r="SAB127" s="92"/>
      <c r="SAC127" s="92"/>
      <c r="SAD127" s="92"/>
      <c r="SAE127" s="92"/>
      <c r="SAF127" s="92"/>
      <c r="SAG127" s="92"/>
      <c r="SAH127" s="92"/>
      <c r="SAI127" s="92"/>
      <c r="SAJ127" s="92"/>
      <c r="SAK127" s="92"/>
      <c r="SAL127" s="92"/>
      <c r="SAM127" s="92"/>
      <c r="SAN127" s="92"/>
      <c r="SAO127" s="92"/>
      <c r="SAP127" s="92"/>
      <c r="SAQ127" s="92"/>
      <c r="SAR127" s="92"/>
      <c r="SAS127" s="92"/>
      <c r="SAT127" s="92"/>
      <c r="SAU127" s="92"/>
      <c r="SAV127" s="92"/>
      <c r="SAW127" s="92"/>
      <c r="SAX127" s="92"/>
      <c r="SAY127" s="92"/>
      <c r="SAZ127" s="92"/>
      <c r="SBA127" s="92"/>
      <c r="SBB127" s="92"/>
      <c r="SBC127" s="92"/>
      <c r="SBD127" s="92"/>
      <c r="SBE127" s="92"/>
      <c r="SBF127" s="92"/>
      <c r="SBG127" s="92"/>
      <c r="SBH127" s="92"/>
      <c r="SBI127" s="92"/>
      <c r="SBJ127" s="92"/>
      <c r="SBK127" s="92"/>
      <c r="SBL127" s="92"/>
      <c r="SBM127" s="92"/>
      <c r="SBN127" s="92"/>
      <c r="SBO127" s="92"/>
      <c r="SBP127" s="92"/>
      <c r="SBQ127" s="92"/>
      <c r="SBR127" s="92"/>
      <c r="SBS127" s="92"/>
      <c r="SBT127" s="92"/>
      <c r="SBU127" s="92"/>
      <c r="SBV127" s="92"/>
      <c r="SBW127" s="92"/>
      <c r="SBX127" s="92"/>
      <c r="SBY127" s="92"/>
      <c r="SBZ127" s="92"/>
      <c r="SCA127" s="92"/>
      <c r="SCB127" s="92"/>
      <c r="SCC127" s="92"/>
      <c r="SCD127" s="92"/>
      <c r="SCE127" s="92"/>
      <c r="SCF127" s="92"/>
      <c r="SCG127" s="92"/>
      <c r="SCH127" s="92"/>
      <c r="SCI127" s="92"/>
      <c r="SCJ127" s="92"/>
      <c r="SCK127" s="92"/>
      <c r="SCL127" s="92"/>
      <c r="SCM127" s="92"/>
      <c r="SCN127" s="92"/>
      <c r="SCO127" s="92"/>
      <c r="SCP127" s="92"/>
      <c r="SCQ127" s="92"/>
      <c r="SCR127" s="92"/>
      <c r="SCS127" s="92"/>
      <c r="SCT127" s="92"/>
      <c r="SCU127" s="92"/>
      <c r="SCV127" s="92"/>
      <c r="SCW127" s="92"/>
      <c r="SCX127" s="92"/>
      <c r="SCY127" s="92"/>
      <c r="SCZ127" s="92"/>
      <c r="SDA127" s="92"/>
      <c r="SDB127" s="92"/>
      <c r="SDC127" s="92"/>
      <c r="SDD127" s="92"/>
      <c r="SDE127" s="92"/>
      <c r="SDF127" s="92"/>
      <c r="SDG127" s="92"/>
      <c r="SDH127" s="92"/>
      <c r="SDI127" s="92"/>
      <c r="SDJ127" s="92"/>
      <c r="SDK127" s="92"/>
      <c r="SDL127" s="92"/>
      <c r="SDM127" s="92"/>
      <c r="SDN127" s="92"/>
      <c r="SDO127" s="92"/>
      <c r="SDP127" s="92"/>
      <c r="SDQ127" s="92"/>
      <c r="SDR127" s="92"/>
      <c r="SDS127" s="92"/>
      <c r="SDT127" s="92"/>
      <c r="SDU127" s="92"/>
      <c r="SDV127" s="92"/>
      <c r="SDW127" s="92"/>
      <c r="SDX127" s="92"/>
      <c r="SDY127" s="92"/>
      <c r="SDZ127" s="92"/>
      <c r="SEA127" s="92"/>
      <c r="SEB127" s="92"/>
      <c r="SEC127" s="92"/>
      <c r="SED127" s="92"/>
      <c r="SEE127" s="92"/>
      <c r="SEF127" s="92"/>
      <c r="SEG127" s="92"/>
      <c r="SEH127" s="92"/>
      <c r="SEI127" s="92"/>
      <c r="SEJ127" s="92"/>
      <c r="SEK127" s="92"/>
      <c r="SEL127" s="92"/>
      <c r="SEM127" s="92"/>
      <c r="SEN127" s="92"/>
      <c r="SEO127" s="92"/>
      <c r="SEP127" s="92"/>
      <c r="SEQ127" s="92"/>
      <c r="SER127" s="92"/>
      <c r="SES127" s="92"/>
      <c r="SET127" s="92"/>
      <c r="SEU127" s="92"/>
      <c r="SEV127" s="92"/>
      <c r="SEW127" s="92"/>
      <c r="SEX127" s="92"/>
      <c r="SEY127" s="92"/>
      <c r="SEZ127" s="92"/>
      <c r="SFA127" s="92"/>
      <c r="SFB127" s="92"/>
      <c r="SFC127" s="92"/>
      <c r="SFD127" s="92"/>
      <c r="SFE127" s="92"/>
      <c r="SFF127" s="92"/>
      <c r="SFG127" s="92"/>
      <c r="SFH127" s="92"/>
      <c r="SFI127" s="92"/>
      <c r="SFJ127" s="92"/>
      <c r="SFK127" s="92"/>
      <c r="SFL127" s="92"/>
      <c r="SFM127" s="92"/>
      <c r="SFN127" s="92"/>
      <c r="SFO127" s="92"/>
      <c r="SFP127" s="92"/>
      <c r="SFQ127" s="92"/>
      <c r="SFR127" s="92"/>
      <c r="SFS127" s="92"/>
      <c r="SFT127" s="92"/>
      <c r="SFU127" s="92"/>
      <c r="SFV127" s="92"/>
      <c r="SFW127" s="92"/>
      <c r="SFX127" s="92"/>
      <c r="SFY127" s="92"/>
      <c r="SFZ127" s="92"/>
      <c r="SGA127" s="92"/>
      <c r="SGB127" s="92"/>
      <c r="SGC127" s="92"/>
      <c r="SGD127" s="92"/>
      <c r="SGE127" s="92"/>
      <c r="SGF127" s="92"/>
      <c r="SGG127" s="92"/>
      <c r="SGH127" s="92"/>
      <c r="SGI127" s="92"/>
      <c r="SGJ127" s="92"/>
      <c r="SGK127" s="92"/>
      <c r="SGL127" s="92"/>
      <c r="SGM127" s="92"/>
      <c r="SGN127" s="92"/>
      <c r="SGO127" s="92"/>
      <c r="SGP127" s="92"/>
      <c r="SGQ127" s="92"/>
      <c r="SGR127" s="92"/>
      <c r="SGS127" s="92"/>
      <c r="SGT127" s="92"/>
      <c r="SGU127" s="92"/>
      <c r="SGV127" s="92"/>
      <c r="SGW127" s="92"/>
      <c r="SGX127" s="92"/>
      <c r="SGY127" s="92"/>
      <c r="SGZ127" s="92"/>
      <c r="SHA127" s="92"/>
      <c r="SHB127" s="92"/>
      <c r="SHC127" s="92"/>
      <c r="SHD127" s="92"/>
      <c r="SHE127" s="92"/>
      <c r="SHF127" s="92"/>
      <c r="SHG127" s="92"/>
      <c r="SHH127" s="92"/>
      <c r="SHI127" s="92"/>
      <c r="SHJ127" s="92"/>
      <c r="SHK127" s="92"/>
      <c r="SHL127" s="92"/>
      <c r="SHM127" s="92"/>
      <c r="SHN127" s="92"/>
      <c r="SHO127" s="92"/>
      <c r="SHP127" s="92"/>
      <c r="SHQ127" s="92"/>
      <c r="SHR127" s="92"/>
      <c r="SHS127" s="92"/>
      <c r="SHT127" s="92"/>
      <c r="SHU127" s="92"/>
      <c r="SHV127" s="92"/>
      <c r="SHW127" s="92"/>
      <c r="SHX127" s="92"/>
      <c r="SHY127" s="92"/>
      <c r="SHZ127" s="92"/>
      <c r="SIA127" s="92"/>
      <c r="SIB127" s="92"/>
      <c r="SIC127" s="92"/>
      <c r="SID127" s="92"/>
      <c r="SIE127" s="92"/>
      <c r="SIF127" s="92"/>
      <c r="SIG127" s="92"/>
      <c r="SIH127" s="92"/>
      <c r="SII127" s="92"/>
      <c r="SIJ127" s="92"/>
      <c r="SIK127" s="92"/>
      <c r="SIL127" s="92"/>
      <c r="SIM127" s="92"/>
      <c r="SIN127" s="92"/>
      <c r="SIO127" s="92"/>
      <c r="SIP127" s="92"/>
      <c r="SIQ127" s="92"/>
      <c r="SIR127" s="92"/>
      <c r="SIS127" s="92"/>
      <c r="SIT127" s="92"/>
      <c r="SIU127" s="92"/>
      <c r="SIV127" s="92"/>
      <c r="SIW127" s="92"/>
      <c r="SIX127" s="92"/>
      <c r="SIY127" s="92"/>
      <c r="SIZ127" s="92"/>
      <c r="SJA127" s="92"/>
      <c r="SJB127" s="92"/>
      <c r="SJC127" s="92"/>
      <c r="SJD127" s="92"/>
      <c r="SJE127" s="92"/>
      <c r="SJF127" s="92"/>
      <c r="SJG127" s="92"/>
      <c r="SJH127" s="92"/>
      <c r="SJI127" s="92"/>
      <c r="SJJ127" s="92"/>
      <c r="SJK127" s="92"/>
      <c r="SJL127" s="92"/>
      <c r="SJM127" s="92"/>
      <c r="SJN127" s="92"/>
      <c r="SJO127" s="92"/>
      <c r="SJP127" s="92"/>
      <c r="SJQ127" s="92"/>
      <c r="SJR127" s="92"/>
      <c r="SJS127" s="92"/>
      <c r="SJT127" s="92"/>
      <c r="SJU127" s="92"/>
      <c r="SJV127" s="92"/>
      <c r="SJW127" s="92"/>
      <c r="SJX127" s="92"/>
      <c r="SJY127" s="92"/>
      <c r="SJZ127" s="92"/>
      <c r="SKA127" s="92"/>
      <c r="SKB127" s="92"/>
      <c r="SKC127" s="92"/>
      <c r="SKD127" s="92"/>
      <c r="SKE127" s="92"/>
      <c r="SKF127" s="92"/>
      <c r="SKG127" s="92"/>
      <c r="SKH127" s="92"/>
      <c r="SKI127" s="92"/>
      <c r="SKJ127" s="92"/>
      <c r="SKK127" s="92"/>
      <c r="SKL127" s="92"/>
      <c r="SKM127" s="92"/>
      <c r="SKN127" s="92"/>
      <c r="SKO127" s="92"/>
      <c r="SKP127" s="92"/>
      <c r="SKQ127" s="92"/>
      <c r="SKR127" s="92"/>
      <c r="SKS127" s="92"/>
      <c r="SKT127" s="92"/>
      <c r="SKU127" s="92"/>
      <c r="SKV127" s="92"/>
      <c r="SKW127" s="92"/>
      <c r="SKX127" s="92"/>
      <c r="SKY127" s="92"/>
      <c r="SKZ127" s="92"/>
      <c r="SLA127" s="92"/>
      <c r="SLB127" s="92"/>
      <c r="SLC127" s="92"/>
      <c r="SLD127" s="92"/>
      <c r="SLE127" s="92"/>
      <c r="SLF127" s="92"/>
      <c r="SLG127" s="92"/>
      <c r="SLH127" s="92"/>
      <c r="SLI127" s="92"/>
      <c r="SLJ127" s="92"/>
      <c r="SLK127" s="92"/>
      <c r="SLL127" s="92"/>
      <c r="SLM127" s="92"/>
      <c r="SLN127" s="92"/>
      <c r="SLO127" s="92"/>
      <c r="SLP127" s="92"/>
      <c r="SLQ127" s="92"/>
      <c r="SLR127" s="92"/>
      <c r="SLS127" s="92"/>
      <c r="SLT127" s="92"/>
      <c r="SLU127" s="92"/>
      <c r="SLV127" s="92"/>
      <c r="SLW127" s="92"/>
      <c r="SLX127" s="92"/>
      <c r="SLY127" s="92"/>
      <c r="SLZ127" s="92"/>
      <c r="SMA127" s="92"/>
      <c r="SMB127" s="92"/>
      <c r="SMC127" s="92"/>
      <c r="SMD127" s="92"/>
      <c r="SME127" s="92"/>
      <c r="SMF127" s="92"/>
      <c r="SMG127" s="92"/>
      <c r="SMH127" s="92"/>
      <c r="SMI127" s="92"/>
      <c r="SMJ127" s="92"/>
      <c r="SMK127" s="92"/>
      <c r="SML127" s="92"/>
      <c r="SMM127" s="92"/>
      <c r="SMN127" s="92"/>
      <c r="SMO127" s="92"/>
      <c r="SMP127" s="92"/>
      <c r="SMQ127" s="92"/>
      <c r="SMR127" s="92"/>
      <c r="SMS127" s="92"/>
      <c r="SMT127" s="92"/>
      <c r="SMU127" s="92"/>
      <c r="SMV127" s="92"/>
      <c r="SMW127" s="92"/>
      <c r="SMX127" s="92"/>
      <c r="SMY127" s="92"/>
      <c r="SMZ127" s="92"/>
      <c r="SNA127" s="92"/>
      <c r="SNB127" s="92"/>
      <c r="SNC127" s="92"/>
      <c r="SND127" s="92"/>
      <c r="SNE127" s="92"/>
      <c r="SNF127" s="92"/>
      <c r="SNG127" s="92"/>
      <c r="SNH127" s="92"/>
      <c r="SNI127" s="92"/>
      <c r="SNJ127" s="92"/>
      <c r="SNK127" s="92"/>
      <c r="SNL127" s="92"/>
      <c r="SNM127" s="92"/>
      <c r="SNN127" s="92"/>
      <c r="SNO127" s="92"/>
      <c r="SNP127" s="92"/>
      <c r="SNQ127" s="92"/>
      <c r="SNR127" s="92"/>
      <c r="SNS127" s="92"/>
      <c r="SNT127" s="92"/>
      <c r="SNU127" s="92"/>
      <c r="SNV127" s="92"/>
      <c r="SNW127" s="92"/>
      <c r="SNX127" s="92"/>
      <c r="SNY127" s="92"/>
      <c r="SNZ127" s="92"/>
      <c r="SOA127" s="92"/>
      <c r="SOB127" s="92"/>
      <c r="SOC127" s="92"/>
      <c r="SOD127" s="92"/>
      <c r="SOE127" s="92"/>
      <c r="SOF127" s="92"/>
      <c r="SOG127" s="92"/>
      <c r="SOH127" s="92"/>
      <c r="SOI127" s="92"/>
      <c r="SOJ127" s="92"/>
      <c r="SOK127" s="92"/>
      <c r="SOL127" s="92"/>
      <c r="SOM127" s="92"/>
      <c r="SON127" s="92"/>
      <c r="SOO127" s="92"/>
      <c r="SOP127" s="92"/>
      <c r="SOQ127" s="92"/>
      <c r="SOR127" s="92"/>
      <c r="SOS127" s="92"/>
      <c r="SOT127" s="92"/>
      <c r="SOU127" s="92"/>
      <c r="SOV127" s="92"/>
      <c r="SOW127" s="92"/>
      <c r="SOX127" s="92"/>
      <c r="SOY127" s="92"/>
      <c r="SOZ127" s="92"/>
      <c r="SPA127" s="92"/>
      <c r="SPB127" s="92"/>
      <c r="SPC127" s="92"/>
      <c r="SPD127" s="92"/>
      <c r="SPE127" s="92"/>
      <c r="SPF127" s="92"/>
      <c r="SPG127" s="92"/>
      <c r="SPH127" s="92"/>
      <c r="SPI127" s="92"/>
      <c r="SPJ127" s="92"/>
      <c r="SPK127" s="92"/>
      <c r="SPL127" s="92"/>
      <c r="SPM127" s="92"/>
      <c r="SPN127" s="92"/>
      <c r="SPO127" s="92"/>
      <c r="SPP127" s="92"/>
      <c r="SPQ127" s="92"/>
      <c r="SPR127" s="92"/>
      <c r="SPS127" s="92"/>
      <c r="SPT127" s="92"/>
      <c r="SPU127" s="92"/>
      <c r="SPV127" s="92"/>
      <c r="SPW127" s="92"/>
      <c r="SPX127" s="92"/>
      <c r="SPY127" s="92"/>
      <c r="SPZ127" s="92"/>
      <c r="SQA127" s="92"/>
      <c r="SQB127" s="92"/>
      <c r="SQC127" s="92"/>
      <c r="SQD127" s="92"/>
      <c r="SQE127" s="92"/>
      <c r="SQF127" s="92"/>
      <c r="SQG127" s="92"/>
      <c r="SQH127" s="92"/>
      <c r="SQI127" s="92"/>
      <c r="SQJ127" s="92"/>
      <c r="SQK127" s="92"/>
      <c r="SQL127" s="92"/>
      <c r="SQM127" s="92"/>
      <c r="SQN127" s="92"/>
      <c r="SQO127" s="92"/>
      <c r="SQP127" s="92"/>
      <c r="SQQ127" s="92"/>
      <c r="SQR127" s="92"/>
      <c r="SQS127" s="92"/>
      <c r="SQT127" s="92"/>
      <c r="SQU127" s="92"/>
      <c r="SQV127" s="92"/>
      <c r="SQW127" s="92"/>
      <c r="SQX127" s="92"/>
      <c r="SQY127" s="92"/>
      <c r="SQZ127" s="92"/>
      <c r="SRA127" s="92"/>
      <c r="SRB127" s="92"/>
      <c r="SRC127" s="92"/>
      <c r="SRD127" s="92"/>
      <c r="SRE127" s="92"/>
      <c r="SRF127" s="92"/>
      <c r="SRG127" s="92"/>
      <c r="SRH127" s="92"/>
      <c r="SRI127" s="92"/>
      <c r="SRJ127" s="92"/>
      <c r="SRK127" s="92"/>
      <c r="SRL127" s="92"/>
      <c r="SRM127" s="92"/>
      <c r="SRN127" s="92"/>
      <c r="SRO127" s="92"/>
      <c r="SRP127" s="92"/>
      <c r="SRQ127" s="92"/>
      <c r="SRR127" s="92"/>
      <c r="SRS127" s="92"/>
      <c r="SRT127" s="92"/>
      <c r="SRU127" s="92"/>
      <c r="SRV127" s="92"/>
      <c r="SRW127" s="92"/>
      <c r="SRX127" s="92"/>
      <c r="SRY127" s="92"/>
      <c r="SRZ127" s="92"/>
      <c r="SSA127" s="92"/>
      <c r="SSB127" s="92"/>
      <c r="SSC127" s="92"/>
      <c r="SSD127" s="92"/>
      <c r="SSE127" s="92"/>
      <c r="SSF127" s="92"/>
      <c r="SSG127" s="92"/>
      <c r="SSH127" s="92"/>
      <c r="SSI127" s="92"/>
      <c r="SSJ127" s="92"/>
      <c r="SSK127" s="92"/>
      <c r="SSL127" s="92"/>
      <c r="SSM127" s="92"/>
      <c r="SSN127" s="92"/>
      <c r="SSO127" s="92"/>
      <c r="SSP127" s="92"/>
      <c r="SSQ127" s="92"/>
      <c r="SSR127" s="92"/>
      <c r="SSS127" s="92"/>
      <c r="SST127" s="92"/>
      <c r="SSU127" s="92"/>
      <c r="SSV127" s="92"/>
      <c r="SSW127" s="92"/>
      <c r="SSX127" s="92"/>
      <c r="SSY127" s="92"/>
      <c r="SSZ127" s="92"/>
      <c r="STA127" s="92"/>
      <c r="STB127" s="92"/>
      <c r="STC127" s="92"/>
      <c r="STD127" s="92"/>
      <c r="STE127" s="92"/>
      <c r="STF127" s="92"/>
      <c r="STG127" s="92"/>
      <c r="STH127" s="92"/>
      <c r="STI127" s="92"/>
      <c r="STJ127" s="92"/>
      <c r="STK127" s="92"/>
      <c r="STL127" s="92"/>
      <c r="STM127" s="92"/>
      <c r="STN127" s="92"/>
      <c r="STO127" s="92"/>
      <c r="STP127" s="92"/>
      <c r="STQ127" s="92"/>
      <c r="STR127" s="92"/>
      <c r="STS127" s="92"/>
      <c r="STT127" s="92"/>
      <c r="STU127" s="92"/>
      <c r="STV127" s="92"/>
      <c r="STW127" s="92"/>
      <c r="STX127" s="92"/>
      <c r="STY127" s="92"/>
      <c r="STZ127" s="92"/>
      <c r="SUA127" s="92"/>
      <c r="SUB127" s="92"/>
      <c r="SUC127" s="92"/>
      <c r="SUD127" s="92"/>
      <c r="SUE127" s="92"/>
      <c r="SUF127" s="92"/>
      <c r="SUG127" s="92"/>
      <c r="SUH127" s="92"/>
      <c r="SUI127" s="92"/>
      <c r="SUJ127" s="92"/>
      <c r="SUK127" s="92"/>
      <c r="SUL127" s="92"/>
      <c r="SUM127" s="92"/>
      <c r="SUN127" s="92"/>
      <c r="SUO127" s="92"/>
      <c r="SUP127" s="92"/>
      <c r="SUQ127" s="92"/>
      <c r="SUR127" s="92"/>
      <c r="SUS127" s="92"/>
      <c r="SUT127" s="92"/>
      <c r="SUU127" s="92"/>
      <c r="SUV127" s="92"/>
      <c r="SUW127" s="92"/>
      <c r="SUX127" s="92"/>
      <c r="SUY127" s="92"/>
      <c r="SUZ127" s="92"/>
      <c r="SVA127" s="92"/>
      <c r="SVB127" s="92"/>
      <c r="SVC127" s="92"/>
      <c r="SVD127" s="92"/>
      <c r="SVE127" s="92"/>
      <c r="SVF127" s="92"/>
      <c r="SVG127" s="92"/>
      <c r="SVH127" s="92"/>
      <c r="SVI127" s="92"/>
      <c r="SVJ127" s="92"/>
      <c r="SVK127" s="92"/>
      <c r="SVL127" s="92"/>
      <c r="SVM127" s="92"/>
      <c r="SVN127" s="92"/>
      <c r="SVO127" s="92"/>
      <c r="SVP127" s="92"/>
      <c r="SVQ127" s="92"/>
      <c r="SVR127" s="92"/>
      <c r="SVS127" s="92"/>
      <c r="SVT127" s="92"/>
      <c r="SVU127" s="92"/>
      <c r="SVV127" s="92"/>
      <c r="SVW127" s="92"/>
      <c r="SVX127" s="92"/>
      <c r="SVY127" s="92"/>
      <c r="SVZ127" s="92"/>
      <c r="SWA127" s="92"/>
      <c r="SWB127" s="92"/>
      <c r="SWC127" s="92"/>
      <c r="SWD127" s="92"/>
      <c r="SWE127" s="92"/>
      <c r="SWF127" s="92"/>
      <c r="SWG127" s="92"/>
      <c r="SWH127" s="92"/>
      <c r="SWI127" s="92"/>
      <c r="SWJ127" s="92"/>
      <c r="SWK127" s="92"/>
      <c r="SWL127" s="92"/>
      <c r="SWM127" s="92"/>
      <c r="SWN127" s="92"/>
      <c r="SWO127" s="92"/>
      <c r="SWP127" s="92"/>
      <c r="SWQ127" s="92"/>
      <c r="SWR127" s="92"/>
      <c r="SWS127" s="92"/>
      <c r="SWT127" s="92"/>
      <c r="SWU127" s="92"/>
      <c r="SWV127" s="92"/>
      <c r="SWW127" s="92"/>
      <c r="SWX127" s="92"/>
      <c r="SWY127" s="92"/>
      <c r="SWZ127" s="92"/>
      <c r="SXA127" s="92"/>
      <c r="SXB127" s="92"/>
      <c r="SXC127" s="92"/>
      <c r="SXD127" s="92"/>
      <c r="SXE127" s="92"/>
      <c r="SXF127" s="92"/>
      <c r="SXG127" s="92"/>
      <c r="SXH127" s="92"/>
      <c r="SXI127" s="92"/>
      <c r="SXJ127" s="92"/>
      <c r="SXK127" s="92"/>
      <c r="SXL127" s="92"/>
      <c r="SXM127" s="92"/>
      <c r="SXN127" s="92"/>
      <c r="SXO127" s="92"/>
      <c r="SXP127" s="92"/>
      <c r="SXQ127" s="92"/>
      <c r="SXR127" s="92"/>
      <c r="SXS127" s="92"/>
      <c r="SXT127" s="92"/>
      <c r="SXU127" s="92"/>
      <c r="SXV127" s="92"/>
      <c r="SXW127" s="92"/>
      <c r="SXX127" s="92"/>
      <c r="SXY127" s="92"/>
      <c r="SXZ127" s="92"/>
      <c r="SYA127" s="92"/>
      <c r="SYB127" s="92"/>
      <c r="SYC127" s="92"/>
      <c r="SYD127" s="92"/>
      <c r="SYE127" s="92"/>
      <c r="SYF127" s="92"/>
      <c r="SYG127" s="92"/>
      <c r="SYH127" s="92"/>
      <c r="SYI127" s="92"/>
      <c r="SYJ127" s="92"/>
      <c r="SYK127" s="92"/>
      <c r="SYL127" s="92"/>
      <c r="SYM127" s="92"/>
      <c r="SYN127" s="92"/>
      <c r="SYO127" s="92"/>
      <c r="SYP127" s="92"/>
      <c r="SYQ127" s="92"/>
      <c r="SYR127" s="92"/>
      <c r="SYS127" s="92"/>
      <c r="SYT127" s="92"/>
      <c r="SYU127" s="92"/>
      <c r="SYV127" s="92"/>
      <c r="SYW127" s="92"/>
      <c r="SYX127" s="92"/>
      <c r="SYY127" s="92"/>
      <c r="SYZ127" s="92"/>
      <c r="SZA127" s="92"/>
      <c r="SZB127" s="92"/>
      <c r="SZC127" s="92"/>
      <c r="SZD127" s="92"/>
      <c r="SZE127" s="92"/>
      <c r="SZF127" s="92"/>
      <c r="SZG127" s="92"/>
      <c r="SZH127" s="92"/>
      <c r="SZI127" s="92"/>
      <c r="SZJ127" s="92"/>
      <c r="SZK127" s="92"/>
      <c r="SZL127" s="92"/>
      <c r="SZM127" s="92"/>
      <c r="SZN127" s="92"/>
      <c r="SZO127" s="92"/>
      <c r="SZP127" s="92"/>
      <c r="SZQ127" s="92"/>
      <c r="SZR127" s="92"/>
      <c r="SZS127" s="92"/>
      <c r="SZT127" s="92"/>
      <c r="SZU127" s="92"/>
      <c r="SZV127" s="92"/>
      <c r="SZW127" s="92"/>
      <c r="SZX127" s="92"/>
      <c r="SZY127" s="92"/>
      <c r="SZZ127" s="92"/>
      <c r="TAA127" s="92"/>
      <c r="TAB127" s="92"/>
      <c r="TAC127" s="92"/>
      <c r="TAD127" s="92"/>
      <c r="TAE127" s="92"/>
      <c r="TAF127" s="92"/>
      <c r="TAG127" s="92"/>
      <c r="TAH127" s="92"/>
      <c r="TAI127" s="92"/>
      <c r="TAJ127" s="92"/>
      <c r="TAK127" s="92"/>
      <c r="TAL127" s="92"/>
      <c r="TAM127" s="92"/>
      <c r="TAN127" s="92"/>
      <c r="TAO127" s="92"/>
      <c r="TAP127" s="92"/>
      <c r="TAQ127" s="92"/>
      <c r="TAR127" s="92"/>
      <c r="TAS127" s="92"/>
      <c r="TAT127" s="92"/>
      <c r="TAU127" s="92"/>
      <c r="TAV127" s="92"/>
      <c r="TAW127" s="92"/>
      <c r="TAX127" s="92"/>
      <c r="TAY127" s="92"/>
      <c r="TAZ127" s="92"/>
      <c r="TBA127" s="92"/>
      <c r="TBB127" s="92"/>
      <c r="TBC127" s="92"/>
      <c r="TBD127" s="92"/>
      <c r="TBE127" s="92"/>
      <c r="TBF127" s="92"/>
      <c r="TBG127" s="92"/>
      <c r="TBH127" s="92"/>
      <c r="TBI127" s="92"/>
      <c r="TBJ127" s="92"/>
      <c r="TBK127" s="92"/>
      <c r="TBL127" s="92"/>
      <c r="TBM127" s="92"/>
      <c r="TBN127" s="92"/>
      <c r="TBO127" s="92"/>
      <c r="TBP127" s="92"/>
      <c r="TBQ127" s="92"/>
      <c r="TBR127" s="92"/>
      <c r="TBS127" s="92"/>
      <c r="TBT127" s="92"/>
      <c r="TBU127" s="92"/>
      <c r="TBV127" s="92"/>
      <c r="TBW127" s="92"/>
      <c r="TBX127" s="92"/>
      <c r="TBY127" s="92"/>
      <c r="TBZ127" s="92"/>
      <c r="TCA127" s="92"/>
      <c r="TCB127" s="92"/>
      <c r="TCC127" s="92"/>
      <c r="TCD127" s="92"/>
      <c r="TCE127" s="92"/>
      <c r="TCF127" s="92"/>
      <c r="TCG127" s="92"/>
      <c r="TCH127" s="92"/>
      <c r="TCI127" s="92"/>
      <c r="TCJ127" s="92"/>
      <c r="TCK127" s="92"/>
      <c r="TCL127" s="92"/>
      <c r="TCM127" s="92"/>
      <c r="TCN127" s="92"/>
      <c r="TCO127" s="92"/>
      <c r="TCP127" s="92"/>
      <c r="TCQ127" s="92"/>
      <c r="TCR127" s="92"/>
      <c r="TCS127" s="92"/>
      <c r="TCT127" s="92"/>
      <c r="TCU127" s="92"/>
      <c r="TCV127" s="92"/>
      <c r="TCW127" s="92"/>
      <c r="TCX127" s="92"/>
      <c r="TCY127" s="92"/>
      <c r="TCZ127" s="92"/>
      <c r="TDA127" s="92"/>
      <c r="TDB127" s="92"/>
      <c r="TDC127" s="92"/>
      <c r="TDD127" s="92"/>
      <c r="TDE127" s="92"/>
      <c r="TDF127" s="92"/>
      <c r="TDG127" s="92"/>
      <c r="TDH127" s="92"/>
      <c r="TDI127" s="92"/>
      <c r="TDJ127" s="92"/>
      <c r="TDK127" s="92"/>
      <c r="TDL127" s="92"/>
      <c r="TDM127" s="92"/>
      <c r="TDN127" s="92"/>
      <c r="TDO127" s="92"/>
      <c r="TDP127" s="92"/>
      <c r="TDQ127" s="92"/>
      <c r="TDR127" s="92"/>
      <c r="TDS127" s="92"/>
      <c r="TDT127" s="92"/>
      <c r="TDU127" s="92"/>
      <c r="TDV127" s="92"/>
      <c r="TDW127" s="92"/>
      <c r="TDX127" s="92"/>
      <c r="TDY127" s="92"/>
      <c r="TDZ127" s="92"/>
      <c r="TEA127" s="92"/>
      <c r="TEB127" s="92"/>
      <c r="TEC127" s="92"/>
      <c r="TED127" s="92"/>
      <c r="TEE127" s="92"/>
      <c r="TEF127" s="92"/>
      <c r="TEG127" s="92"/>
      <c r="TEH127" s="92"/>
      <c r="TEI127" s="92"/>
      <c r="TEJ127" s="92"/>
      <c r="TEK127" s="92"/>
      <c r="TEL127" s="92"/>
      <c r="TEM127" s="92"/>
      <c r="TEN127" s="92"/>
      <c r="TEO127" s="92"/>
      <c r="TEP127" s="92"/>
      <c r="TEQ127" s="92"/>
      <c r="TER127" s="92"/>
      <c r="TES127" s="92"/>
      <c r="TET127" s="92"/>
      <c r="TEU127" s="92"/>
      <c r="TEV127" s="92"/>
      <c r="TEW127" s="92"/>
      <c r="TEX127" s="92"/>
      <c r="TEY127" s="92"/>
      <c r="TEZ127" s="92"/>
      <c r="TFA127" s="92"/>
      <c r="TFB127" s="92"/>
      <c r="TFC127" s="92"/>
      <c r="TFD127" s="92"/>
      <c r="TFE127" s="92"/>
      <c r="TFF127" s="92"/>
      <c r="TFG127" s="92"/>
      <c r="TFH127" s="92"/>
      <c r="TFI127" s="92"/>
      <c r="TFJ127" s="92"/>
      <c r="TFK127" s="92"/>
      <c r="TFL127" s="92"/>
      <c r="TFM127" s="92"/>
      <c r="TFN127" s="92"/>
      <c r="TFO127" s="92"/>
      <c r="TFP127" s="92"/>
      <c r="TFQ127" s="92"/>
      <c r="TFR127" s="92"/>
      <c r="TFS127" s="92"/>
      <c r="TFT127" s="92"/>
      <c r="TFU127" s="92"/>
      <c r="TFV127" s="92"/>
      <c r="TFW127" s="92"/>
      <c r="TFX127" s="92"/>
      <c r="TFY127" s="92"/>
      <c r="TFZ127" s="92"/>
      <c r="TGA127" s="92"/>
      <c r="TGB127" s="92"/>
      <c r="TGC127" s="92"/>
      <c r="TGD127" s="92"/>
      <c r="TGE127" s="92"/>
      <c r="TGF127" s="92"/>
      <c r="TGG127" s="92"/>
      <c r="TGH127" s="92"/>
      <c r="TGI127" s="92"/>
      <c r="TGJ127" s="92"/>
      <c r="TGK127" s="92"/>
      <c r="TGL127" s="92"/>
      <c r="TGM127" s="92"/>
      <c r="TGN127" s="92"/>
      <c r="TGO127" s="92"/>
      <c r="TGP127" s="92"/>
      <c r="TGQ127" s="92"/>
      <c r="TGR127" s="92"/>
      <c r="TGS127" s="92"/>
      <c r="TGT127" s="92"/>
      <c r="TGU127" s="92"/>
      <c r="TGV127" s="92"/>
      <c r="TGW127" s="92"/>
      <c r="TGX127" s="92"/>
      <c r="TGY127" s="92"/>
      <c r="TGZ127" s="92"/>
      <c r="THA127" s="92"/>
      <c r="THB127" s="92"/>
      <c r="THC127" s="92"/>
      <c r="THD127" s="92"/>
      <c r="THE127" s="92"/>
      <c r="THF127" s="92"/>
      <c r="THG127" s="92"/>
      <c r="THH127" s="92"/>
      <c r="THI127" s="92"/>
      <c r="THJ127" s="92"/>
      <c r="THK127" s="92"/>
      <c r="THL127" s="92"/>
      <c r="THM127" s="92"/>
      <c r="THN127" s="92"/>
      <c r="THO127" s="92"/>
      <c r="THP127" s="92"/>
      <c r="THQ127" s="92"/>
      <c r="THR127" s="92"/>
      <c r="THS127" s="92"/>
      <c r="THT127" s="92"/>
      <c r="THU127" s="92"/>
      <c r="THV127" s="92"/>
      <c r="THW127" s="92"/>
      <c r="THX127" s="92"/>
      <c r="THY127" s="92"/>
      <c r="THZ127" s="92"/>
      <c r="TIA127" s="92"/>
      <c r="TIB127" s="92"/>
      <c r="TIC127" s="92"/>
      <c r="TID127" s="92"/>
      <c r="TIE127" s="92"/>
      <c r="TIF127" s="92"/>
      <c r="TIG127" s="92"/>
      <c r="TIH127" s="92"/>
      <c r="TII127" s="92"/>
      <c r="TIJ127" s="92"/>
      <c r="TIK127" s="92"/>
      <c r="TIL127" s="92"/>
      <c r="TIM127" s="92"/>
      <c r="TIN127" s="92"/>
      <c r="TIO127" s="92"/>
      <c r="TIP127" s="92"/>
      <c r="TIQ127" s="92"/>
      <c r="TIR127" s="92"/>
      <c r="TIS127" s="92"/>
      <c r="TIT127" s="92"/>
      <c r="TIU127" s="92"/>
      <c r="TIV127" s="92"/>
      <c r="TIW127" s="92"/>
      <c r="TIX127" s="92"/>
      <c r="TIY127" s="92"/>
      <c r="TIZ127" s="92"/>
      <c r="TJA127" s="92"/>
      <c r="TJB127" s="92"/>
      <c r="TJC127" s="92"/>
      <c r="TJD127" s="92"/>
      <c r="TJE127" s="92"/>
      <c r="TJF127" s="92"/>
      <c r="TJG127" s="92"/>
      <c r="TJH127" s="92"/>
      <c r="TJI127" s="92"/>
      <c r="TJJ127" s="92"/>
      <c r="TJK127" s="92"/>
      <c r="TJL127" s="92"/>
      <c r="TJM127" s="92"/>
      <c r="TJN127" s="92"/>
      <c r="TJO127" s="92"/>
      <c r="TJP127" s="92"/>
      <c r="TJQ127" s="92"/>
      <c r="TJR127" s="92"/>
      <c r="TJS127" s="92"/>
      <c r="TJT127" s="92"/>
      <c r="TJU127" s="92"/>
      <c r="TJV127" s="92"/>
      <c r="TJW127" s="92"/>
      <c r="TJX127" s="92"/>
      <c r="TJY127" s="92"/>
      <c r="TJZ127" s="92"/>
      <c r="TKA127" s="92"/>
      <c r="TKB127" s="92"/>
      <c r="TKC127" s="92"/>
      <c r="TKD127" s="92"/>
      <c r="TKE127" s="92"/>
      <c r="TKF127" s="92"/>
      <c r="TKG127" s="92"/>
      <c r="TKH127" s="92"/>
      <c r="TKI127" s="92"/>
      <c r="TKJ127" s="92"/>
      <c r="TKK127" s="92"/>
      <c r="TKL127" s="92"/>
      <c r="TKM127" s="92"/>
      <c r="TKN127" s="92"/>
      <c r="TKO127" s="92"/>
      <c r="TKP127" s="92"/>
      <c r="TKQ127" s="92"/>
      <c r="TKR127" s="92"/>
      <c r="TKS127" s="92"/>
      <c r="TKT127" s="92"/>
      <c r="TKU127" s="92"/>
      <c r="TKV127" s="92"/>
      <c r="TKW127" s="92"/>
      <c r="TKX127" s="92"/>
      <c r="TKY127" s="92"/>
      <c r="TKZ127" s="92"/>
      <c r="TLA127" s="92"/>
      <c r="TLB127" s="92"/>
      <c r="TLC127" s="92"/>
      <c r="TLD127" s="92"/>
      <c r="TLE127" s="92"/>
      <c r="TLF127" s="92"/>
      <c r="TLG127" s="92"/>
      <c r="TLH127" s="92"/>
      <c r="TLI127" s="92"/>
      <c r="TLJ127" s="92"/>
      <c r="TLK127" s="92"/>
      <c r="TLL127" s="92"/>
      <c r="TLM127" s="92"/>
      <c r="TLN127" s="92"/>
      <c r="TLO127" s="92"/>
      <c r="TLP127" s="92"/>
      <c r="TLQ127" s="92"/>
      <c r="TLR127" s="92"/>
      <c r="TLS127" s="92"/>
      <c r="TLT127" s="92"/>
      <c r="TLU127" s="92"/>
      <c r="TLV127" s="92"/>
      <c r="TLW127" s="92"/>
      <c r="TLX127" s="92"/>
      <c r="TLY127" s="92"/>
      <c r="TLZ127" s="92"/>
      <c r="TMA127" s="92"/>
      <c r="TMB127" s="92"/>
      <c r="TMC127" s="92"/>
      <c r="TMD127" s="92"/>
      <c r="TME127" s="92"/>
      <c r="TMF127" s="92"/>
      <c r="TMG127" s="92"/>
      <c r="TMH127" s="92"/>
      <c r="TMI127" s="92"/>
      <c r="TMJ127" s="92"/>
      <c r="TMK127" s="92"/>
      <c r="TML127" s="92"/>
      <c r="TMM127" s="92"/>
      <c r="TMN127" s="92"/>
      <c r="TMO127" s="92"/>
      <c r="TMP127" s="92"/>
      <c r="TMQ127" s="92"/>
      <c r="TMR127" s="92"/>
      <c r="TMS127" s="92"/>
      <c r="TMT127" s="92"/>
      <c r="TMU127" s="92"/>
      <c r="TMV127" s="92"/>
      <c r="TMW127" s="92"/>
      <c r="TMX127" s="92"/>
      <c r="TMY127" s="92"/>
      <c r="TMZ127" s="92"/>
      <c r="TNA127" s="92"/>
      <c r="TNB127" s="92"/>
      <c r="TNC127" s="92"/>
      <c r="TND127" s="92"/>
      <c r="TNE127" s="92"/>
      <c r="TNF127" s="92"/>
      <c r="TNG127" s="92"/>
      <c r="TNH127" s="92"/>
      <c r="TNI127" s="92"/>
      <c r="TNJ127" s="92"/>
      <c r="TNK127" s="92"/>
      <c r="TNL127" s="92"/>
      <c r="TNM127" s="92"/>
      <c r="TNN127" s="92"/>
      <c r="TNO127" s="92"/>
      <c r="TNP127" s="92"/>
      <c r="TNQ127" s="92"/>
      <c r="TNR127" s="92"/>
      <c r="TNS127" s="92"/>
      <c r="TNT127" s="92"/>
      <c r="TNU127" s="92"/>
      <c r="TNV127" s="92"/>
      <c r="TNW127" s="92"/>
      <c r="TNX127" s="92"/>
      <c r="TNY127" s="92"/>
      <c r="TNZ127" s="92"/>
      <c r="TOA127" s="92"/>
      <c r="TOB127" s="92"/>
      <c r="TOC127" s="92"/>
      <c r="TOD127" s="92"/>
      <c r="TOE127" s="92"/>
      <c r="TOF127" s="92"/>
      <c r="TOG127" s="92"/>
      <c r="TOH127" s="92"/>
      <c r="TOI127" s="92"/>
      <c r="TOJ127" s="92"/>
      <c r="TOK127" s="92"/>
      <c r="TOL127" s="92"/>
      <c r="TOM127" s="92"/>
      <c r="TON127" s="92"/>
      <c r="TOO127" s="92"/>
      <c r="TOP127" s="92"/>
      <c r="TOQ127" s="92"/>
      <c r="TOR127" s="92"/>
      <c r="TOS127" s="92"/>
      <c r="TOT127" s="92"/>
      <c r="TOU127" s="92"/>
      <c r="TOV127" s="92"/>
      <c r="TOW127" s="92"/>
      <c r="TOX127" s="92"/>
      <c r="TOY127" s="92"/>
      <c r="TOZ127" s="92"/>
      <c r="TPA127" s="92"/>
      <c r="TPB127" s="92"/>
      <c r="TPC127" s="92"/>
      <c r="TPD127" s="92"/>
      <c r="TPE127" s="92"/>
      <c r="TPF127" s="92"/>
      <c r="TPG127" s="92"/>
      <c r="TPH127" s="92"/>
      <c r="TPI127" s="92"/>
      <c r="TPJ127" s="92"/>
      <c r="TPK127" s="92"/>
      <c r="TPL127" s="92"/>
      <c r="TPM127" s="92"/>
      <c r="TPN127" s="92"/>
      <c r="TPO127" s="92"/>
      <c r="TPP127" s="92"/>
      <c r="TPQ127" s="92"/>
      <c r="TPR127" s="92"/>
      <c r="TPS127" s="92"/>
      <c r="TPT127" s="92"/>
      <c r="TPU127" s="92"/>
      <c r="TPV127" s="92"/>
      <c r="TPW127" s="92"/>
      <c r="TPX127" s="92"/>
      <c r="TPY127" s="92"/>
      <c r="TPZ127" s="92"/>
      <c r="TQA127" s="92"/>
      <c r="TQB127" s="92"/>
      <c r="TQC127" s="92"/>
      <c r="TQD127" s="92"/>
      <c r="TQE127" s="92"/>
      <c r="TQF127" s="92"/>
      <c r="TQG127" s="92"/>
      <c r="TQH127" s="92"/>
      <c r="TQI127" s="92"/>
      <c r="TQJ127" s="92"/>
      <c r="TQK127" s="92"/>
      <c r="TQL127" s="92"/>
      <c r="TQM127" s="92"/>
      <c r="TQN127" s="92"/>
      <c r="TQO127" s="92"/>
      <c r="TQP127" s="92"/>
      <c r="TQQ127" s="92"/>
      <c r="TQR127" s="92"/>
      <c r="TQS127" s="92"/>
      <c r="TQT127" s="92"/>
      <c r="TQU127" s="92"/>
      <c r="TQV127" s="92"/>
      <c r="TQW127" s="92"/>
      <c r="TQX127" s="92"/>
      <c r="TQY127" s="92"/>
      <c r="TQZ127" s="92"/>
      <c r="TRA127" s="92"/>
      <c r="TRB127" s="92"/>
      <c r="TRC127" s="92"/>
      <c r="TRD127" s="92"/>
      <c r="TRE127" s="92"/>
      <c r="TRF127" s="92"/>
      <c r="TRG127" s="92"/>
      <c r="TRH127" s="92"/>
      <c r="TRI127" s="92"/>
      <c r="TRJ127" s="92"/>
      <c r="TRK127" s="92"/>
      <c r="TRL127" s="92"/>
      <c r="TRM127" s="92"/>
      <c r="TRN127" s="92"/>
      <c r="TRO127" s="92"/>
      <c r="TRP127" s="92"/>
      <c r="TRQ127" s="92"/>
      <c r="TRR127" s="92"/>
      <c r="TRS127" s="92"/>
      <c r="TRT127" s="92"/>
      <c r="TRU127" s="92"/>
      <c r="TRV127" s="92"/>
      <c r="TRW127" s="92"/>
      <c r="TRX127" s="92"/>
      <c r="TRY127" s="92"/>
      <c r="TRZ127" s="92"/>
      <c r="TSA127" s="92"/>
      <c r="TSB127" s="92"/>
      <c r="TSC127" s="92"/>
      <c r="TSD127" s="92"/>
      <c r="TSE127" s="92"/>
      <c r="TSF127" s="92"/>
      <c r="TSG127" s="92"/>
      <c r="TSH127" s="92"/>
      <c r="TSI127" s="92"/>
      <c r="TSJ127" s="92"/>
      <c r="TSK127" s="92"/>
      <c r="TSL127" s="92"/>
      <c r="TSM127" s="92"/>
      <c r="TSN127" s="92"/>
      <c r="TSO127" s="92"/>
      <c r="TSP127" s="92"/>
      <c r="TSQ127" s="92"/>
      <c r="TSR127" s="92"/>
      <c r="TSS127" s="92"/>
      <c r="TST127" s="92"/>
      <c r="TSU127" s="92"/>
      <c r="TSV127" s="92"/>
      <c r="TSW127" s="92"/>
      <c r="TSX127" s="92"/>
      <c r="TSY127" s="92"/>
      <c r="TSZ127" s="92"/>
      <c r="TTA127" s="92"/>
      <c r="TTB127" s="92"/>
      <c r="TTC127" s="92"/>
      <c r="TTD127" s="92"/>
      <c r="TTE127" s="92"/>
      <c r="TTF127" s="92"/>
      <c r="TTG127" s="92"/>
      <c r="TTH127" s="92"/>
      <c r="TTI127" s="92"/>
      <c r="TTJ127" s="92"/>
      <c r="TTK127" s="92"/>
      <c r="TTL127" s="92"/>
      <c r="TTM127" s="92"/>
      <c r="TTN127" s="92"/>
      <c r="TTO127" s="92"/>
      <c r="TTP127" s="92"/>
      <c r="TTQ127" s="92"/>
      <c r="TTR127" s="92"/>
      <c r="TTS127" s="92"/>
      <c r="TTT127" s="92"/>
      <c r="TTU127" s="92"/>
      <c r="TTV127" s="92"/>
      <c r="TTW127" s="92"/>
      <c r="TTX127" s="92"/>
      <c r="TTY127" s="92"/>
      <c r="TTZ127" s="92"/>
      <c r="TUA127" s="92"/>
      <c r="TUB127" s="92"/>
      <c r="TUC127" s="92"/>
      <c r="TUD127" s="92"/>
      <c r="TUE127" s="92"/>
      <c r="TUF127" s="92"/>
      <c r="TUG127" s="92"/>
      <c r="TUH127" s="92"/>
      <c r="TUI127" s="92"/>
      <c r="TUJ127" s="92"/>
      <c r="TUK127" s="92"/>
      <c r="TUL127" s="92"/>
      <c r="TUM127" s="92"/>
      <c r="TUN127" s="92"/>
      <c r="TUO127" s="92"/>
      <c r="TUP127" s="92"/>
      <c r="TUQ127" s="92"/>
      <c r="TUR127" s="92"/>
      <c r="TUS127" s="92"/>
      <c r="TUT127" s="92"/>
      <c r="TUU127" s="92"/>
      <c r="TUV127" s="92"/>
      <c r="TUW127" s="92"/>
      <c r="TUX127" s="92"/>
      <c r="TUY127" s="92"/>
      <c r="TUZ127" s="92"/>
      <c r="TVA127" s="92"/>
      <c r="TVB127" s="92"/>
      <c r="TVC127" s="92"/>
      <c r="TVD127" s="92"/>
      <c r="TVE127" s="92"/>
      <c r="TVF127" s="92"/>
      <c r="TVG127" s="92"/>
      <c r="TVH127" s="92"/>
      <c r="TVI127" s="92"/>
      <c r="TVJ127" s="92"/>
      <c r="TVK127" s="92"/>
      <c r="TVL127" s="92"/>
      <c r="TVM127" s="92"/>
      <c r="TVN127" s="92"/>
      <c r="TVO127" s="92"/>
      <c r="TVP127" s="92"/>
      <c r="TVQ127" s="92"/>
      <c r="TVR127" s="92"/>
      <c r="TVS127" s="92"/>
      <c r="TVT127" s="92"/>
      <c r="TVU127" s="92"/>
      <c r="TVV127" s="92"/>
      <c r="TVW127" s="92"/>
      <c r="TVX127" s="92"/>
      <c r="TVY127" s="92"/>
      <c r="TVZ127" s="92"/>
      <c r="TWA127" s="92"/>
      <c r="TWB127" s="92"/>
      <c r="TWC127" s="92"/>
      <c r="TWD127" s="92"/>
      <c r="TWE127" s="92"/>
      <c r="TWF127" s="92"/>
      <c r="TWG127" s="92"/>
      <c r="TWH127" s="92"/>
      <c r="TWI127" s="92"/>
      <c r="TWJ127" s="92"/>
      <c r="TWK127" s="92"/>
      <c r="TWL127" s="92"/>
      <c r="TWM127" s="92"/>
      <c r="TWN127" s="92"/>
      <c r="TWO127" s="92"/>
      <c r="TWP127" s="92"/>
      <c r="TWQ127" s="92"/>
      <c r="TWR127" s="92"/>
      <c r="TWS127" s="92"/>
      <c r="TWT127" s="92"/>
      <c r="TWU127" s="92"/>
      <c r="TWV127" s="92"/>
      <c r="TWW127" s="92"/>
      <c r="TWX127" s="92"/>
      <c r="TWY127" s="92"/>
      <c r="TWZ127" s="92"/>
      <c r="TXA127" s="92"/>
      <c r="TXB127" s="92"/>
      <c r="TXC127" s="92"/>
      <c r="TXD127" s="92"/>
      <c r="TXE127" s="92"/>
      <c r="TXF127" s="92"/>
      <c r="TXG127" s="92"/>
      <c r="TXH127" s="92"/>
      <c r="TXI127" s="92"/>
      <c r="TXJ127" s="92"/>
      <c r="TXK127" s="92"/>
      <c r="TXL127" s="92"/>
      <c r="TXM127" s="92"/>
      <c r="TXN127" s="92"/>
      <c r="TXO127" s="92"/>
      <c r="TXP127" s="92"/>
      <c r="TXQ127" s="92"/>
      <c r="TXR127" s="92"/>
      <c r="TXS127" s="92"/>
      <c r="TXT127" s="92"/>
      <c r="TXU127" s="92"/>
      <c r="TXV127" s="92"/>
      <c r="TXW127" s="92"/>
      <c r="TXX127" s="92"/>
      <c r="TXY127" s="92"/>
      <c r="TXZ127" s="92"/>
      <c r="TYA127" s="92"/>
      <c r="TYB127" s="92"/>
      <c r="TYC127" s="92"/>
      <c r="TYD127" s="92"/>
      <c r="TYE127" s="92"/>
      <c r="TYF127" s="92"/>
      <c r="TYG127" s="92"/>
      <c r="TYH127" s="92"/>
      <c r="TYI127" s="92"/>
      <c r="TYJ127" s="92"/>
      <c r="TYK127" s="92"/>
      <c r="TYL127" s="92"/>
      <c r="TYM127" s="92"/>
      <c r="TYN127" s="92"/>
      <c r="TYO127" s="92"/>
      <c r="TYP127" s="92"/>
      <c r="TYQ127" s="92"/>
      <c r="TYR127" s="92"/>
      <c r="TYS127" s="92"/>
      <c r="TYT127" s="92"/>
      <c r="TYU127" s="92"/>
      <c r="TYV127" s="92"/>
      <c r="TYW127" s="92"/>
      <c r="TYX127" s="92"/>
      <c r="TYY127" s="92"/>
      <c r="TYZ127" s="92"/>
      <c r="TZA127" s="92"/>
      <c r="TZB127" s="92"/>
      <c r="TZC127" s="92"/>
      <c r="TZD127" s="92"/>
      <c r="TZE127" s="92"/>
      <c r="TZF127" s="92"/>
      <c r="TZG127" s="92"/>
      <c r="TZH127" s="92"/>
      <c r="TZI127" s="92"/>
      <c r="TZJ127" s="92"/>
      <c r="TZK127" s="92"/>
      <c r="TZL127" s="92"/>
      <c r="TZM127" s="92"/>
      <c r="TZN127" s="92"/>
      <c r="TZO127" s="92"/>
      <c r="TZP127" s="92"/>
      <c r="TZQ127" s="92"/>
      <c r="TZR127" s="92"/>
      <c r="TZS127" s="92"/>
      <c r="TZT127" s="92"/>
      <c r="TZU127" s="92"/>
      <c r="TZV127" s="92"/>
      <c r="TZW127" s="92"/>
      <c r="TZX127" s="92"/>
      <c r="TZY127" s="92"/>
      <c r="TZZ127" s="92"/>
      <c r="UAA127" s="92"/>
      <c r="UAB127" s="92"/>
      <c r="UAC127" s="92"/>
      <c r="UAD127" s="92"/>
      <c r="UAE127" s="92"/>
      <c r="UAF127" s="92"/>
      <c r="UAG127" s="92"/>
      <c r="UAH127" s="92"/>
      <c r="UAI127" s="92"/>
      <c r="UAJ127" s="92"/>
      <c r="UAK127" s="92"/>
      <c r="UAL127" s="92"/>
      <c r="UAM127" s="92"/>
      <c r="UAN127" s="92"/>
      <c r="UAO127" s="92"/>
      <c r="UAP127" s="92"/>
      <c r="UAQ127" s="92"/>
      <c r="UAR127" s="92"/>
      <c r="UAS127" s="92"/>
      <c r="UAT127" s="92"/>
      <c r="UAU127" s="92"/>
      <c r="UAV127" s="92"/>
      <c r="UAW127" s="92"/>
      <c r="UAX127" s="92"/>
      <c r="UAY127" s="92"/>
      <c r="UAZ127" s="92"/>
      <c r="UBA127" s="92"/>
      <c r="UBB127" s="92"/>
      <c r="UBC127" s="92"/>
      <c r="UBD127" s="92"/>
      <c r="UBE127" s="92"/>
      <c r="UBF127" s="92"/>
      <c r="UBG127" s="92"/>
      <c r="UBH127" s="92"/>
      <c r="UBI127" s="92"/>
      <c r="UBJ127" s="92"/>
      <c r="UBK127" s="92"/>
      <c r="UBL127" s="92"/>
      <c r="UBM127" s="92"/>
      <c r="UBN127" s="92"/>
      <c r="UBO127" s="92"/>
      <c r="UBP127" s="92"/>
      <c r="UBQ127" s="92"/>
      <c r="UBR127" s="92"/>
      <c r="UBS127" s="92"/>
      <c r="UBT127" s="92"/>
      <c r="UBU127" s="92"/>
      <c r="UBV127" s="92"/>
      <c r="UBW127" s="92"/>
      <c r="UBX127" s="92"/>
      <c r="UBY127" s="92"/>
      <c r="UBZ127" s="92"/>
      <c r="UCA127" s="92"/>
      <c r="UCB127" s="92"/>
      <c r="UCC127" s="92"/>
      <c r="UCD127" s="92"/>
      <c r="UCE127" s="92"/>
      <c r="UCF127" s="92"/>
      <c r="UCG127" s="92"/>
      <c r="UCH127" s="92"/>
      <c r="UCI127" s="92"/>
      <c r="UCJ127" s="92"/>
      <c r="UCK127" s="92"/>
      <c r="UCL127" s="92"/>
      <c r="UCM127" s="92"/>
      <c r="UCN127" s="92"/>
      <c r="UCO127" s="92"/>
      <c r="UCP127" s="92"/>
      <c r="UCQ127" s="92"/>
      <c r="UCR127" s="92"/>
      <c r="UCS127" s="92"/>
      <c r="UCT127" s="92"/>
      <c r="UCU127" s="92"/>
      <c r="UCV127" s="92"/>
      <c r="UCW127" s="92"/>
      <c r="UCX127" s="92"/>
      <c r="UCY127" s="92"/>
      <c r="UCZ127" s="92"/>
      <c r="UDA127" s="92"/>
      <c r="UDB127" s="92"/>
      <c r="UDC127" s="92"/>
      <c r="UDD127" s="92"/>
      <c r="UDE127" s="92"/>
      <c r="UDF127" s="92"/>
      <c r="UDG127" s="92"/>
      <c r="UDH127" s="92"/>
      <c r="UDI127" s="92"/>
      <c r="UDJ127" s="92"/>
      <c r="UDK127" s="92"/>
      <c r="UDL127" s="92"/>
      <c r="UDM127" s="92"/>
      <c r="UDN127" s="92"/>
      <c r="UDO127" s="92"/>
      <c r="UDP127" s="92"/>
      <c r="UDQ127" s="92"/>
      <c r="UDR127" s="92"/>
      <c r="UDS127" s="92"/>
      <c r="UDT127" s="92"/>
      <c r="UDU127" s="92"/>
      <c r="UDV127" s="92"/>
      <c r="UDW127" s="92"/>
      <c r="UDX127" s="92"/>
      <c r="UDY127" s="92"/>
      <c r="UDZ127" s="92"/>
      <c r="UEA127" s="92"/>
      <c r="UEB127" s="92"/>
      <c r="UEC127" s="92"/>
      <c r="UED127" s="92"/>
      <c r="UEE127" s="92"/>
      <c r="UEF127" s="92"/>
      <c r="UEG127" s="92"/>
      <c r="UEH127" s="92"/>
      <c r="UEI127" s="92"/>
      <c r="UEJ127" s="92"/>
      <c r="UEK127" s="92"/>
      <c r="UEL127" s="92"/>
      <c r="UEM127" s="92"/>
      <c r="UEN127" s="92"/>
      <c r="UEO127" s="92"/>
      <c r="UEP127" s="92"/>
      <c r="UEQ127" s="92"/>
      <c r="UER127" s="92"/>
      <c r="UES127" s="92"/>
      <c r="UET127" s="92"/>
      <c r="UEU127" s="92"/>
      <c r="UEV127" s="92"/>
      <c r="UEW127" s="92"/>
      <c r="UEX127" s="92"/>
      <c r="UEY127" s="92"/>
      <c r="UEZ127" s="92"/>
      <c r="UFA127" s="92"/>
      <c r="UFB127" s="92"/>
      <c r="UFC127" s="92"/>
      <c r="UFD127" s="92"/>
      <c r="UFE127" s="92"/>
      <c r="UFF127" s="92"/>
      <c r="UFG127" s="92"/>
      <c r="UFH127" s="92"/>
      <c r="UFI127" s="92"/>
      <c r="UFJ127" s="92"/>
      <c r="UFK127" s="92"/>
      <c r="UFL127" s="92"/>
      <c r="UFM127" s="92"/>
      <c r="UFN127" s="92"/>
      <c r="UFO127" s="92"/>
      <c r="UFP127" s="92"/>
      <c r="UFQ127" s="92"/>
      <c r="UFR127" s="92"/>
      <c r="UFS127" s="92"/>
      <c r="UFT127" s="92"/>
      <c r="UFU127" s="92"/>
      <c r="UFV127" s="92"/>
      <c r="UFW127" s="92"/>
      <c r="UFX127" s="92"/>
      <c r="UFY127" s="92"/>
      <c r="UFZ127" s="92"/>
      <c r="UGA127" s="92"/>
      <c r="UGB127" s="92"/>
      <c r="UGC127" s="92"/>
      <c r="UGD127" s="92"/>
      <c r="UGE127" s="92"/>
      <c r="UGF127" s="92"/>
      <c r="UGG127" s="92"/>
      <c r="UGH127" s="92"/>
      <c r="UGI127" s="92"/>
      <c r="UGJ127" s="92"/>
      <c r="UGK127" s="92"/>
      <c r="UGL127" s="92"/>
      <c r="UGM127" s="92"/>
      <c r="UGN127" s="92"/>
      <c r="UGO127" s="92"/>
      <c r="UGP127" s="92"/>
      <c r="UGQ127" s="92"/>
      <c r="UGR127" s="92"/>
      <c r="UGS127" s="92"/>
      <c r="UGT127" s="92"/>
      <c r="UGU127" s="92"/>
      <c r="UGV127" s="92"/>
      <c r="UGW127" s="92"/>
      <c r="UGX127" s="92"/>
      <c r="UGY127" s="92"/>
      <c r="UGZ127" s="92"/>
      <c r="UHA127" s="92"/>
      <c r="UHB127" s="92"/>
      <c r="UHC127" s="92"/>
      <c r="UHD127" s="92"/>
      <c r="UHE127" s="92"/>
      <c r="UHF127" s="92"/>
      <c r="UHG127" s="92"/>
      <c r="UHH127" s="92"/>
      <c r="UHI127" s="92"/>
      <c r="UHJ127" s="92"/>
      <c r="UHK127" s="92"/>
      <c r="UHL127" s="92"/>
      <c r="UHM127" s="92"/>
      <c r="UHN127" s="92"/>
      <c r="UHO127" s="92"/>
      <c r="UHP127" s="92"/>
      <c r="UHQ127" s="92"/>
      <c r="UHR127" s="92"/>
      <c r="UHS127" s="92"/>
      <c r="UHT127" s="92"/>
      <c r="UHU127" s="92"/>
      <c r="UHV127" s="92"/>
      <c r="UHW127" s="92"/>
      <c r="UHX127" s="92"/>
      <c r="UHY127" s="92"/>
      <c r="UHZ127" s="92"/>
      <c r="UIA127" s="92"/>
      <c r="UIB127" s="92"/>
      <c r="UIC127" s="92"/>
      <c r="UID127" s="92"/>
      <c r="UIE127" s="92"/>
      <c r="UIF127" s="92"/>
      <c r="UIG127" s="92"/>
      <c r="UIH127" s="92"/>
      <c r="UII127" s="92"/>
      <c r="UIJ127" s="92"/>
      <c r="UIK127" s="92"/>
      <c r="UIL127" s="92"/>
      <c r="UIM127" s="92"/>
      <c r="UIN127" s="92"/>
      <c r="UIO127" s="92"/>
      <c r="UIP127" s="92"/>
      <c r="UIQ127" s="92"/>
      <c r="UIR127" s="92"/>
      <c r="UIS127" s="92"/>
      <c r="UIT127" s="92"/>
      <c r="UIU127" s="92"/>
      <c r="UIV127" s="92"/>
      <c r="UIW127" s="92"/>
      <c r="UIX127" s="92"/>
      <c r="UIY127" s="92"/>
      <c r="UIZ127" s="92"/>
      <c r="UJA127" s="92"/>
      <c r="UJB127" s="92"/>
      <c r="UJC127" s="92"/>
      <c r="UJD127" s="92"/>
      <c r="UJE127" s="92"/>
      <c r="UJF127" s="92"/>
      <c r="UJG127" s="92"/>
      <c r="UJH127" s="92"/>
      <c r="UJI127" s="92"/>
      <c r="UJJ127" s="92"/>
      <c r="UJK127" s="92"/>
      <c r="UJL127" s="92"/>
      <c r="UJM127" s="92"/>
      <c r="UJN127" s="92"/>
      <c r="UJO127" s="92"/>
      <c r="UJP127" s="92"/>
      <c r="UJQ127" s="92"/>
      <c r="UJR127" s="92"/>
      <c r="UJS127" s="92"/>
      <c r="UJT127" s="92"/>
      <c r="UJU127" s="92"/>
      <c r="UJV127" s="92"/>
      <c r="UJW127" s="92"/>
      <c r="UJX127" s="92"/>
      <c r="UJY127" s="92"/>
      <c r="UJZ127" s="92"/>
      <c r="UKA127" s="92"/>
      <c r="UKB127" s="92"/>
      <c r="UKC127" s="92"/>
      <c r="UKD127" s="92"/>
      <c r="UKE127" s="92"/>
      <c r="UKF127" s="92"/>
      <c r="UKG127" s="92"/>
      <c r="UKH127" s="92"/>
      <c r="UKI127" s="92"/>
      <c r="UKJ127" s="92"/>
      <c r="UKK127" s="92"/>
      <c r="UKL127" s="92"/>
      <c r="UKM127" s="92"/>
      <c r="UKN127" s="92"/>
      <c r="UKO127" s="92"/>
      <c r="UKP127" s="92"/>
      <c r="UKQ127" s="92"/>
      <c r="UKR127" s="92"/>
      <c r="UKS127" s="92"/>
      <c r="UKT127" s="92"/>
      <c r="UKU127" s="92"/>
      <c r="UKV127" s="92"/>
      <c r="UKW127" s="92"/>
      <c r="UKX127" s="92"/>
      <c r="UKY127" s="92"/>
      <c r="UKZ127" s="92"/>
      <c r="ULA127" s="92"/>
      <c r="ULB127" s="92"/>
      <c r="ULC127" s="92"/>
      <c r="ULD127" s="92"/>
      <c r="ULE127" s="92"/>
      <c r="ULF127" s="92"/>
      <c r="ULG127" s="92"/>
      <c r="ULH127" s="92"/>
      <c r="ULI127" s="92"/>
      <c r="ULJ127" s="92"/>
      <c r="ULK127" s="92"/>
      <c r="ULL127" s="92"/>
      <c r="ULM127" s="92"/>
      <c r="ULN127" s="92"/>
      <c r="ULO127" s="92"/>
      <c r="ULP127" s="92"/>
      <c r="ULQ127" s="92"/>
      <c r="ULR127" s="92"/>
      <c r="ULS127" s="92"/>
      <c r="ULT127" s="92"/>
      <c r="ULU127" s="92"/>
      <c r="ULV127" s="92"/>
      <c r="ULW127" s="92"/>
      <c r="ULX127" s="92"/>
      <c r="ULY127" s="92"/>
      <c r="ULZ127" s="92"/>
      <c r="UMA127" s="92"/>
      <c r="UMB127" s="92"/>
      <c r="UMC127" s="92"/>
      <c r="UMD127" s="92"/>
      <c r="UME127" s="92"/>
      <c r="UMF127" s="92"/>
      <c r="UMG127" s="92"/>
      <c r="UMH127" s="92"/>
      <c r="UMI127" s="92"/>
      <c r="UMJ127" s="92"/>
      <c r="UMK127" s="92"/>
      <c r="UML127" s="92"/>
      <c r="UMM127" s="92"/>
      <c r="UMN127" s="92"/>
      <c r="UMO127" s="92"/>
      <c r="UMP127" s="92"/>
      <c r="UMQ127" s="92"/>
      <c r="UMR127" s="92"/>
      <c r="UMS127" s="92"/>
      <c r="UMT127" s="92"/>
      <c r="UMU127" s="92"/>
      <c r="UMV127" s="92"/>
      <c r="UMW127" s="92"/>
      <c r="UMX127" s="92"/>
      <c r="UMY127" s="92"/>
      <c r="UMZ127" s="92"/>
      <c r="UNA127" s="92"/>
      <c r="UNB127" s="92"/>
      <c r="UNC127" s="92"/>
      <c r="UND127" s="92"/>
      <c r="UNE127" s="92"/>
      <c r="UNF127" s="92"/>
      <c r="UNG127" s="92"/>
      <c r="UNH127" s="92"/>
      <c r="UNI127" s="92"/>
      <c r="UNJ127" s="92"/>
      <c r="UNK127" s="92"/>
      <c r="UNL127" s="92"/>
      <c r="UNM127" s="92"/>
      <c r="UNN127" s="92"/>
      <c r="UNO127" s="92"/>
      <c r="UNP127" s="92"/>
      <c r="UNQ127" s="92"/>
      <c r="UNR127" s="92"/>
      <c r="UNS127" s="92"/>
      <c r="UNT127" s="92"/>
      <c r="UNU127" s="92"/>
      <c r="UNV127" s="92"/>
      <c r="UNW127" s="92"/>
      <c r="UNX127" s="92"/>
      <c r="UNY127" s="92"/>
      <c r="UNZ127" s="92"/>
      <c r="UOA127" s="92"/>
      <c r="UOB127" s="92"/>
      <c r="UOC127" s="92"/>
      <c r="UOD127" s="92"/>
      <c r="UOE127" s="92"/>
      <c r="UOF127" s="92"/>
      <c r="UOG127" s="92"/>
      <c r="UOH127" s="92"/>
      <c r="UOI127" s="92"/>
      <c r="UOJ127" s="92"/>
      <c r="UOK127" s="92"/>
      <c r="UOL127" s="92"/>
      <c r="UOM127" s="92"/>
      <c r="UON127" s="92"/>
      <c r="UOO127" s="92"/>
      <c r="UOP127" s="92"/>
      <c r="UOQ127" s="92"/>
      <c r="UOR127" s="92"/>
      <c r="UOS127" s="92"/>
      <c r="UOT127" s="92"/>
      <c r="UOU127" s="92"/>
      <c r="UOV127" s="92"/>
      <c r="UOW127" s="92"/>
      <c r="UOX127" s="92"/>
      <c r="UOY127" s="92"/>
      <c r="UOZ127" s="92"/>
      <c r="UPA127" s="92"/>
      <c r="UPB127" s="92"/>
      <c r="UPC127" s="92"/>
      <c r="UPD127" s="92"/>
      <c r="UPE127" s="92"/>
      <c r="UPF127" s="92"/>
      <c r="UPG127" s="92"/>
      <c r="UPH127" s="92"/>
      <c r="UPI127" s="92"/>
      <c r="UPJ127" s="92"/>
      <c r="UPK127" s="92"/>
      <c r="UPL127" s="92"/>
      <c r="UPM127" s="92"/>
      <c r="UPN127" s="92"/>
      <c r="UPO127" s="92"/>
      <c r="UPP127" s="92"/>
      <c r="UPQ127" s="92"/>
      <c r="UPR127" s="92"/>
      <c r="UPS127" s="92"/>
      <c r="UPT127" s="92"/>
      <c r="UPU127" s="92"/>
      <c r="UPV127" s="92"/>
      <c r="UPW127" s="92"/>
      <c r="UPX127" s="92"/>
      <c r="UPY127" s="92"/>
      <c r="UPZ127" s="92"/>
      <c r="UQA127" s="92"/>
      <c r="UQB127" s="92"/>
      <c r="UQC127" s="92"/>
      <c r="UQD127" s="92"/>
      <c r="UQE127" s="92"/>
      <c r="UQF127" s="92"/>
      <c r="UQG127" s="92"/>
      <c r="UQH127" s="92"/>
      <c r="UQI127" s="92"/>
      <c r="UQJ127" s="92"/>
      <c r="UQK127" s="92"/>
      <c r="UQL127" s="92"/>
      <c r="UQM127" s="92"/>
      <c r="UQN127" s="92"/>
      <c r="UQO127" s="92"/>
      <c r="UQP127" s="92"/>
      <c r="UQQ127" s="92"/>
      <c r="UQR127" s="92"/>
      <c r="UQS127" s="92"/>
      <c r="UQT127" s="92"/>
      <c r="UQU127" s="92"/>
      <c r="UQV127" s="92"/>
      <c r="UQW127" s="92"/>
      <c r="UQX127" s="92"/>
      <c r="UQY127" s="92"/>
      <c r="UQZ127" s="92"/>
      <c r="URA127" s="92"/>
      <c r="URB127" s="92"/>
      <c r="URC127" s="92"/>
      <c r="URD127" s="92"/>
      <c r="URE127" s="92"/>
      <c r="URF127" s="92"/>
      <c r="URG127" s="92"/>
      <c r="URH127" s="92"/>
      <c r="URI127" s="92"/>
      <c r="URJ127" s="92"/>
      <c r="URK127" s="92"/>
      <c r="URL127" s="92"/>
      <c r="URM127" s="92"/>
      <c r="URN127" s="92"/>
      <c r="URO127" s="92"/>
      <c r="URP127" s="92"/>
      <c r="URQ127" s="92"/>
      <c r="URR127" s="92"/>
      <c r="URS127" s="92"/>
      <c r="URT127" s="92"/>
      <c r="URU127" s="92"/>
      <c r="URV127" s="92"/>
      <c r="URW127" s="92"/>
      <c r="URX127" s="92"/>
      <c r="URY127" s="92"/>
      <c r="URZ127" s="92"/>
      <c r="USA127" s="92"/>
      <c r="USB127" s="92"/>
      <c r="USC127" s="92"/>
      <c r="USD127" s="92"/>
      <c r="USE127" s="92"/>
      <c r="USF127" s="92"/>
      <c r="USG127" s="92"/>
      <c r="USH127" s="92"/>
      <c r="USI127" s="92"/>
      <c r="USJ127" s="92"/>
      <c r="USK127" s="92"/>
      <c r="USL127" s="92"/>
      <c r="USM127" s="92"/>
      <c r="USN127" s="92"/>
      <c r="USO127" s="92"/>
      <c r="USP127" s="92"/>
      <c r="USQ127" s="92"/>
      <c r="USR127" s="92"/>
      <c r="USS127" s="92"/>
      <c r="UST127" s="92"/>
      <c r="USU127" s="92"/>
      <c r="USV127" s="92"/>
      <c r="USW127" s="92"/>
      <c r="USX127" s="92"/>
      <c r="USY127" s="92"/>
      <c r="USZ127" s="92"/>
      <c r="UTA127" s="92"/>
      <c r="UTB127" s="92"/>
      <c r="UTC127" s="92"/>
      <c r="UTD127" s="92"/>
      <c r="UTE127" s="92"/>
      <c r="UTF127" s="92"/>
      <c r="UTG127" s="92"/>
      <c r="UTH127" s="92"/>
      <c r="UTI127" s="92"/>
      <c r="UTJ127" s="92"/>
      <c r="UTK127" s="92"/>
      <c r="UTL127" s="92"/>
      <c r="UTM127" s="92"/>
      <c r="UTN127" s="92"/>
      <c r="UTO127" s="92"/>
      <c r="UTP127" s="92"/>
      <c r="UTQ127" s="92"/>
      <c r="UTR127" s="92"/>
      <c r="UTS127" s="92"/>
      <c r="UTT127" s="92"/>
      <c r="UTU127" s="92"/>
      <c r="UTV127" s="92"/>
      <c r="UTW127" s="92"/>
      <c r="UTX127" s="92"/>
      <c r="UTY127" s="92"/>
      <c r="UTZ127" s="92"/>
      <c r="UUA127" s="92"/>
      <c r="UUB127" s="92"/>
      <c r="UUC127" s="92"/>
      <c r="UUD127" s="92"/>
      <c r="UUE127" s="92"/>
      <c r="UUF127" s="92"/>
      <c r="UUG127" s="92"/>
      <c r="UUH127" s="92"/>
      <c r="UUI127" s="92"/>
      <c r="UUJ127" s="92"/>
      <c r="UUK127" s="92"/>
      <c r="UUL127" s="92"/>
      <c r="UUM127" s="92"/>
      <c r="UUN127" s="92"/>
      <c r="UUO127" s="92"/>
      <c r="UUP127" s="92"/>
      <c r="UUQ127" s="92"/>
      <c r="UUR127" s="92"/>
      <c r="UUS127" s="92"/>
      <c r="UUT127" s="92"/>
      <c r="UUU127" s="92"/>
      <c r="UUV127" s="92"/>
      <c r="UUW127" s="92"/>
      <c r="UUX127" s="92"/>
      <c r="UUY127" s="92"/>
      <c r="UUZ127" s="92"/>
      <c r="UVA127" s="92"/>
      <c r="UVB127" s="92"/>
      <c r="UVC127" s="92"/>
      <c r="UVD127" s="92"/>
      <c r="UVE127" s="92"/>
      <c r="UVF127" s="92"/>
      <c r="UVG127" s="92"/>
      <c r="UVH127" s="92"/>
      <c r="UVI127" s="92"/>
      <c r="UVJ127" s="92"/>
      <c r="UVK127" s="92"/>
      <c r="UVL127" s="92"/>
      <c r="UVM127" s="92"/>
      <c r="UVN127" s="92"/>
      <c r="UVO127" s="92"/>
      <c r="UVP127" s="92"/>
      <c r="UVQ127" s="92"/>
      <c r="UVR127" s="92"/>
      <c r="UVS127" s="92"/>
      <c r="UVT127" s="92"/>
      <c r="UVU127" s="92"/>
      <c r="UVV127" s="92"/>
      <c r="UVW127" s="92"/>
      <c r="UVX127" s="92"/>
      <c r="UVY127" s="92"/>
      <c r="UVZ127" s="92"/>
      <c r="UWA127" s="92"/>
      <c r="UWB127" s="92"/>
      <c r="UWC127" s="92"/>
      <c r="UWD127" s="92"/>
      <c r="UWE127" s="92"/>
      <c r="UWF127" s="92"/>
      <c r="UWG127" s="92"/>
      <c r="UWH127" s="92"/>
      <c r="UWI127" s="92"/>
      <c r="UWJ127" s="92"/>
      <c r="UWK127" s="92"/>
      <c r="UWL127" s="92"/>
      <c r="UWM127" s="92"/>
      <c r="UWN127" s="92"/>
      <c r="UWO127" s="92"/>
      <c r="UWP127" s="92"/>
      <c r="UWQ127" s="92"/>
      <c r="UWR127" s="92"/>
      <c r="UWS127" s="92"/>
      <c r="UWT127" s="92"/>
      <c r="UWU127" s="92"/>
      <c r="UWV127" s="92"/>
      <c r="UWW127" s="92"/>
      <c r="UWX127" s="92"/>
      <c r="UWY127" s="92"/>
      <c r="UWZ127" s="92"/>
      <c r="UXA127" s="92"/>
      <c r="UXB127" s="92"/>
      <c r="UXC127" s="92"/>
      <c r="UXD127" s="92"/>
      <c r="UXE127" s="92"/>
      <c r="UXF127" s="92"/>
      <c r="UXG127" s="92"/>
      <c r="UXH127" s="92"/>
      <c r="UXI127" s="92"/>
      <c r="UXJ127" s="92"/>
      <c r="UXK127" s="92"/>
      <c r="UXL127" s="92"/>
      <c r="UXM127" s="92"/>
      <c r="UXN127" s="92"/>
      <c r="UXO127" s="92"/>
      <c r="UXP127" s="92"/>
      <c r="UXQ127" s="92"/>
      <c r="UXR127" s="92"/>
      <c r="UXS127" s="92"/>
      <c r="UXT127" s="92"/>
      <c r="UXU127" s="92"/>
      <c r="UXV127" s="92"/>
      <c r="UXW127" s="92"/>
      <c r="UXX127" s="92"/>
      <c r="UXY127" s="92"/>
      <c r="UXZ127" s="92"/>
      <c r="UYA127" s="92"/>
      <c r="UYB127" s="92"/>
      <c r="UYC127" s="92"/>
      <c r="UYD127" s="92"/>
      <c r="UYE127" s="92"/>
      <c r="UYF127" s="92"/>
      <c r="UYG127" s="92"/>
      <c r="UYH127" s="92"/>
      <c r="UYI127" s="92"/>
      <c r="UYJ127" s="92"/>
      <c r="UYK127" s="92"/>
      <c r="UYL127" s="92"/>
      <c r="UYM127" s="92"/>
      <c r="UYN127" s="92"/>
      <c r="UYO127" s="92"/>
      <c r="UYP127" s="92"/>
      <c r="UYQ127" s="92"/>
      <c r="UYR127" s="92"/>
      <c r="UYS127" s="92"/>
      <c r="UYT127" s="92"/>
      <c r="UYU127" s="92"/>
      <c r="UYV127" s="92"/>
      <c r="UYW127" s="92"/>
      <c r="UYX127" s="92"/>
      <c r="UYY127" s="92"/>
      <c r="UYZ127" s="92"/>
      <c r="UZA127" s="92"/>
      <c r="UZB127" s="92"/>
      <c r="UZC127" s="92"/>
      <c r="UZD127" s="92"/>
      <c r="UZE127" s="92"/>
      <c r="UZF127" s="92"/>
      <c r="UZG127" s="92"/>
      <c r="UZH127" s="92"/>
      <c r="UZI127" s="92"/>
      <c r="UZJ127" s="92"/>
      <c r="UZK127" s="92"/>
      <c r="UZL127" s="92"/>
      <c r="UZM127" s="92"/>
      <c r="UZN127" s="92"/>
      <c r="UZO127" s="92"/>
      <c r="UZP127" s="92"/>
      <c r="UZQ127" s="92"/>
      <c r="UZR127" s="92"/>
      <c r="UZS127" s="92"/>
      <c r="UZT127" s="92"/>
      <c r="UZU127" s="92"/>
      <c r="UZV127" s="92"/>
      <c r="UZW127" s="92"/>
      <c r="UZX127" s="92"/>
      <c r="UZY127" s="92"/>
      <c r="UZZ127" s="92"/>
      <c r="VAA127" s="92"/>
      <c r="VAB127" s="92"/>
      <c r="VAC127" s="92"/>
      <c r="VAD127" s="92"/>
      <c r="VAE127" s="92"/>
      <c r="VAF127" s="92"/>
      <c r="VAG127" s="92"/>
      <c r="VAH127" s="92"/>
      <c r="VAI127" s="92"/>
      <c r="VAJ127" s="92"/>
      <c r="VAK127" s="92"/>
      <c r="VAL127" s="92"/>
      <c r="VAM127" s="92"/>
      <c r="VAN127" s="92"/>
      <c r="VAO127" s="92"/>
      <c r="VAP127" s="92"/>
      <c r="VAQ127" s="92"/>
      <c r="VAR127" s="92"/>
      <c r="VAS127" s="92"/>
      <c r="VAT127" s="92"/>
      <c r="VAU127" s="92"/>
      <c r="VAV127" s="92"/>
      <c r="VAW127" s="92"/>
      <c r="VAX127" s="92"/>
      <c r="VAY127" s="92"/>
      <c r="VAZ127" s="92"/>
      <c r="VBA127" s="92"/>
      <c r="VBB127" s="92"/>
      <c r="VBC127" s="92"/>
      <c r="VBD127" s="92"/>
      <c r="VBE127" s="92"/>
      <c r="VBF127" s="92"/>
      <c r="VBG127" s="92"/>
      <c r="VBH127" s="92"/>
      <c r="VBI127" s="92"/>
      <c r="VBJ127" s="92"/>
      <c r="VBK127" s="92"/>
      <c r="VBL127" s="92"/>
      <c r="VBM127" s="92"/>
      <c r="VBN127" s="92"/>
      <c r="VBO127" s="92"/>
      <c r="VBP127" s="92"/>
      <c r="VBQ127" s="92"/>
      <c r="VBR127" s="92"/>
      <c r="VBS127" s="92"/>
      <c r="VBT127" s="92"/>
      <c r="VBU127" s="92"/>
      <c r="VBV127" s="92"/>
      <c r="VBW127" s="92"/>
      <c r="VBX127" s="92"/>
      <c r="VBY127" s="92"/>
      <c r="VBZ127" s="92"/>
      <c r="VCA127" s="92"/>
      <c r="VCB127" s="92"/>
      <c r="VCC127" s="92"/>
      <c r="VCD127" s="92"/>
      <c r="VCE127" s="92"/>
      <c r="VCF127" s="92"/>
      <c r="VCG127" s="92"/>
      <c r="VCH127" s="92"/>
      <c r="VCI127" s="92"/>
      <c r="VCJ127" s="92"/>
      <c r="VCK127" s="92"/>
      <c r="VCL127" s="92"/>
      <c r="VCM127" s="92"/>
      <c r="VCN127" s="92"/>
      <c r="VCO127" s="92"/>
      <c r="VCP127" s="92"/>
      <c r="VCQ127" s="92"/>
      <c r="VCR127" s="92"/>
      <c r="VCS127" s="92"/>
      <c r="VCT127" s="92"/>
      <c r="VCU127" s="92"/>
      <c r="VCV127" s="92"/>
      <c r="VCW127" s="92"/>
      <c r="VCX127" s="92"/>
      <c r="VCY127" s="92"/>
      <c r="VCZ127" s="92"/>
      <c r="VDA127" s="92"/>
      <c r="VDB127" s="92"/>
      <c r="VDC127" s="92"/>
      <c r="VDD127" s="92"/>
      <c r="VDE127" s="92"/>
      <c r="VDF127" s="92"/>
      <c r="VDG127" s="92"/>
      <c r="VDH127" s="92"/>
      <c r="VDI127" s="92"/>
      <c r="VDJ127" s="92"/>
      <c r="VDK127" s="92"/>
      <c r="VDL127" s="92"/>
      <c r="VDM127" s="92"/>
      <c r="VDN127" s="92"/>
      <c r="VDO127" s="92"/>
      <c r="VDP127" s="92"/>
      <c r="VDQ127" s="92"/>
      <c r="VDR127" s="92"/>
      <c r="VDS127" s="92"/>
      <c r="VDT127" s="92"/>
      <c r="VDU127" s="92"/>
      <c r="VDV127" s="92"/>
      <c r="VDW127" s="92"/>
      <c r="VDX127" s="92"/>
      <c r="VDY127" s="92"/>
      <c r="VDZ127" s="92"/>
      <c r="VEA127" s="92"/>
      <c r="VEB127" s="92"/>
      <c r="VEC127" s="92"/>
      <c r="VED127" s="92"/>
      <c r="VEE127" s="92"/>
      <c r="VEF127" s="92"/>
      <c r="VEG127" s="92"/>
      <c r="VEH127" s="92"/>
      <c r="VEI127" s="92"/>
      <c r="VEJ127" s="92"/>
      <c r="VEK127" s="92"/>
      <c r="VEL127" s="92"/>
      <c r="VEM127" s="92"/>
      <c r="VEN127" s="92"/>
      <c r="VEO127" s="92"/>
      <c r="VEP127" s="92"/>
      <c r="VEQ127" s="92"/>
      <c r="VER127" s="92"/>
      <c r="VES127" s="92"/>
      <c r="VET127" s="92"/>
      <c r="VEU127" s="92"/>
      <c r="VEV127" s="92"/>
      <c r="VEW127" s="92"/>
      <c r="VEX127" s="92"/>
      <c r="VEY127" s="92"/>
      <c r="VEZ127" s="92"/>
      <c r="VFA127" s="92"/>
      <c r="VFB127" s="92"/>
      <c r="VFC127" s="92"/>
      <c r="VFD127" s="92"/>
      <c r="VFE127" s="92"/>
      <c r="VFF127" s="92"/>
      <c r="VFG127" s="92"/>
      <c r="VFH127" s="92"/>
      <c r="VFI127" s="92"/>
      <c r="VFJ127" s="92"/>
      <c r="VFK127" s="92"/>
      <c r="VFL127" s="92"/>
      <c r="VFM127" s="92"/>
      <c r="VFN127" s="92"/>
      <c r="VFO127" s="92"/>
      <c r="VFP127" s="92"/>
      <c r="VFQ127" s="92"/>
      <c r="VFR127" s="92"/>
      <c r="VFS127" s="92"/>
      <c r="VFT127" s="92"/>
      <c r="VFU127" s="92"/>
      <c r="VFV127" s="92"/>
      <c r="VFW127" s="92"/>
      <c r="VFX127" s="92"/>
      <c r="VFY127" s="92"/>
      <c r="VFZ127" s="92"/>
      <c r="VGA127" s="92"/>
      <c r="VGB127" s="92"/>
      <c r="VGC127" s="92"/>
      <c r="VGD127" s="92"/>
      <c r="VGE127" s="92"/>
      <c r="VGF127" s="92"/>
      <c r="VGG127" s="92"/>
      <c r="VGH127" s="92"/>
      <c r="VGI127" s="92"/>
      <c r="VGJ127" s="92"/>
      <c r="VGK127" s="92"/>
      <c r="VGL127" s="92"/>
      <c r="VGM127" s="92"/>
      <c r="VGN127" s="92"/>
      <c r="VGO127" s="92"/>
      <c r="VGP127" s="92"/>
      <c r="VGQ127" s="92"/>
      <c r="VGR127" s="92"/>
      <c r="VGS127" s="92"/>
      <c r="VGT127" s="92"/>
      <c r="VGU127" s="92"/>
      <c r="VGV127" s="92"/>
      <c r="VGW127" s="92"/>
      <c r="VGX127" s="92"/>
      <c r="VGY127" s="92"/>
      <c r="VGZ127" s="92"/>
      <c r="VHA127" s="92"/>
      <c r="VHB127" s="92"/>
      <c r="VHC127" s="92"/>
      <c r="VHD127" s="92"/>
      <c r="VHE127" s="92"/>
      <c r="VHF127" s="92"/>
      <c r="VHG127" s="92"/>
      <c r="VHH127" s="92"/>
      <c r="VHI127" s="92"/>
      <c r="VHJ127" s="92"/>
      <c r="VHK127" s="92"/>
      <c r="VHL127" s="92"/>
      <c r="VHM127" s="92"/>
      <c r="VHN127" s="92"/>
      <c r="VHO127" s="92"/>
      <c r="VHP127" s="92"/>
      <c r="VHQ127" s="92"/>
      <c r="VHR127" s="92"/>
      <c r="VHS127" s="92"/>
      <c r="VHT127" s="92"/>
      <c r="VHU127" s="92"/>
      <c r="VHV127" s="92"/>
      <c r="VHW127" s="92"/>
      <c r="VHX127" s="92"/>
      <c r="VHY127" s="92"/>
      <c r="VHZ127" s="92"/>
      <c r="VIA127" s="92"/>
      <c r="VIB127" s="92"/>
      <c r="VIC127" s="92"/>
      <c r="VID127" s="92"/>
      <c r="VIE127" s="92"/>
      <c r="VIF127" s="92"/>
      <c r="VIG127" s="92"/>
      <c r="VIH127" s="92"/>
      <c r="VII127" s="92"/>
      <c r="VIJ127" s="92"/>
      <c r="VIK127" s="92"/>
      <c r="VIL127" s="92"/>
      <c r="VIM127" s="92"/>
      <c r="VIN127" s="92"/>
      <c r="VIO127" s="92"/>
      <c r="VIP127" s="92"/>
      <c r="VIQ127" s="92"/>
      <c r="VIR127" s="92"/>
      <c r="VIS127" s="92"/>
      <c r="VIT127" s="92"/>
      <c r="VIU127" s="92"/>
      <c r="VIV127" s="92"/>
      <c r="VIW127" s="92"/>
      <c r="VIX127" s="92"/>
      <c r="VIY127" s="92"/>
      <c r="VIZ127" s="92"/>
      <c r="VJA127" s="92"/>
      <c r="VJB127" s="92"/>
      <c r="VJC127" s="92"/>
      <c r="VJD127" s="92"/>
      <c r="VJE127" s="92"/>
      <c r="VJF127" s="92"/>
      <c r="VJG127" s="92"/>
      <c r="VJH127" s="92"/>
      <c r="VJI127" s="92"/>
      <c r="VJJ127" s="92"/>
      <c r="VJK127" s="92"/>
      <c r="VJL127" s="92"/>
      <c r="VJM127" s="92"/>
      <c r="VJN127" s="92"/>
      <c r="VJO127" s="92"/>
      <c r="VJP127" s="92"/>
      <c r="VJQ127" s="92"/>
      <c r="VJR127" s="92"/>
      <c r="VJS127" s="92"/>
      <c r="VJT127" s="92"/>
      <c r="VJU127" s="92"/>
      <c r="VJV127" s="92"/>
      <c r="VJW127" s="92"/>
      <c r="VJX127" s="92"/>
      <c r="VJY127" s="92"/>
      <c r="VJZ127" s="92"/>
      <c r="VKA127" s="92"/>
      <c r="VKB127" s="92"/>
      <c r="VKC127" s="92"/>
      <c r="VKD127" s="92"/>
      <c r="VKE127" s="92"/>
      <c r="VKF127" s="92"/>
      <c r="VKG127" s="92"/>
      <c r="VKH127" s="92"/>
      <c r="VKI127" s="92"/>
      <c r="VKJ127" s="92"/>
      <c r="VKK127" s="92"/>
      <c r="VKL127" s="92"/>
      <c r="VKM127" s="92"/>
      <c r="VKN127" s="92"/>
      <c r="VKO127" s="92"/>
      <c r="VKP127" s="92"/>
      <c r="VKQ127" s="92"/>
      <c r="VKR127" s="92"/>
      <c r="VKS127" s="92"/>
      <c r="VKT127" s="92"/>
      <c r="VKU127" s="92"/>
      <c r="VKV127" s="92"/>
      <c r="VKW127" s="92"/>
      <c r="VKX127" s="92"/>
      <c r="VKY127" s="92"/>
      <c r="VKZ127" s="92"/>
      <c r="VLA127" s="92"/>
      <c r="VLB127" s="92"/>
      <c r="VLC127" s="92"/>
      <c r="VLD127" s="92"/>
      <c r="VLE127" s="92"/>
      <c r="VLF127" s="92"/>
      <c r="VLG127" s="92"/>
      <c r="VLH127" s="92"/>
      <c r="VLI127" s="92"/>
      <c r="VLJ127" s="92"/>
      <c r="VLK127" s="92"/>
      <c r="VLL127" s="92"/>
      <c r="VLM127" s="92"/>
      <c r="VLN127" s="92"/>
      <c r="VLO127" s="92"/>
      <c r="VLP127" s="92"/>
      <c r="VLQ127" s="92"/>
      <c r="VLR127" s="92"/>
      <c r="VLS127" s="92"/>
      <c r="VLT127" s="92"/>
      <c r="VLU127" s="92"/>
      <c r="VLV127" s="92"/>
      <c r="VLW127" s="92"/>
      <c r="VLX127" s="92"/>
      <c r="VLY127" s="92"/>
      <c r="VLZ127" s="92"/>
      <c r="VMA127" s="92"/>
      <c r="VMB127" s="92"/>
      <c r="VMC127" s="92"/>
      <c r="VMD127" s="92"/>
      <c r="VME127" s="92"/>
      <c r="VMF127" s="92"/>
      <c r="VMG127" s="92"/>
      <c r="VMH127" s="92"/>
      <c r="VMI127" s="92"/>
      <c r="VMJ127" s="92"/>
      <c r="VMK127" s="92"/>
      <c r="VML127" s="92"/>
      <c r="VMM127" s="92"/>
      <c r="VMN127" s="92"/>
      <c r="VMO127" s="92"/>
      <c r="VMP127" s="92"/>
      <c r="VMQ127" s="92"/>
      <c r="VMR127" s="92"/>
      <c r="VMS127" s="92"/>
      <c r="VMT127" s="92"/>
      <c r="VMU127" s="92"/>
      <c r="VMV127" s="92"/>
      <c r="VMW127" s="92"/>
      <c r="VMX127" s="92"/>
      <c r="VMY127" s="92"/>
      <c r="VMZ127" s="92"/>
      <c r="VNA127" s="92"/>
      <c r="VNB127" s="92"/>
      <c r="VNC127" s="92"/>
      <c r="VND127" s="92"/>
      <c r="VNE127" s="92"/>
      <c r="VNF127" s="92"/>
      <c r="VNG127" s="92"/>
      <c r="VNH127" s="92"/>
      <c r="VNI127" s="92"/>
      <c r="VNJ127" s="92"/>
      <c r="VNK127" s="92"/>
      <c r="VNL127" s="92"/>
      <c r="VNM127" s="92"/>
      <c r="VNN127" s="92"/>
      <c r="VNO127" s="92"/>
      <c r="VNP127" s="92"/>
      <c r="VNQ127" s="92"/>
      <c r="VNR127" s="92"/>
      <c r="VNS127" s="92"/>
      <c r="VNT127" s="92"/>
      <c r="VNU127" s="92"/>
      <c r="VNV127" s="92"/>
      <c r="VNW127" s="92"/>
      <c r="VNX127" s="92"/>
      <c r="VNY127" s="92"/>
      <c r="VNZ127" s="92"/>
      <c r="VOA127" s="92"/>
      <c r="VOB127" s="92"/>
      <c r="VOC127" s="92"/>
      <c r="VOD127" s="92"/>
      <c r="VOE127" s="92"/>
      <c r="VOF127" s="92"/>
      <c r="VOG127" s="92"/>
      <c r="VOH127" s="92"/>
      <c r="VOI127" s="92"/>
      <c r="VOJ127" s="92"/>
      <c r="VOK127" s="92"/>
      <c r="VOL127" s="92"/>
      <c r="VOM127" s="92"/>
      <c r="VON127" s="92"/>
      <c r="VOO127" s="92"/>
      <c r="VOP127" s="92"/>
      <c r="VOQ127" s="92"/>
      <c r="VOR127" s="92"/>
      <c r="VOS127" s="92"/>
      <c r="VOT127" s="92"/>
      <c r="VOU127" s="92"/>
      <c r="VOV127" s="92"/>
      <c r="VOW127" s="92"/>
      <c r="VOX127" s="92"/>
      <c r="VOY127" s="92"/>
      <c r="VOZ127" s="92"/>
      <c r="VPA127" s="92"/>
      <c r="VPB127" s="92"/>
      <c r="VPC127" s="92"/>
      <c r="VPD127" s="92"/>
      <c r="VPE127" s="92"/>
      <c r="VPF127" s="92"/>
      <c r="VPG127" s="92"/>
      <c r="VPH127" s="92"/>
      <c r="VPI127" s="92"/>
      <c r="VPJ127" s="92"/>
      <c r="VPK127" s="92"/>
      <c r="VPL127" s="92"/>
      <c r="VPM127" s="92"/>
      <c r="VPN127" s="92"/>
      <c r="VPO127" s="92"/>
      <c r="VPP127" s="92"/>
      <c r="VPQ127" s="92"/>
      <c r="VPR127" s="92"/>
      <c r="VPS127" s="92"/>
      <c r="VPT127" s="92"/>
      <c r="VPU127" s="92"/>
      <c r="VPV127" s="92"/>
      <c r="VPW127" s="92"/>
      <c r="VPX127" s="92"/>
      <c r="VPY127" s="92"/>
      <c r="VPZ127" s="92"/>
      <c r="VQA127" s="92"/>
      <c r="VQB127" s="92"/>
      <c r="VQC127" s="92"/>
      <c r="VQD127" s="92"/>
      <c r="VQE127" s="92"/>
      <c r="VQF127" s="92"/>
      <c r="VQG127" s="92"/>
      <c r="VQH127" s="92"/>
      <c r="VQI127" s="92"/>
      <c r="VQJ127" s="92"/>
      <c r="VQK127" s="92"/>
      <c r="VQL127" s="92"/>
      <c r="VQM127" s="92"/>
      <c r="VQN127" s="92"/>
      <c r="VQO127" s="92"/>
      <c r="VQP127" s="92"/>
      <c r="VQQ127" s="92"/>
      <c r="VQR127" s="92"/>
      <c r="VQS127" s="92"/>
      <c r="VQT127" s="92"/>
      <c r="VQU127" s="92"/>
      <c r="VQV127" s="92"/>
      <c r="VQW127" s="92"/>
      <c r="VQX127" s="92"/>
      <c r="VQY127" s="92"/>
      <c r="VQZ127" s="92"/>
      <c r="VRA127" s="92"/>
      <c r="VRB127" s="92"/>
      <c r="VRC127" s="92"/>
      <c r="VRD127" s="92"/>
      <c r="VRE127" s="92"/>
      <c r="VRF127" s="92"/>
      <c r="VRG127" s="92"/>
      <c r="VRH127" s="92"/>
      <c r="VRI127" s="92"/>
      <c r="VRJ127" s="92"/>
      <c r="VRK127" s="92"/>
      <c r="VRL127" s="92"/>
      <c r="VRM127" s="92"/>
      <c r="VRN127" s="92"/>
      <c r="VRO127" s="92"/>
      <c r="VRP127" s="92"/>
      <c r="VRQ127" s="92"/>
      <c r="VRR127" s="92"/>
      <c r="VRS127" s="92"/>
      <c r="VRT127" s="92"/>
      <c r="VRU127" s="92"/>
      <c r="VRV127" s="92"/>
      <c r="VRW127" s="92"/>
      <c r="VRX127" s="92"/>
      <c r="VRY127" s="92"/>
      <c r="VRZ127" s="92"/>
      <c r="VSA127" s="92"/>
      <c r="VSB127" s="92"/>
      <c r="VSC127" s="92"/>
      <c r="VSD127" s="92"/>
      <c r="VSE127" s="92"/>
      <c r="VSF127" s="92"/>
      <c r="VSG127" s="92"/>
      <c r="VSH127" s="92"/>
      <c r="VSI127" s="92"/>
      <c r="VSJ127" s="92"/>
      <c r="VSK127" s="92"/>
      <c r="VSL127" s="92"/>
      <c r="VSM127" s="92"/>
      <c r="VSN127" s="92"/>
      <c r="VSO127" s="92"/>
      <c r="VSP127" s="92"/>
      <c r="VSQ127" s="92"/>
      <c r="VSR127" s="92"/>
      <c r="VSS127" s="92"/>
      <c r="VST127" s="92"/>
      <c r="VSU127" s="92"/>
      <c r="VSV127" s="92"/>
      <c r="VSW127" s="92"/>
      <c r="VSX127" s="92"/>
      <c r="VSY127" s="92"/>
      <c r="VSZ127" s="92"/>
      <c r="VTA127" s="92"/>
      <c r="VTB127" s="92"/>
      <c r="VTC127" s="92"/>
      <c r="VTD127" s="92"/>
      <c r="VTE127" s="92"/>
      <c r="VTF127" s="92"/>
      <c r="VTG127" s="92"/>
      <c r="VTH127" s="92"/>
      <c r="VTI127" s="92"/>
      <c r="VTJ127" s="92"/>
      <c r="VTK127" s="92"/>
      <c r="VTL127" s="92"/>
      <c r="VTM127" s="92"/>
      <c r="VTN127" s="92"/>
      <c r="VTO127" s="92"/>
      <c r="VTP127" s="92"/>
      <c r="VTQ127" s="92"/>
      <c r="VTR127" s="92"/>
      <c r="VTS127" s="92"/>
      <c r="VTT127" s="92"/>
      <c r="VTU127" s="92"/>
      <c r="VTV127" s="92"/>
      <c r="VTW127" s="92"/>
      <c r="VTX127" s="92"/>
      <c r="VTY127" s="92"/>
      <c r="VTZ127" s="92"/>
      <c r="VUA127" s="92"/>
      <c r="VUB127" s="92"/>
      <c r="VUC127" s="92"/>
      <c r="VUD127" s="92"/>
      <c r="VUE127" s="92"/>
      <c r="VUF127" s="92"/>
      <c r="VUG127" s="92"/>
      <c r="VUH127" s="92"/>
      <c r="VUI127" s="92"/>
      <c r="VUJ127" s="92"/>
      <c r="VUK127" s="92"/>
      <c r="VUL127" s="92"/>
      <c r="VUM127" s="92"/>
      <c r="VUN127" s="92"/>
      <c r="VUO127" s="92"/>
      <c r="VUP127" s="92"/>
      <c r="VUQ127" s="92"/>
      <c r="VUR127" s="92"/>
      <c r="VUS127" s="92"/>
      <c r="VUT127" s="92"/>
      <c r="VUU127" s="92"/>
      <c r="VUV127" s="92"/>
      <c r="VUW127" s="92"/>
      <c r="VUX127" s="92"/>
      <c r="VUY127" s="92"/>
      <c r="VUZ127" s="92"/>
      <c r="VVA127" s="92"/>
      <c r="VVB127" s="92"/>
      <c r="VVC127" s="92"/>
      <c r="VVD127" s="92"/>
      <c r="VVE127" s="92"/>
      <c r="VVF127" s="92"/>
      <c r="VVG127" s="92"/>
      <c r="VVH127" s="92"/>
      <c r="VVI127" s="92"/>
      <c r="VVJ127" s="92"/>
      <c r="VVK127" s="92"/>
      <c r="VVL127" s="92"/>
      <c r="VVM127" s="92"/>
      <c r="VVN127" s="92"/>
      <c r="VVO127" s="92"/>
      <c r="VVP127" s="92"/>
      <c r="VVQ127" s="92"/>
      <c r="VVR127" s="92"/>
      <c r="VVS127" s="92"/>
      <c r="VVT127" s="92"/>
      <c r="VVU127" s="92"/>
      <c r="VVV127" s="92"/>
      <c r="VVW127" s="92"/>
      <c r="VVX127" s="92"/>
      <c r="VVY127" s="92"/>
      <c r="VVZ127" s="92"/>
      <c r="VWA127" s="92"/>
      <c r="VWB127" s="92"/>
      <c r="VWC127" s="92"/>
      <c r="VWD127" s="92"/>
      <c r="VWE127" s="92"/>
      <c r="VWF127" s="92"/>
      <c r="VWG127" s="92"/>
      <c r="VWH127" s="92"/>
      <c r="VWI127" s="92"/>
      <c r="VWJ127" s="92"/>
      <c r="VWK127" s="92"/>
      <c r="VWL127" s="92"/>
      <c r="VWM127" s="92"/>
      <c r="VWN127" s="92"/>
      <c r="VWO127" s="92"/>
      <c r="VWP127" s="92"/>
      <c r="VWQ127" s="92"/>
      <c r="VWR127" s="92"/>
      <c r="VWS127" s="92"/>
      <c r="VWT127" s="92"/>
      <c r="VWU127" s="92"/>
      <c r="VWV127" s="92"/>
      <c r="VWW127" s="92"/>
      <c r="VWX127" s="92"/>
      <c r="VWY127" s="92"/>
      <c r="VWZ127" s="92"/>
      <c r="VXA127" s="92"/>
      <c r="VXB127" s="92"/>
      <c r="VXC127" s="92"/>
      <c r="VXD127" s="92"/>
      <c r="VXE127" s="92"/>
      <c r="VXF127" s="92"/>
      <c r="VXG127" s="92"/>
      <c r="VXH127" s="92"/>
      <c r="VXI127" s="92"/>
      <c r="VXJ127" s="92"/>
      <c r="VXK127" s="92"/>
      <c r="VXL127" s="92"/>
      <c r="VXM127" s="92"/>
      <c r="VXN127" s="92"/>
      <c r="VXO127" s="92"/>
      <c r="VXP127" s="92"/>
      <c r="VXQ127" s="92"/>
      <c r="VXR127" s="92"/>
      <c r="VXS127" s="92"/>
      <c r="VXT127" s="92"/>
      <c r="VXU127" s="92"/>
      <c r="VXV127" s="92"/>
      <c r="VXW127" s="92"/>
      <c r="VXX127" s="92"/>
      <c r="VXY127" s="92"/>
      <c r="VXZ127" s="92"/>
      <c r="VYA127" s="92"/>
      <c r="VYB127" s="92"/>
      <c r="VYC127" s="92"/>
      <c r="VYD127" s="92"/>
      <c r="VYE127" s="92"/>
      <c r="VYF127" s="92"/>
      <c r="VYG127" s="92"/>
      <c r="VYH127" s="92"/>
      <c r="VYI127" s="92"/>
      <c r="VYJ127" s="92"/>
      <c r="VYK127" s="92"/>
      <c r="VYL127" s="92"/>
      <c r="VYM127" s="92"/>
      <c r="VYN127" s="92"/>
      <c r="VYO127" s="92"/>
      <c r="VYP127" s="92"/>
      <c r="VYQ127" s="92"/>
      <c r="VYR127" s="92"/>
      <c r="VYS127" s="92"/>
      <c r="VYT127" s="92"/>
      <c r="VYU127" s="92"/>
      <c r="VYV127" s="92"/>
      <c r="VYW127" s="92"/>
      <c r="VYX127" s="92"/>
      <c r="VYY127" s="92"/>
      <c r="VYZ127" s="92"/>
      <c r="VZA127" s="92"/>
      <c r="VZB127" s="92"/>
      <c r="VZC127" s="92"/>
      <c r="VZD127" s="92"/>
      <c r="VZE127" s="92"/>
      <c r="VZF127" s="92"/>
      <c r="VZG127" s="92"/>
      <c r="VZH127" s="92"/>
      <c r="VZI127" s="92"/>
      <c r="VZJ127" s="92"/>
      <c r="VZK127" s="92"/>
      <c r="VZL127" s="92"/>
      <c r="VZM127" s="92"/>
      <c r="VZN127" s="92"/>
      <c r="VZO127" s="92"/>
      <c r="VZP127" s="92"/>
      <c r="VZQ127" s="92"/>
      <c r="VZR127" s="92"/>
      <c r="VZS127" s="92"/>
      <c r="VZT127" s="92"/>
      <c r="VZU127" s="92"/>
      <c r="VZV127" s="92"/>
      <c r="VZW127" s="92"/>
      <c r="VZX127" s="92"/>
      <c r="VZY127" s="92"/>
      <c r="VZZ127" s="92"/>
      <c r="WAA127" s="92"/>
      <c r="WAB127" s="92"/>
      <c r="WAC127" s="92"/>
      <c r="WAD127" s="92"/>
      <c r="WAE127" s="92"/>
      <c r="WAF127" s="92"/>
      <c r="WAG127" s="92"/>
      <c r="WAH127" s="92"/>
      <c r="WAI127" s="92"/>
      <c r="WAJ127" s="92"/>
      <c r="WAK127" s="92"/>
      <c r="WAL127" s="92"/>
      <c r="WAM127" s="92"/>
      <c r="WAN127" s="92"/>
      <c r="WAO127" s="92"/>
      <c r="WAP127" s="92"/>
      <c r="WAQ127" s="92"/>
      <c r="WAR127" s="92"/>
      <c r="WAS127" s="92"/>
      <c r="WAT127" s="92"/>
      <c r="WAU127" s="92"/>
      <c r="WAV127" s="92"/>
      <c r="WAW127" s="92"/>
      <c r="WAX127" s="92"/>
      <c r="WAY127" s="92"/>
      <c r="WAZ127" s="92"/>
      <c r="WBA127" s="92"/>
      <c r="WBB127" s="92"/>
      <c r="WBC127" s="92"/>
      <c r="WBD127" s="92"/>
      <c r="WBE127" s="92"/>
      <c r="WBF127" s="92"/>
      <c r="WBG127" s="92"/>
      <c r="WBH127" s="92"/>
      <c r="WBI127" s="92"/>
      <c r="WBJ127" s="92"/>
      <c r="WBK127" s="92"/>
      <c r="WBL127" s="92"/>
      <c r="WBM127" s="92"/>
      <c r="WBN127" s="92"/>
      <c r="WBO127" s="92"/>
      <c r="WBP127" s="92"/>
      <c r="WBQ127" s="92"/>
      <c r="WBR127" s="92"/>
      <c r="WBS127" s="92"/>
      <c r="WBT127" s="92"/>
      <c r="WBU127" s="92"/>
      <c r="WBV127" s="92"/>
      <c r="WBW127" s="92"/>
      <c r="WBX127" s="92"/>
      <c r="WBY127" s="92"/>
      <c r="WBZ127" s="92"/>
      <c r="WCA127" s="92"/>
      <c r="WCB127" s="92"/>
      <c r="WCC127" s="92"/>
      <c r="WCD127" s="92"/>
      <c r="WCE127" s="92"/>
      <c r="WCF127" s="92"/>
      <c r="WCG127" s="92"/>
      <c r="WCH127" s="92"/>
      <c r="WCI127" s="92"/>
      <c r="WCJ127" s="92"/>
      <c r="WCK127" s="92"/>
      <c r="WCL127" s="92"/>
      <c r="WCM127" s="92"/>
      <c r="WCN127" s="92"/>
      <c r="WCO127" s="92"/>
      <c r="WCP127" s="92"/>
      <c r="WCQ127" s="92"/>
      <c r="WCR127" s="92"/>
      <c r="WCS127" s="92"/>
      <c r="WCT127" s="92"/>
      <c r="WCU127" s="92"/>
      <c r="WCV127" s="92"/>
      <c r="WCW127" s="92"/>
      <c r="WCX127" s="92"/>
      <c r="WCY127" s="92"/>
      <c r="WCZ127" s="92"/>
      <c r="WDA127" s="92"/>
      <c r="WDB127" s="92"/>
      <c r="WDC127" s="92"/>
      <c r="WDD127" s="92"/>
      <c r="WDE127" s="92"/>
      <c r="WDF127" s="92"/>
      <c r="WDG127" s="92"/>
      <c r="WDH127" s="92"/>
      <c r="WDI127" s="92"/>
      <c r="WDJ127" s="92"/>
      <c r="WDK127" s="92"/>
      <c r="WDL127" s="92"/>
      <c r="WDM127" s="92"/>
      <c r="WDN127" s="92"/>
      <c r="WDO127" s="92"/>
      <c r="WDP127" s="92"/>
      <c r="WDQ127" s="92"/>
      <c r="WDR127" s="92"/>
      <c r="WDS127" s="92"/>
      <c r="WDT127" s="92"/>
      <c r="WDU127" s="92"/>
      <c r="WDV127" s="92"/>
      <c r="WDW127" s="92"/>
      <c r="WDX127" s="92"/>
      <c r="WDY127" s="92"/>
      <c r="WDZ127" s="92"/>
      <c r="WEA127" s="92"/>
      <c r="WEB127" s="92"/>
      <c r="WEC127" s="92"/>
      <c r="WED127" s="92"/>
      <c r="WEE127" s="92"/>
      <c r="WEF127" s="92"/>
      <c r="WEG127" s="92"/>
      <c r="WEH127" s="92"/>
      <c r="WEI127" s="92"/>
      <c r="WEJ127" s="92"/>
      <c r="WEK127" s="92"/>
      <c r="WEL127" s="92"/>
      <c r="WEM127" s="92"/>
      <c r="WEN127" s="92"/>
      <c r="WEO127" s="92"/>
      <c r="WEP127" s="92"/>
      <c r="WEQ127" s="92"/>
      <c r="WER127" s="92"/>
      <c r="WES127" s="92"/>
      <c r="WET127" s="92"/>
      <c r="WEU127" s="92"/>
      <c r="WEV127" s="92"/>
      <c r="WEW127" s="92"/>
      <c r="WEX127" s="92"/>
      <c r="WEY127" s="92"/>
      <c r="WEZ127" s="92"/>
      <c r="WFA127" s="92"/>
      <c r="WFB127" s="92"/>
      <c r="WFC127" s="92"/>
      <c r="WFD127" s="92"/>
      <c r="WFE127" s="92"/>
      <c r="WFF127" s="92"/>
      <c r="WFG127" s="92"/>
      <c r="WFH127" s="92"/>
      <c r="WFI127" s="92"/>
      <c r="WFJ127" s="92"/>
      <c r="WFK127" s="92"/>
      <c r="WFL127" s="92"/>
      <c r="WFM127" s="92"/>
      <c r="WFN127" s="92"/>
      <c r="WFO127" s="92"/>
      <c r="WFP127" s="92"/>
      <c r="WFQ127" s="92"/>
      <c r="WFR127" s="92"/>
      <c r="WFS127" s="92"/>
      <c r="WFT127" s="92"/>
      <c r="WFU127" s="92"/>
      <c r="WFV127" s="92"/>
      <c r="WFW127" s="92"/>
      <c r="WFX127" s="92"/>
      <c r="WFY127" s="92"/>
      <c r="WFZ127" s="92"/>
      <c r="WGA127" s="92"/>
      <c r="WGB127" s="92"/>
      <c r="WGC127" s="92"/>
      <c r="WGD127" s="92"/>
      <c r="WGE127" s="92"/>
      <c r="WGF127" s="92"/>
      <c r="WGG127" s="92"/>
      <c r="WGH127" s="92"/>
      <c r="WGI127" s="92"/>
      <c r="WGJ127" s="92"/>
      <c r="WGK127" s="92"/>
      <c r="WGL127" s="92"/>
      <c r="WGM127" s="92"/>
      <c r="WGN127" s="92"/>
      <c r="WGO127" s="92"/>
      <c r="WGP127" s="92"/>
      <c r="WGQ127" s="92"/>
      <c r="WGR127" s="92"/>
      <c r="WGS127" s="92"/>
      <c r="WGT127" s="92"/>
      <c r="WGU127" s="92"/>
      <c r="WGV127" s="92"/>
      <c r="WGW127" s="92"/>
      <c r="WGX127" s="92"/>
      <c r="WGY127" s="92"/>
      <c r="WGZ127" s="92"/>
      <c r="WHA127" s="92"/>
      <c r="WHB127" s="92"/>
      <c r="WHC127" s="92"/>
      <c r="WHD127" s="92"/>
      <c r="WHE127" s="92"/>
      <c r="WHF127" s="92"/>
      <c r="WHG127" s="92"/>
      <c r="WHH127" s="92"/>
      <c r="WHI127" s="92"/>
      <c r="WHJ127" s="92"/>
      <c r="WHK127" s="92"/>
      <c r="WHL127" s="92"/>
      <c r="WHM127" s="92"/>
      <c r="WHN127" s="92"/>
      <c r="WHO127" s="92"/>
      <c r="WHP127" s="92"/>
      <c r="WHQ127" s="92"/>
      <c r="WHR127" s="92"/>
      <c r="WHS127" s="92"/>
      <c r="WHT127" s="92"/>
      <c r="WHU127" s="92"/>
      <c r="WHV127" s="92"/>
      <c r="WHW127" s="92"/>
      <c r="WHX127" s="92"/>
      <c r="WHY127" s="92"/>
      <c r="WHZ127" s="92"/>
      <c r="WIA127" s="92"/>
      <c r="WIB127" s="92"/>
      <c r="WIC127" s="92"/>
      <c r="WID127" s="92"/>
      <c r="WIE127" s="92"/>
      <c r="WIF127" s="92"/>
      <c r="WIG127" s="92"/>
      <c r="WIH127" s="92"/>
      <c r="WII127" s="92"/>
      <c r="WIJ127" s="92"/>
      <c r="WIK127" s="92"/>
      <c r="WIL127" s="92"/>
      <c r="WIM127" s="92"/>
      <c r="WIN127" s="92"/>
      <c r="WIO127" s="92"/>
      <c r="WIP127" s="92"/>
      <c r="WIQ127" s="92"/>
      <c r="WIR127" s="92"/>
      <c r="WIS127" s="92"/>
      <c r="WIT127" s="92"/>
      <c r="WIU127" s="92"/>
      <c r="WIV127" s="92"/>
      <c r="WIW127" s="92"/>
      <c r="WIX127" s="92"/>
      <c r="WIY127" s="92"/>
      <c r="WIZ127" s="92"/>
      <c r="WJA127" s="92"/>
      <c r="WJB127" s="92"/>
      <c r="WJC127" s="92"/>
      <c r="WJD127" s="92"/>
      <c r="WJE127" s="92"/>
      <c r="WJF127" s="92"/>
      <c r="WJG127" s="92"/>
      <c r="WJH127" s="92"/>
      <c r="WJI127" s="92"/>
      <c r="WJJ127" s="92"/>
      <c r="WJK127" s="92"/>
      <c r="WJL127" s="92"/>
      <c r="WJM127" s="92"/>
      <c r="WJN127" s="92"/>
      <c r="WJO127" s="92"/>
      <c r="WJP127" s="92"/>
      <c r="WJQ127" s="92"/>
      <c r="WJR127" s="92"/>
      <c r="WJS127" s="92"/>
      <c r="WJT127" s="92"/>
      <c r="WJU127" s="92"/>
      <c r="WJV127" s="92"/>
      <c r="WJW127" s="92"/>
      <c r="WJX127" s="92"/>
      <c r="WJY127" s="92"/>
      <c r="WJZ127" s="92"/>
      <c r="WKA127" s="92"/>
      <c r="WKB127" s="92"/>
      <c r="WKC127" s="92"/>
      <c r="WKD127" s="92"/>
      <c r="WKE127" s="92"/>
      <c r="WKF127" s="92"/>
      <c r="WKG127" s="92"/>
      <c r="WKH127" s="92"/>
      <c r="WKI127" s="92"/>
      <c r="WKJ127" s="92"/>
      <c r="WKK127" s="92"/>
      <c r="WKL127" s="92"/>
      <c r="WKM127" s="92"/>
      <c r="WKN127" s="92"/>
      <c r="WKO127" s="92"/>
      <c r="WKP127" s="92"/>
      <c r="WKQ127" s="92"/>
      <c r="WKR127" s="92"/>
      <c r="WKS127" s="92"/>
      <c r="WKT127" s="92"/>
      <c r="WKU127" s="92"/>
      <c r="WKV127" s="92"/>
      <c r="WKW127" s="92"/>
      <c r="WKX127" s="92"/>
      <c r="WKY127" s="92"/>
      <c r="WKZ127" s="92"/>
      <c r="WLA127" s="92"/>
      <c r="WLB127" s="92"/>
      <c r="WLC127" s="92"/>
      <c r="WLD127" s="92"/>
      <c r="WLE127" s="92"/>
      <c r="WLF127" s="92"/>
      <c r="WLG127" s="92"/>
      <c r="WLH127" s="92"/>
      <c r="WLI127" s="92"/>
      <c r="WLJ127" s="92"/>
      <c r="WLK127" s="92"/>
      <c r="WLL127" s="92"/>
      <c r="WLM127" s="92"/>
      <c r="WLN127" s="92"/>
      <c r="WLO127" s="92"/>
      <c r="WLP127" s="92"/>
      <c r="WLQ127" s="92"/>
      <c r="WLR127" s="92"/>
      <c r="WLS127" s="92"/>
      <c r="WLT127" s="92"/>
      <c r="WLU127" s="92"/>
      <c r="WLV127" s="92"/>
      <c r="WLW127" s="92"/>
      <c r="WLX127" s="92"/>
      <c r="WLY127" s="92"/>
      <c r="WLZ127" s="92"/>
      <c r="WMA127" s="92"/>
      <c r="WMB127" s="92"/>
      <c r="WMC127" s="92"/>
      <c r="WMD127" s="92"/>
      <c r="WME127" s="92"/>
      <c r="WMF127" s="92"/>
      <c r="WMG127" s="92"/>
      <c r="WMH127" s="92"/>
      <c r="WMI127" s="92"/>
      <c r="WMJ127" s="92"/>
      <c r="WMK127" s="92"/>
      <c r="WML127" s="92"/>
      <c r="WMM127" s="92"/>
      <c r="WMN127" s="92"/>
      <c r="WMO127" s="92"/>
      <c r="WMP127" s="92"/>
      <c r="WMQ127" s="92"/>
      <c r="WMR127" s="92"/>
      <c r="WMS127" s="92"/>
      <c r="WMT127" s="92"/>
      <c r="WMU127" s="92"/>
      <c r="WMV127" s="92"/>
      <c r="WMW127" s="92"/>
      <c r="WMX127" s="92"/>
      <c r="WMY127" s="92"/>
      <c r="WMZ127" s="92"/>
      <c r="WNA127" s="92"/>
      <c r="WNB127" s="92"/>
      <c r="WNC127" s="92"/>
      <c r="WND127" s="92"/>
      <c r="WNE127" s="92"/>
      <c r="WNF127" s="92"/>
      <c r="WNG127" s="92"/>
      <c r="WNH127" s="92"/>
      <c r="WNI127" s="92"/>
      <c r="WNJ127" s="92"/>
      <c r="WNK127" s="92"/>
      <c r="WNL127" s="92"/>
      <c r="WNM127" s="92"/>
      <c r="WNN127" s="92"/>
      <c r="WNO127" s="92"/>
      <c r="WNP127" s="92"/>
      <c r="WNQ127" s="92"/>
      <c r="WNR127" s="92"/>
      <c r="WNS127" s="92"/>
      <c r="WNT127" s="92"/>
      <c r="WNU127" s="92"/>
      <c r="WNV127" s="92"/>
      <c r="WNW127" s="92"/>
      <c r="WNX127" s="92"/>
      <c r="WNY127" s="92"/>
      <c r="WNZ127" s="92"/>
      <c r="WOA127" s="92"/>
      <c r="WOB127" s="92"/>
      <c r="WOC127" s="92"/>
      <c r="WOD127" s="92"/>
      <c r="WOE127" s="92"/>
      <c r="WOF127" s="92"/>
      <c r="WOG127" s="92"/>
      <c r="WOH127" s="92"/>
      <c r="WOI127" s="92"/>
      <c r="WOJ127" s="92"/>
      <c r="WOK127" s="92"/>
      <c r="WOL127" s="92"/>
      <c r="WOM127" s="92"/>
      <c r="WON127" s="92"/>
      <c r="WOO127" s="92"/>
      <c r="WOP127" s="92"/>
      <c r="WOQ127" s="92"/>
      <c r="WOR127" s="92"/>
      <c r="WOS127" s="92"/>
      <c r="WOT127" s="92"/>
      <c r="WOU127" s="92"/>
      <c r="WOV127" s="92"/>
      <c r="WOW127" s="92"/>
      <c r="WOX127" s="92"/>
      <c r="WOY127" s="92"/>
      <c r="WOZ127" s="92"/>
      <c r="WPA127" s="92"/>
      <c r="WPB127" s="92"/>
      <c r="WPC127" s="92"/>
      <c r="WPD127" s="92"/>
      <c r="WPE127" s="92"/>
      <c r="WPF127" s="92"/>
      <c r="WPG127" s="92"/>
      <c r="WPH127" s="92"/>
      <c r="WPI127" s="92"/>
      <c r="WPJ127" s="92"/>
      <c r="WPK127" s="92"/>
      <c r="WPL127" s="92"/>
      <c r="WPM127" s="92"/>
      <c r="WPN127" s="92"/>
      <c r="WPO127" s="92"/>
      <c r="WPP127" s="92"/>
      <c r="WPQ127" s="92"/>
      <c r="WPR127" s="92"/>
      <c r="WPS127" s="92"/>
      <c r="WPT127" s="92"/>
      <c r="WPU127" s="92"/>
      <c r="WPV127" s="92"/>
      <c r="WPW127" s="92"/>
      <c r="WPX127" s="92"/>
      <c r="WPY127" s="92"/>
      <c r="WPZ127" s="92"/>
      <c r="WQA127" s="92"/>
      <c r="WQB127" s="92"/>
      <c r="WQC127" s="92"/>
      <c r="WQD127" s="92"/>
      <c r="WQE127" s="92"/>
      <c r="WQF127" s="92"/>
      <c r="WQG127" s="92"/>
      <c r="WQH127" s="92"/>
      <c r="WQI127" s="92"/>
      <c r="WQJ127" s="92"/>
      <c r="WQK127" s="92"/>
      <c r="WQL127" s="92"/>
      <c r="WQM127" s="92"/>
      <c r="WQN127" s="92"/>
      <c r="WQO127" s="92"/>
      <c r="WQP127" s="92"/>
      <c r="WQQ127" s="92"/>
      <c r="WQR127" s="92"/>
      <c r="WQS127" s="92"/>
      <c r="WQT127" s="92"/>
      <c r="WQU127" s="92"/>
      <c r="WQV127" s="92"/>
      <c r="WQW127" s="92"/>
      <c r="WQX127" s="92"/>
      <c r="WQY127" s="92"/>
      <c r="WQZ127" s="92"/>
      <c r="WRA127" s="92"/>
      <c r="WRB127" s="92"/>
      <c r="WRC127" s="92"/>
      <c r="WRD127" s="92"/>
      <c r="WRE127" s="92"/>
      <c r="WRF127" s="92"/>
      <c r="WRG127" s="92"/>
      <c r="WRH127" s="92"/>
      <c r="WRI127" s="92"/>
      <c r="WRJ127" s="92"/>
      <c r="WRK127" s="92"/>
      <c r="WRL127" s="92"/>
      <c r="WRM127" s="92"/>
      <c r="WRN127" s="92"/>
      <c r="WRO127" s="92"/>
      <c r="WRP127" s="92"/>
      <c r="WRQ127" s="92"/>
      <c r="WRR127" s="92"/>
      <c r="WRS127" s="92"/>
      <c r="WRT127" s="92"/>
      <c r="WRU127" s="92"/>
      <c r="WRV127" s="92"/>
      <c r="WRW127" s="92"/>
      <c r="WRX127" s="92"/>
      <c r="WRY127" s="92"/>
      <c r="WRZ127" s="92"/>
      <c r="WSA127" s="92"/>
      <c r="WSB127" s="92"/>
      <c r="WSC127" s="92"/>
      <c r="WSD127" s="92"/>
      <c r="WSE127" s="92"/>
      <c r="WSF127" s="92"/>
      <c r="WSG127" s="92"/>
      <c r="WSH127" s="92"/>
      <c r="WSI127" s="92"/>
      <c r="WSJ127" s="92"/>
      <c r="WSK127" s="92"/>
      <c r="WSL127" s="92"/>
      <c r="WSM127" s="92"/>
      <c r="WSN127" s="92"/>
      <c r="WSO127" s="92"/>
      <c r="WSP127" s="92"/>
      <c r="WSQ127" s="92"/>
      <c r="WSR127" s="92"/>
      <c r="WSS127" s="92"/>
      <c r="WST127" s="92"/>
      <c r="WSU127" s="92"/>
      <c r="WSV127" s="92"/>
      <c r="WSW127" s="92"/>
      <c r="WSX127" s="92"/>
      <c r="WSY127" s="92"/>
      <c r="WSZ127" s="92"/>
      <c r="WTA127" s="92"/>
      <c r="WTB127" s="92"/>
      <c r="WTC127" s="92"/>
      <c r="WTD127" s="92"/>
      <c r="WTE127" s="92"/>
      <c r="WTF127" s="92"/>
      <c r="WTG127" s="92"/>
      <c r="WTH127" s="92"/>
      <c r="WTI127" s="92"/>
      <c r="WTJ127" s="92"/>
      <c r="WTK127" s="92"/>
      <c r="WTL127" s="92"/>
      <c r="WTM127" s="92"/>
      <c r="WTN127" s="92"/>
      <c r="WTO127" s="92"/>
      <c r="WTP127" s="92"/>
      <c r="WTQ127" s="92"/>
      <c r="WTR127" s="92"/>
      <c r="WTS127" s="92"/>
      <c r="WTT127" s="92"/>
      <c r="WTU127" s="92"/>
      <c r="WTV127" s="92"/>
      <c r="WTW127" s="92"/>
      <c r="WTX127" s="92"/>
      <c r="WTY127" s="92"/>
      <c r="WTZ127" s="92"/>
      <c r="WUA127" s="92"/>
      <c r="WUB127" s="92"/>
      <c r="WUC127" s="92"/>
      <c r="WUD127" s="92"/>
      <c r="WUE127" s="92"/>
      <c r="WUF127" s="92"/>
      <c r="WUG127" s="92"/>
      <c r="WUH127" s="92"/>
      <c r="WUI127" s="92"/>
      <c r="WUJ127" s="92"/>
      <c r="WUK127" s="92"/>
      <c r="WUL127" s="92"/>
      <c r="WUM127" s="92"/>
      <c r="WUN127" s="92"/>
      <c r="WUO127" s="92"/>
      <c r="WUP127" s="92"/>
      <c r="WUQ127" s="92"/>
      <c r="WUR127" s="92"/>
      <c r="WUS127" s="92"/>
      <c r="WUT127" s="92"/>
      <c r="WUU127" s="92"/>
      <c r="WUV127" s="92"/>
      <c r="WUW127" s="92"/>
      <c r="WUX127" s="92"/>
      <c r="WUY127" s="92"/>
      <c r="WUZ127" s="92"/>
      <c r="WVA127" s="92"/>
      <c r="WVB127" s="92"/>
      <c r="WVC127" s="92"/>
      <c r="WVD127" s="92"/>
      <c r="WVE127" s="92"/>
      <c r="WVF127" s="92"/>
      <c r="WVG127" s="92"/>
      <c r="WVH127" s="92"/>
      <c r="WVI127" s="92"/>
      <c r="WVJ127" s="92"/>
      <c r="WVK127" s="92"/>
      <c r="WVL127" s="92"/>
      <c r="WVM127" s="92"/>
      <c r="WVN127" s="92"/>
      <c r="WVO127" s="92"/>
      <c r="WVP127" s="92"/>
      <c r="WVQ127" s="92"/>
      <c r="WVR127" s="92"/>
      <c r="WVS127" s="92"/>
      <c r="WVT127" s="92"/>
      <c r="WVU127" s="92"/>
      <c r="WVV127" s="92"/>
      <c r="WVW127" s="92"/>
      <c r="WVX127" s="92"/>
      <c r="WVY127" s="92"/>
      <c r="WVZ127" s="92"/>
      <c r="WWA127" s="92"/>
      <c r="WWB127" s="92"/>
      <c r="WWC127" s="92"/>
      <c r="WWD127" s="92"/>
      <c r="WWE127" s="92"/>
      <c r="WWF127" s="92"/>
      <c r="WWG127" s="92"/>
      <c r="WWH127" s="92"/>
      <c r="WWI127" s="92"/>
      <c r="WWJ127" s="92"/>
      <c r="WWK127" s="92"/>
      <c r="WWL127" s="92"/>
      <c r="WWM127" s="92"/>
      <c r="WWN127" s="92"/>
      <c r="WWO127" s="92"/>
      <c r="WWP127" s="92"/>
      <c r="WWQ127" s="92"/>
      <c r="WWR127" s="92"/>
      <c r="WWS127" s="92"/>
      <c r="WWT127" s="92"/>
      <c r="WWU127" s="92"/>
      <c r="WWV127" s="92"/>
      <c r="WWW127" s="92"/>
      <c r="WWX127" s="92"/>
      <c r="WWY127" s="92"/>
      <c r="WWZ127" s="92"/>
      <c r="WXA127" s="92"/>
      <c r="WXB127" s="92"/>
      <c r="WXC127" s="92"/>
      <c r="WXD127" s="92"/>
      <c r="WXE127" s="92"/>
      <c r="WXF127" s="92"/>
      <c r="WXG127" s="92"/>
      <c r="WXH127" s="92"/>
      <c r="WXI127" s="92"/>
      <c r="WXJ127" s="92"/>
      <c r="WXK127" s="92"/>
      <c r="WXL127" s="92"/>
      <c r="WXM127" s="92"/>
      <c r="WXN127" s="92"/>
      <c r="WXO127" s="92"/>
      <c r="WXP127" s="92"/>
      <c r="WXQ127" s="92"/>
      <c r="WXR127" s="92"/>
      <c r="WXS127" s="92"/>
      <c r="WXT127" s="92"/>
      <c r="WXU127" s="92"/>
      <c r="WXV127" s="92"/>
      <c r="WXW127" s="92"/>
      <c r="WXX127" s="92"/>
      <c r="WXY127" s="92"/>
      <c r="WXZ127" s="92"/>
      <c r="WYA127" s="92"/>
      <c r="WYB127" s="92"/>
      <c r="WYC127" s="92"/>
      <c r="WYD127" s="92"/>
      <c r="WYE127" s="92"/>
      <c r="WYF127" s="92"/>
      <c r="WYG127" s="92"/>
      <c r="WYH127" s="92"/>
      <c r="WYI127" s="92"/>
      <c r="WYJ127" s="92"/>
      <c r="WYK127" s="92"/>
      <c r="WYL127" s="92"/>
      <c r="WYM127" s="92"/>
      <c r="WYN127" s="92"/>
      <c r="WYO127" s="92"/>
      <c r="WYP127" s="92"/>
      <c r="WYQ127" s="92"/>
      <c r="WYR127" s="92"/>
      <c r="WYS127" s="92"/>
      <c r="WYT127" s="92"/>
      <c r="WYU127" s="92"/>
      <c r="WYV127" s="92"/>
      <c r="WYW127" s="92"/>
      <c r="WYX127" s="92"/>
      <c r="WYY127" s="92"/>
      <c r="WYZ127" s="92"/>
      <c r="WZA127" s="92"/>
      <c r="WZB127" s="92"/>
      <c r="WZC127" s="92"/>
      <c r="WZD127" s="92"/>
      <c r="WZE127" s="92"/>
      <c r="WZF127" s="92"/>
      <c r="WZG127" s="92"/>
      <c r="WZH127" s="92"/>
      <c r="WZI127" s="92"/>
      <c r="WZJ127" s="92"/>
      <c r="WZK127" s="92"/>
      <c r="WZL127" s="92"/>
      <c r="WZM127" s="92"/>
      <c r="WZN127" s="92"/>
      <c r="WZO127" s="92"/>
      <c r="WZP127" s="92"/>
      <c r="WZQ127" s="92"/>
      <c r="WZR127" s="92"/>
      <c r="WZS127" s="92"/>
      <c r="WZT127" s="92"/>
      <c r="WZU127" s="92"/>
      <c r="WZV127" s="92"/>
      <c r="WZW127" s="92"/>
      <c r="WZX127" s="92"/>
      <c r="WZY127" s="92"/>
      <c r="WZZ127" s="92"/>
      <c r="XAA127" s="92"/>
      <c r="XAB127" s="92"/>
      <c r="XAC127" s="92"/>
      <c r="XAD127" s="92"/>
      <c r="XAE127" s="92"/>
      <c r="XAF127" s="92"/>
      <c r="XAG127" s="92"/>
      <c r="XAH127" s="92"/>
      <c r="XAI127" s="92"/>
      <c r="XAJ127" s="92"/>
      <c r="XAK127" s="92"/>
      <c r="XAL127" s="92"/>
      <c r="XAM127" s="92"/>
      <c r="XAN127" s="92"/>
      <c r="XAO127" s="92"/>
      <c r="XAP127" s="92"/>
      <c r="XAQ127" s="92"/>
      <c r="XAR127" s="92"/>
      <c r="XAS127" s="92"/>
      <c r="XAT127" s="92"/>
      <c r="XAU127" s="92"/>
      <c r="XAV127" s="92"/>
      <c r="XAW127" s="92"/>
      <c r="XAX127" s="92"/>
      <c r="XAY127" s="92"/>
      <c r="XAZ127" s="92"/>
      <c r="XBA127" s="92"/>
      <c r="XBB127" s="92"/>
      <c r="XBC127" s="92"/>
      <c r="XBD127" s="92"/>
      <c r="XBE127" s="92"/>
      <c r="XBF127" s="92"/>
      <c r="XBG127" s="92"/>
      <c r="XBH127" s="92"/>
      <c r="XBI127" s="92"/>
      <c r="XBJ127" s="92"/>
      <c r="XBK127" s="92"/>
      <c r="XBL127" s="92"/>
      <c r="XBM127" s="92"/>
      <c r="XBN127" s="92"/>
      <c r="XBO127" s="92"/>
      <c r="XBP127" s="92"/>
      <c r="XBQ127" s="92"/>
      <c r="XBR127" s="92"/>
      <c r="XBS127" s="92"/>
      <c r="XBT127" s="92"/>
      <c r="XBU127" s="92"/>
      <c r="XBV127" s="92"/>
      <c r="XBW127" s="92"/>
      <c r="XBX127" s="92"/>
      <c r="XBY127" s="92"/>
      <c r="XBZ127" s="92"/>
      <c r="XCA127" s="92"/>
      <c r="XCB127" s="92"/>
      <c r="XCC127" s="92"/>
      <c r="XCD127" s="92"/>
      <c r="XCE127" s="92"/>
      <c r="XCF127" s="92"/>
      <c r="XCG127" s="92"/>
      <c r="XCH127" s="92"/>
      <c r="XCI127" s="92"/>
      <c r="XCJ127" s="92"/>
      <c r="XCK127" s="92"/>
      <c r="XCL127" s="92"/>
      <c r="XCM127" s="92"/>
      <c r="XCN127" s="92"/>
      <c r="XCO127" s="92"/>
      <c r="XCP127" s="92"/>
      <c r="XCQ127" s="92"/>
      <c r="XCR127" s="92"/>
      <c r="XCS127" s="92"/>
      <c r="XCT127" s="92"/>
      <c r="XCU127" s="92"/>
      <c r="XCV127" s="92"/>
      <c r="XCW127" s="92"/>
      <c r="XCX127" s="92"/>
      <c r="XCY127" s="92"/>
      <c r="XCZ127" s="92"/>
      <c r="XDA127" s="92"/>
      <c r="XDB127" s="92"/>
      <c r="XDC127" s="92"/>
      <c r="XDD127" s="92"/>
      <c r="XDE127" s="92"/>
      <c r="XDF127" s="92"/>
      <c r="XDG127" s="92"/>
      <c r="XDH127" s="92"/>
      <c r="XDI127" s="92"/>
      <c r="XDJ127" s="92"/>
      <c r="XDK127" s="92"/>
      <c r="XDL127" s="92"/>
      <c r="XDM127" s="92"/>
      <c r="XDN127" s="92"/>
      <c r="XDO127" s="92"/>
      <c r="XDP127" s="92"/>
      <c r="XDQ127" s="92"/>
      <c r="XDR127" s="92"/>
      <c r="XDS127" s="92"/>
      <c r="XDT127" s="92"/>
      <c r="XDU127" s="92"/>
      <c r="XDV127" s="92"/>
      <c r="XDW127" s="92"/>
      <c r="XDX127" s="92"/>
      <c r="XDY127" s="92"/>
      <c r="XDZ127" s="92"/>
      <c r="XEA127" s="92"/>
      <c r="XEB127" s="92"/>
      <c r="XEC127" s="92"/>
      <c r="XED127" s="92"/>
      <c r="XEE127" s="92"/>
      <c r="XEF127" s="92"/>
      <c r="XEG127" s="92"/>
      <c r="XEH127" s="92"/>
      <c r="XEI127" s="92"/>
      <c r="XEJ127" s="92"/>
      <c r="XEK127" s="92"/>
      <c r="XEL127" s="92"/>
      <c r="XEM127" s="92"/>
      <c r="XEN127" s="92"/>
      <c r="XEO127" s="92"/>
      <c r="XEP127" s="92"/>
      <c r="XEQ127" s="92"/>
      <c r="XER127" s="92"/>
      <c r="XES127" s="92"/>
      <c r="XET127" s="92"/>
      <c r="XEU127" s="92"/>
      <c r="XEV127" s="92"/>
      <c r="XEW127" s="92"/>
      <c r="XEX127" s="92"/>
      <c r="XEY127" s="92"/>
      <c r="XEZ127" s="92"/>
      <c r="XFA127" s="92"/>
      <c r="XFB127" s="92"/>
      <c r="XFC127" s="92"/>
      <c r="XFD127" s="92"/>
    </row>
    <row r="128" spans="1:16384" ht="18" x14ac:dyDescent="0.2">
      <c r="A128" s="59"/>
      <c r="B128" s="172" t="s">
        <v>810</v>
      </c>
      <c r="C128" s="92"/>
      <c r="D128" s="92"/>
      <c r="E128" s="92"/>
      <c r="F128" s="92"/>
      <c r="G128" s="92"/>
      <c r="H128" s="92"/>
      <c r="I128" s="92"/>
      <c r="J128" s="92"/>
      <c r="K128" s="92"/>
      <c r="L128" s="323"/>
      <c r="M128" s="361"/>
      <c r="N128" s="362"/>
      <c r="O128" s="362"/>
      <c r="P128" s="362"/>
      <c r="Q128" s="362"/>
      <c r="R128" s="362"/>
      <c r="S128" s="362"/>
      <c r="T128" s="362"/>
      <c r="U128" s="362"/>
      <c r="V128" s="362"/>
      <c r="W128" s="362"/>
      <c r="X128" s="362"/>
      <c r="Y128" s="362"/>
      <c r="Z128" s="362"/>
      <c r="AA128" s="362"/>
      <c r="AB128" s="363"/>
      <c r="AC128" s="363"/>
      <c r="AD128" s="363"/>
      <c r="AE128" s="363"/>
      <c r="AF128" s="363"/>
      <c r="AG128" s="363"/>
      <c r="AH128" s="363"/>
      <c r="AI128" s="363"/>
      <c r="AJ128" s="363"/>
      <c r="AK128" s="363"/>
      <c r="AL128" s="363"/>
      <c r="AM128" s="363"/>
      <c r="AN128" s="363"/>
      <c r="AO128" s="363"/>
      <c r="AP128" s="363"/>
      <c r="AQ128" s="363"/>
      <c r="AR128" s="363"/>
      <c r="AS128" s="363"/>
      <c r="AT128" s="363"/>
      <c r="AU128" s="363"/>
      <c r="AV128" s="363"/>
      <c r="AW128" s="363"/>
      <c r="AX128" s="363"/>
      <c r="AY128" s="363"/>
      <c r="AZ128" s="363"/>
      <c r="BA128" s="363"/>
      <c r="BB128" s="363"/>
      <c r="BC128" s="363"/>
      <c r="BD128" s="363"/>
      <c r="BE128" s="363"/>
      <c r="BF128" s="363"/>
      <c r="BG128" s="363"/>
      <c r="BH128" s="363"/>
      <c r="BI128" s="363"/>
      <c r="BJ128" s="363"/>
      <c r="BK128" s="363"/>
      <c r="BL128" s="363"/>
      <c r="BM128" s="363"/>
      <c r="BN128" s="363"/>
      <c r="BO128" s="363"/>
      <c r="BP128" s="363"/>
      <c r="BQ128" s="363"/>
      <c r="BR128" s="363"/>
      <c r="BS128" s="363"/>
      <c r="BT128" s="363"/>
      <c r="BU128" s="363"/>
      <c r="BV128" s="363"/>
      <c r="BW128" s="363"/>
      <c r="BX128" s="363"/>
      <c r="BY128" s="363"/>
      <c r="BZ128" s="363"/>
      <c r="CA128" s="363"/>
      <c r="CB128" s="363"/>
      <c r="CC128" s="363"/>
      <c r="CD128" s="363"/>
      <c r="CE128" s="363"/>
      <c r="CF128" s="363"/>
      <c r="CG128" s="363"/>
      <c r="CH128" s="363"/>
      <c r="CI128" s="363"/>
      <c r="CJ128" s="363"/>
      <c r="CK128" s="363"/>
      <c r="CL128" s="363"/>
      <c r="CM128" s="363"/>
      <c r="CN128" s="363"/>
      <c r="CO128" s="363"/>
      <c r="CP128" s="363"/>
      <c r="CQ128" s="363"/>
      <c r="CR128" s="363"/>
      <c r="CS128" s="363"/>
      <c r="CT128" s="363"/>
      <c r="CU128" s="363"/>
      <c r="CV128" s="363"/>
      <c r="CW128" s="363"/>
      <c r="CX128" s="363"/>
      <c r="CY128" s="363"/>
    </row>
    <row r="129" spans="1:103" ht="16.5" customHeight="1" thickBot="1" x14ac:dyDescent="0.25">
      <c r="A129" s="59"/>
      <c r="B129" s="19"/>
      <c r="C129" s="19"/>
      <c r="D129" s="19"/>
      <c r="E129" s="19"/>
      <c r="F129" s="60"/>
      <c r="G129" s="70"/>
      <c r="H129" s="60"/>
      <c r="I129" s="63"/>
      <c r="J129" s="63"/>
      <c r="K129" s="108"/>
      <c r="L129" s="61"/>
      <c r="M129" s="361"/>
      <c r="N129" s="362"/>
      <c r="O129" s="362"/>
      <c r="P129" s="365"/>
      <c r="Q129" s="362"/>
      <c r="R129" s="362"/>
      <c r="S129" s="362"/>
      <c r="T129" s="362"/>
      <c r="U129" s="362"/>
      <c r="V129" s="362"/>
      <c r="W129" s="362"/>
      <c r="X129" s="362"/>
      <c r="Y129" s="362"/>
      <c r="Z129" s="362"/>
      <c r="AA129" s="362"/>
      <c r="AB129" s="363"/>
      <c r="AC129" s="363"/>
      <c r="AD129" s="363"/>
      <c r="AE129" s="363"/>
      <c r="AF129" s="363"/>
      <c r="AG129" s="363"/>
      <c r="AH129" s="363"/>
      <c r="AI129" s="363"/>
      <c r="AJ129" s="363"/>
      <c r="AK129" s="363"/>
      <c r="AL129" s="363"/>
      <c r="AM129" s="363"/>
      <c r="AN129" s="363"/>
      <c r="AO129" s="363"/>
      <c r="AP129" s="363"/>
      <c r="AQ129" s="363"/>
      <c r="AR129" s="363"/>
      <c r="AS129" s="363"/>
      <c r="AT129" s="363"/>
      <c r="AU129" s="363"/>
      <c r="AV129" s="363"/>
      <c r="AW129" s="363"/>
      <c r="AX129" s="363"/>
      <c r="AY129" s="363"/>
      <c r="AZ129" s="363"/>
      <c r="BA129" s="363"/>
      <c r="BB129" s="363"/>
      <c r="BC129" s="363"/>
      <c r="BD129" s="363"/>
      <c r="BE129" s="363"/>
      <c r="BF129" s="363"/>
      <c r="BG129" s="363"/>
      <c r="BH129" s="363"/>
      <c r="BI129" s="363"/>
      <c r="BJ129" s="363"/>
      <c r="BK129" s="363"/>
      <c r="BL129" s="363"/>
      <c r="BM129" s="363"/>
      <c r="BN129" s="363"/>
      <c r="BO129" s="363"/>
      <c r="BP129" s="363"/>
      <c r="BQ129" s="363"/>
      <c r="BR129" s="363"/>
      <c r="BS129" s="363"/>
      <c r="BT129" s="363"/>
      <c r="BU129" s="363"/>
      <c r="BV129" s="363"/>
      <c r="BW129" s="363"/>
      <c r="BX129" s="363"/>
      <c r="BY129" s="363"/>
      <c r="BZ129" s="363"/>
      <c r="CA129" s="363"/>
      <c r="CB129" s="363"/>
      <c r="CC129" s="363"/>
      <c r="CD129" s="363"/>
      <c r="CE129" s="363"/>
      <c r="CF129" s="363"/>
      <c r="CG129" s="363"/>
      <c r="CH129" s="363"/>
      <c r="CI129" s="363"/>
      <c r="CJ129" s="363"/>
      <c r="CK129" s="363"/>
      <c r="CL129" s="363"/>
      <c r="CM129" s="363"/>
      <c r="CN129" s="363"/>
      <c r="CO129" s="363"/>
      <c r="CP129" s="363"/>
      <c r="CQ129" s="363"/>
      <c r="CR129" s="363"/>
      <c r="CS129" s="363"/>
      <c r="CT129" s="363"/>
      <c r="CU129" s="363"/>
      <c r="CV129" s="363"/>
      <c r="CW129" s="363"/>
      <c r="CX129" s="363"/>
      <c r="CY129" s="363"/>
    </row>
    <row r="130" spans="1:103" ht="15.75" x14ac:dyDescent="0.25">
      <c r="A130" s="59"/>
      <c r="B130" s="627" t="s">
        <v>3</v>
      </c>
      <c r="C130" s="628"/>
      <c r="D130" s="629"/>
      <c r="E130" s="5"/>
      <c r="F130" s="611" t="s">
        <v>4</v>
      </c>
      <c r="G130" s="612"/>
      <c r="H130" s="612"/>
      <c r="I130" s="612"/>
      <c r="J130" s="612"/>
      <c r="K130" s="613"/>
      <c r="L130" s="61"/>
      <c r="M130" s="194"/>
      <c r="N130" s="299"/>
      <c r="O130" s="299"/>
      <c r="P130" s="299"/>
      <c r="Q130" s="299"/>
      <c r="R130" s="299"/>
      <c r="S130" s="299"/>
      <c r="T130" s="299"/>
      <c r="U130" s="299"/>
      <c r="V130" s="299"/>
      <c r="W130" s="299"/>
      <c r="X130" s="299"/>
      <c r="Y130" s="299"/>
      <c r="Z130" s="299"/>
    </row>
    <row r="131" spans="1:103" s="62" customFormat="1" ht="15.75" x14ac:dyDescent="0.25">
      <c r="A131" s="59"/>
      <c r="B131" s="630"/>
      <c r="C131" s="631"/>
      <c r="D131" s="632"/>
      <c r="E131" s="5"/>
      <c r="F131" s="614"/>
      <c r="G131" s="615"/>
      <c r="H131" s="615"/>
      <c r="I131" s="615"/>
      <c r="J131" s="615"/>
      <c r="K131" s="616"/>
      <c r="L131" s="61"/>
      <c r="M131" s="194"/>
      <c r="N131" s="299"/>
      <c r="O131" s="299"/>
      <c r="P131" s="299"/>
      <c r="Q131" s="299"/>
      <c r="R131" s="299"/>
      <c r="S131" s="299"/>
      <c r="T131" s="299"/>
      <c r="U131" s="299"/>
      <c r="V131" s="299"/>
      <c r="W131" s="299"/>
      <c r="X131" s="299"/>
      <c r="Y131" s="299"/>
      <c r="Z131" s="299"/>
      <c r="AA131" s="299"/>
    </row>
    <row r="132" spans="1:103" s="62" customFormat="1" ht="15.75" x14ac:dyDescent="0.25">
      <c r="A132" s="59"/>
      <c r="B132" s="630"/>
      <c r="C132" s="631"/>
      <c r="D132" s="632"/>
      <c r="E132" s="5"/>
      <c r="F132" s="614"/>
      <c r="G132" s="615"/>
      <c r="H132" s="615"/>
      <c r="I132" s="615"/>
      <c r="J132" s="615"/>
      <c r="K132" s="616"/>
      <c r="L132" s="61"/>
      <c r="M132" s="194"/>
      <c r="N132" s="299"/>
      <c r="O132" s="299"/>
      <c r="P132" s="299"/>
      <c r="Q132" s="299"/>
      <c r="R132" s="299"/>
      <c r="S132" s="299"/>
      <c r="T132" s="299"/>
      <c r="U132" s="299"/>
      <c r="V132" s="299"/>
      <c r="W132" s="299"/>
      <c r="X132" s="299"/>
      <c r="Y132" s="299"/>
      <c r="Z132" s="299"/>
      <c r="AA132" s="299"/>
    </row>
    <row r="133" spans="1:103" s="62" customFormat="1" ht="15.75" x14ac:dyDescent="0.25">
      <c r="A133" s="59"/>
      <c r="B133" s="630"/>
      <c r="C133" s="631"/>
      <c r="D133" s="632"/>
      <c r="E133" s="5"/>
      <c r="F133" s="614"/>
      <c r="G133" s="615"/>
      <c r="H133" s="615"/>
      <c r="I133" s="615"/>
      <c r="J133" s="615"/>
      <c r="K133" s="616"/>
      <c r="L133" s="61"/>
      <c r="M133" s="194"/>
      <c r="N133" s="299"/>
      <c r="O133" s="299"/>
      <c r="P133" s="299"/>
      <c r="Q133" s="299"/>
      <c r="R133" s="299"/>
      <c r="S133" s="299"/>
      <c r="T133" s="299"/>
      <c r="U133" s="299"/>
      <c r="V133" s="299"/>
      <c r="W133" s="299"/>
      <c r="X133" s="299"/>
      <c r="Y133" s="299"/>
      <c r="Z133" s="299"/>
      <c r="AA133" s="299"/>
    </row>
    <row r="134" spans="1:103" s="62" customFormat="1" ht="15.75" x14ac:dyDescent="0.25">
      <c r="A134" s="59"/>
      <c r="B134" s="630"/>
      <c r="C134" s="631"/>
      <c r="D134" s="632"/>
      <c r="E134" s="5"/>
      <c r="F134" s="614"/>
      <c r="G134" s="615"/>
      <c r="H134" s="615"/>
      <c r="I134" s="615"/>
      <c r="J134" s="615"/>
      <c r="K134" s="616"/>
      <c r="L134" s="61"/>
      <c r="M134" s="194"/>
      <c r="N134" s="299"/>
      <c r="O134" s="299"/>
      <c r="P134" s="299"/>
      <c r="Q134" s="299"/>
      <c r="R134" s="299"/>
      <c r="S134" s="299"/>
      <c r="T134" s="299"/>
      <c r="U134" s="299"/>
      <c r="V134" s="299"/>
      <c r="W134" s="299"/>
      <c r="X134" s="299"/>
      <c r="Y134" s="299"/>
      <c r="Z134" s="299"/>
      <c r="AA134" s="299"/>
    </row>
    <row r="135" spans="1:103" s="62" customFormat="1" ht="15.75" x14ac:dyDescent="0.25">
      <c r="A135" s="59"/>
      <c r="B135" s="630"/>
      <c r="C135" s="631"/>
      <c r="D135" s="632"/>
      <c r="E135" s="5"/>
      <c r="F135" s="614"/>
      <c r="G135" s="615"/>
      <c r="H135" s="615"/>
      <c r="I135" s="615"/>
      <c r="J135" s="615"/>
      <c r="K135" s="616"/>
      <c r="L135" s="61"/>
      <c r="M135" s="194"/>
      <c r="N135" s="299"/>
      <c r="O135" s="299"/>
      <c r="P135" s="299"/>
      <c r="Q135" s="299"/>
      <c r="R135" s="299"/>
      <c r="S135" s="299"/>
      <c r="T135" s="299"/>
      <c r="U135" s="299"/>
      <c r="V135" s="299"/>
      <c r="W135" s="299"/>
      <c r="X135" s="299"/>
      <c r="Y135" s="299"/>
      <c r="Z135" s="299"/>
      <c r="AA135" s="299"/>
    </row>
    <row r="136" spans="1:103" s="62" customFormat="1" ht="15.75" x14ac:dyDescent="0.25">
      <c r="A136" s="59"/>
      <c r="B136" s="630"/>
      <c r="C136" s="631"/>
      <c r="D136" s="632"/>
      <c r="E136" s="5"/>
      <c r="F136" s="614"/>
      <c r="G136" s="615"/>
      <c r="H136" s="615"/>
      <c r="I136" s="615"/>
      <c r="J136" s="615"/>
      <c r="K136" s="616"/>
      <c r="L136" s="61"/>
      <c r="M136" s="194"/>
      <c r="N136" s="299"/>
      <c r="O136" s="299"/>
      <c r="P136" s="299"/>
      <c r="Q136" s="299"/>
      <c r="R136" s="299"/>
      <c r="S136" s="299"/>
      <c r="T136" s="299"/>
      <c r="U136" s="299"/>
      <c r="V136" s="299"/>
      <c r="W136" s="299"/>
      <c r="X136" s="299"/>
      <c r="Y136" s="299"/>
      <c r="Z136" s="299"/>
      <c r="AA136" s="299"/>
    </row>
    <row r="137" spans="1:103" s="62" customFormat="1" ht="15.75" x14ac:dyDescent="0.25">
      <c r="A137" s="59"/>
      <c r="B137" s="630"/>
      <c r="C137" s="631"/>
      <c r="D137" s="632"/>
      <c r="E137" s="5"/>
      <c r="F137" s="614"/>
      <c r="G137" s="615"/>
      <c r="H137" s="615"/>
      <c r="I137" s="615"/>
      <c r="J137" s="615"/>
      <c r="K137" s="616"/>
      <c r="L137" s="61"/>
      <c r="M137" s="194"/>
      <c r="N137" s="299"/>
      <c r="O137" s="299"/>
      <c r="P137" s="299"/>
      <c r="Q137" s="299"/>
      <c r="R137" s="299"/>
      <c r="S137" s="299"/>
      <c r="T137" s="299"/>
      <c r="U137" s="299"/>
      <c r="V137" s="299"/>
      <c r="W137" s="299"/>
      <c r="X137" s="299"/>
      <c r="Y137" s="299"/>
      <c r="Z137" s="299"/>
      <c r="AA137" s="299"/>
    </row>
    <row r="138" spans="1:103" s="62" customFormat="1" ht="16.5" thickBot="1" x14ac:dyDescent="0.3">
      <c r="A138" s="59"/>
      <c r="B138" s="633"/>
      <c r="C138" s="634"/>
      <c r="D138" s="635"/>
      <c r="E138" s="5"/>
      <c r="F138" s="617"/>
      <c r="G138" s="618"/>
      <c r="H138" s="618"/>
      <c r="I138" s="618"/>
      <c r="J138" s="618"/>
      <c r="K138" s="619"/>
      <c r="L138" s="61"/>
      <c r="M138" s="194"/>
      <c r="N138" s="299"/>
      <c r="O138" s="299"/>
      <c r="P138" s="299"/>
      <c r="Q138" s="299"/>
      <c r="R138" s="299"/>
      <c r="S138" s="299"/>
      <c r="T138" s="299"/>
      <c r="U138" s="299"/>
      <c r="V138" s="299"/>
      <c r="W138" s="299"/>
      <c r="X138" s="299"/>
      <c r="Y138" s="299"/>
      <c r="Z138" s="299"/>
      <c r="AA138" s="299"/>
    </row>
    <row r="139" spans="1:103" s="335" customFormat="1" ht="18.75" thickBot="1" x14ac:dyDescent="0.3">
      <c r="A139" s="324"/>
      <c r="B139" s="325"/>
      <c r="C139" s="325"/>
      <c r="D139" s="325"/>
      <c r="E139" s="325"/>
      <c r="F139" s="326"/>
      <c r="G139" s="326"/>
      <c r="H139" s="326"/>
      <c r="I139" s="326"/>
      <c r="J139" s="326"/>
      <c r="K139" s="326"/>
      <c r="L139" s="327"/>
      <c r="M139" s="333"/>
      <c r="N139" s="334"/>
      <c r="O139" s="334"/>
      <c r="P139" s="334"/>
      <c r="Q139" s="334"/>
      <c r="R139" s="334"/>
      <c r="S139" s="334"/>
      <c r="T139" s="334"/>
      <c r="U139" s="334"/>
      <c r="V139" s="334"/>
      <c r="W139" s="334"/>
      <c r="X139" s="334"/>
      <c r="Y139" s="334"/>
      <c r="Z139" s="334"/>
      <c r="AA139" s="334"/>
    </row>
    <row r="140" spans="1:103" s="335" customFormat="1" ht="18" x14ac:dyDescent="0.25">
      <c r="A140" s="330"/>
      <c r="B140" s="331"/>
      <c r="C140" s="331"/>
      <c r="D140" s="331"/>
      <c r="E140" s="331"/>
      <c r="F140" s="331"/>
      <c r="G140" s="331"/>
      <c r="H140" s="331"/>
      <c r="I140" s="331"/>
      <c r="J140" s="331"/>
      <c r="K140" s="331"/>
      <c r="L140" s="332"/>
      <c r="M140" s="333"/>
      <c r="N140" s="334"/>
      <c r="O140" s="334"/>
      <c r="P140" s="338"/>
      <c r="Q140" s="334"/>
      <c r="R140" s="334"/>
      <c r="S140" s="334"/>
      <c r="T140" s="334"/>
      <c r="U140" s="334"/>
      <c r="V140" s="334"/>
      <c r="W140" s="334"/>
      <c r="X140" s="334"/>
      <c r="Y140" s="334"/>
      <c r="Z140" s="334"/>
      <c r="AA140" s="334"/>
    </row>
    <row r="141" spans="1:103" s="335" customFormat="1" ht="18" x14ac:dyDescent="0.25">
      <c r="A141" s="336"/>
      <c r="B141" s="328" t="s">
        <v>13</v>
      </c>
      <c r="C141" s="329"/>
      <c r="D141" s="329"/>
      <c r="E141" s="329"/>
      <c r="F141" s="329"/>
      <c r="G141" s="329"/>
      <c r="H141" s="329"/>
      <c r="I141" s="329"/>
      <c r="J141" s="329"/>
      <c r="K141" s="329"/>
      <c r="L141" s="337"/>
      <c r="M141" s="340"/>
      <c r="N141" s="338"/>
      <c r="O141" s="338"/>
      <c r="P141" s="338"/>
      <c r="Q141" s="338"/>
      <c r="R141" s="338"/>
      <c r="S141" s="338"/>
      <c r="T141" s="338"/>
      <c r="U141" s="338"/>
      <c r="V141" s="338"/>
      <c r="W141" s="338"/>
      <c r="X141" s="338"/>
      <c r="Y141" s="338"/>
      <c r="Z141" s="338"/>
      <c r="AA141" s="334"/>
    </row>
    <row r="142" spans="1:103" s="343" customFormat="1" ht="18" customHeight="1" x14ac:dyDescent="0.25">
      <c r="A142" s="339"/>
      <c r="B142" s="329"/>
      <c r="C142" s="329"/>
      <c r="D142" s="329"/>
      <c r="E142" s="329"/>
      <c r="F142" s="329"/>
      <c r="G142" s="329"/>
      <c r="H142" s="329"/>
      <c r="I142" s="329"/>
      <c r="J142" s="329"/>
      <c r="K142" s="329"/>
      <c r="L142" s="337"/>
      <c r="M142" s="340"/>
      <c r="N142" s="338"/>
      <c r="O142" s="338"/>
      <c r="P142" s="298"/>
      <c r="Q142" s="338"/>
      <c r="R142" s="338"/>
      <c r="S142" s="338"/>
      <c r="T142" s="338"/>
      <c r="U142" s="338"/>
      <c r="V142" s="338"/>
      <c r="W142" s="338"/>
      <c r="X142" s="338"/>
      <c r="Y142" s="338"/>
      <c r="Z142" s="338"/>
      <c r="AA142" s="338"/>
    </row>
    <row r="143" spans="1:103" s="343" customFormat="1" ht="18" customHeight="1" x14ac:dyDescent="0.25">
      <c r="A143" s="341"/>
      <c r="B143" s="636" t="s">
        <v>766</v>
      </c>
      <c r="C143" s="636"/>
      <c r="D143" s="636"/>
      <c r="E143" s="636"/>
      <c r="F143" s="636"/>
      <c r="G143" s="636"/>
      <c r="H143" s="636"/>
      <c r="I143" s="636"/>
      <c r="J143" s="636"/>
      <c r="K143" s="636"/>
      <c r="L143" s="342"/>
      <c r="M143" s="193"/>
      <c r="N143" s="298"/>
      <c r="O143" s="298"/>
      <c r="P143" s="298"/>
      <c r="Q143" s="298"/>
      <c r="R143" s="298"/>
      <c r="S143" s="298"/>
      <c r="T143" s="298"/>
      <c r="U143" s="298"/>
      <c r="V143" s="298"/>
      <c r="W143" s="298"/>
      <c r="X143" s="298"/>
      <c r="Y143" s="298"/>
      <c r="Z143" s="298"/>
      <c r="AA143" s="338"/>
    </row>
    <row r="144" spans="1:103" s="2" customFormat="1" ht="18" x14ac:dyDescent="0.25">
      <c r="A144" s="344"/>
      <c r="B144" s="636"/>
      <c r="C144" s="636"/>
      <c r="D144" s="636"/>
      <c r="E144" s="636"/>
      <c r="F144" s="636"/>
      <c r="G144" s="636"/>
      <c r="H144" s="636"/>
      <c r="I144" s="636"/>
      <c r="J144" s="636"/>
      <c r="K144" s="636"/>
      <c r="L144" s="337"/>
      <c r="M144" s="193"/>
      <c r="N144" s="298"/>
      <c r="O144" s="298"/>
      <c r="P144" s="298"/>
      <c r="Q144" s="298"/>
      <c r="R144" s="298"/>
      <c r="S144" s="298"/>
      <c r="T144" s="298"/>
      <c r="U144" s="298"/>
      <c r="V144" s="298"/>
      <c r="W144" s="298"/>
      <c r="X144" s="298"/>
      <c r="Y144" s="298"/>
      <c r="Z144" s="298"/>
      <c r="AA144" s="298"/>
    </row>
    <row r="145" spans="1:27" s="2" customFormat="1" ht="18" x14ac:dyDescent="0.25">
      <c r="A145" s="344"/>
      <c r="B145" s="345"/>
      <c r="C145" s="345"/>
      <c r="D145" s="345"/>
      <c r="E145" s="345"/>
      <c r="F145" s="345"/>
      <c r="G145" s="345"/>
      <c r="H145" s="345"/>
      <c r="I145" s="345"/>
      <c r="J145" s="345"/>
      <c r="K145" s="345"/>
      <c r="L145" s="337"/>
      <c r="M145" s="193"/>
      <c r="N145" s="298"/>
      <c r="O145" s="298"/>
      <c r="P145" s="298"/>
      <c r="Q145" s="298"/>
      <c r="R145" s="298"/>
      <c r="S145" s="298"/>
      <c r="T145" s="298"/>
      <c r="U145" s="298"/>
      <c r="V145" s="298"/>
      <c r="W145" s="298"/>
      <c r="X145" s="298"/>
      <c r="Y145" s="298"/>
      <c r="Z145" s="298"/>
      <c r="AA145" s="298"/>
    </row>
    <row r="146" spans="1:27" s="2" customFormat="1" ht="18" x14ac:dyDescent="0.25">
      <c r="A146" s="339"/>
      <c r="B146" s="329"/>
      <c r="C146" s="329"/>
      <c r="D146" s="329"/>
      <c r="E146" s="329"/>
      <c r="F146" s="329"/>
      <c r="G146" s="329"/>
      <c r="H146" s="329"/>
      <c r="I146" s="329"/>
      <c r="J146" s="329"/>
      <c r="K146" s="329"/>
      <c r="L146" s="337"/>
      <c r="M146" s="193"/>
      <c r="N146" s="298"/>
      <c r="O146" s="298"/>
      <c r="P146" s="298"/>
      <c r="Q146" s="298"/>
      <c r="R146" s="298"/>
      <c r="S146" s="298"/>
      <c r="T146" s="298"/>
      <c r="U146" s="298"/>
      <c r="V146" s="298"/>
      <c r="W146" s="298"/>
      <c r="X146" s="298"/>
      <c r="Y146" s="298"/>
      <c r="Z146" s="298"/>
      <c r="AA146" s="298"/>
    </row>
    <row r="147" spans="1:27" s="2" customFormat="1" ht="18" x14ac:dyDescent="0.25">
      <c r="A147" s="336"/>
      <c r="B147" s="328" t="s">
        <v>0</v>
      </c>
      <c r="C147" s="329"/>
      <c r="D147" s="329"/>
      <c r="E147" s="329"/>
      <c r="F147" s="328" t="s">
        <v>1</v>
      </c>
      <c r="G147" s="329"/>
      <c r="H147" s="329"/>
      <c r="I147" s="329"/>
      <c r="J147" s="329"/>
      <c r="K147" s="329"/>
      <c r="L147" s="337"/>
      <c r="M147" s="193"/>
      <c r="N147" s="298"/>
      <c r="O147" s="298"/>
      <c r="P147" s="298"/>
      <c r="Q147" s="298"/>
      <c r="R147" s="298"/>
      <c r="S147" s="298"/>
      <c r="T147" s="298"/>
      <c r="U147" s="298"/>
      <c r="V147" s="298"/>
      <c r="W147" s="298"/>
      <c r="X147" s="298"/>
      <c r="Y147" s="298"/>
      <c r="Z147" s="298"/>
      <c r="AA147" s="298"/>
    </row>
    <row r="148" spans="1:27" s="2" customFormat="1" ht="18" x14ac:dyDescent="0.25">
      <c r="A148" s="339"/>
      <c r="B148" s="329"/>
      <c r="C148" s="329"/>
      <c r="D148" s="329"/>
      <c r="E148" s="329"/>
      <c r="F148" s="329"/>
      <c r="G148" s="329"/>
      <c r="H148" s="329"/>
      <c r="I148" s="329"/>
      <c r="J148" s="329"/>
      <c r="K148" s="329"/>
      <c r="L148" s="337"/>
      <c r="M148" s="193"/>
      <c r="N148" s="298"/>
      <c r="O148" s="298"/>
      <c r="P148" s="298"/>
      <c r="Q148" s="298"/>
      <c r="R148" s="298"/>
      <c r="S148" s="298"/>
      <c r="T148" s="298"/>
      <c r="U148" s="298"/>
      <c r="V148" s="298"/>
      <c r="W148" s="298"/>
      <c r="X148" s="298"/>
      <c r="Y148" s="298"/>
      <c r="Z148" s="298"/>
      <c r="AA148" s="298"/>
    </row>
    <row r="149" spans="1:27" s="2" customFormat="1" ht="18" x14ac:dyDescent="0.25">
      <c r="A149" s="339"/>
      <c r="B149" s="329"/>
      <c r="C149" s="329"/>
      <c r="D149" s="329"/>
      <c r="E149" s="329"/>
      <c r="F149" s="329"/>
      <c r="G149" s="329"/>
      <c r="H149" s="329"/>
      <c r="I149" s="329"/>
      <c r="J149" s="329"/>
      <c r="K149" s="329"/>
      <c r="L149" s="337"/>
      <c r="M149" s="193"/>
      <c r="N149" s="298"/>
      <c r="O149" s="298"/>
      <c r="P149" s="298"/>
      <c r="Q149" s="298"/>
      <c r="R149" s="298"/>
      <c r="S149" s="298"/>
      <c r="T149" s="298"/>
      <c r="U149" s="298"/>
      <c r="V149" s="298"/>
      <c r="W149" s="298"/>
      <c r="X149" s="298"/>
      <c r="Y149" s="298"/>
      <c r="Z149" s="298"/>
      <c r="AA149" s="298"/>
    </row>
    <row r="150" spans="1:27" s="2" customFormat="1" ht="18" x14ac:dyDescent="0.25">
      <c r="A150" s="336"/>
      <c r="B150" s="328" t="s">
        <v>2</v>
      </c>
      <c r="C150" s="329"/>
      <c r="D150" s="329"/>
      <c r="E150" s="329"/>
      <c r="F150" s="329"/>
      <c r="G150" s="329"/>
      <c r="H150" s="329"/>
      <c r="I150" s="329"/>
      <c r="J150" s="329"/>
      <c r="K150" s="329"/>
      <c r="L150" s="337"/>
      <c r="M150" s="193"/>
      <c r="N150" s="298"/>
      <c r="O150" s="298"/>
      <c r="P150" s="298"/>
      <c r="Q150" s="298"/>
      <c r="R150" s="298"/>
      <c r="S150" s="298"/>
      <c r="T150" s="298"/>
      <c r="U150" s="298"/>
      <c r="V150" s="298"/>
      <c r="W150" s="298"/>
      <c r="X150" s="298"/>
      <c r="Y150" s="298"/>
      <c r="Z150" s="298"/>
      <c r="AA150" s="298"/>
    </row>
    <row r="151" spans="1:27" s="2" customFormat="1" ht="18" x14ac:dyDescent="0.25">
      <c r="A151" s="346"/>
      <c r="B151" s="347"/>
      <c r="C151" s="347"/>
      <c r="D151" s="347"/>
      <c r="E151" s="347"/>
      <c r="F151" s="347"/>
      <c r="G151" s="347"/>
      <c r="H151" s="348"/>
      <c r="I151" s="347"/>
      <c r="J151" s="347"/>
      <c r="K151" s="347"/>
      <c r="L151" s="337"/>
      <c r="M151" s="193"/>
      <c r="N151" s="298"/>
      <c r="O151" s="298"/>
      <c r="P151" s="298"/>
      <c r="Q151" s="298"/>
      <c r="R151" s="298"/>
      <c r="S151" s="298"/>
      <c r="T151" s="298"/>
      <c r="U151" s="298"/>
      <c r="V151" s="298"/>
      <c r="W151" s="298"/>
      <c r="X151" s="298"/>
      <c r="Y151" s="298"/>
      <c r="Z151" s="298"/>
      <c r="AA151" s="298"/>
    </row>
    <row r="152" spans="1:27" ht="18.75" thickBot="1" x14ac:dyDescent="0.25">
      <c r="A152" s="620" t="s">
        <v>710</v>
      </c>
      <c r="B152" s="621"/>
      <c r="C152" s="621"/>
      <c r="D152" s="621"/>
      <c r="E152" s="621"/>
      <c r="F152" s="621"/>
      <c r="G152" s="621"/>
      <c r="H152" s="621"/>
      <c r="I152" s="621"/>
      <c r="J152" s="621"/>
      <c r="K152" s="621"/>
      <c r="L152" s="622"/>
    </row>
    <row r="153" spans="1:27" x14ac:dyDescent="0.2">
      <c r="B153" s="83"/>
      <c r="C153" s="83"/>
      <c r="D153" s="83"/>
      <c r="E153" s="83"/>
      <c r="F153" s="83"/>
      <c r="G153" s="83"/>
      <c r="H153" s="83"/>
      <c r="I153" s="83"/>
      <c r="J153" s="83"/>
      <c r="K153" s="83"/>
      <c r="L153" s="82"/>
    </row>
    <row r="154" spans="1:27" x14ac:dyDescent="0.2">
      <c r="B154" s="83"/>
      <c r="C154" s="83"/>
      <c r="D154" s="83"/>
      <c r="E154" s="83"/>
      <c r="F154" s="83"/>
      <c r="G154" s="83"/>
      <c r="H154" s="83"/>
      <c r="I154" s="83"/>
      <c r="J154" s="83"/>
      <c r="K154" s="83"/>
      <c r="L154" s="82"/>
    </row>
    <row r="155" spans="1:27" ht="37.5" customHeight="1" x14ac:dyDescent="0.2">
      <c r="B155" s="83"/>
      <c r="C155" s="83"/>
      <c r="D155" s="83"/>
      <c r="E155" s="83"/>
      <c r="F155" s="83"/>
      <c r="G155" s="83"/>
      <c r="H155" s="83"/>
      <c r="I155" s="512">
        <f>+I103+I105</f>
        <v>744</v>
      </c>
      <c r="J155" s="83"/>
      <c r="K155" s="83"/>
      <c r="L155" s="82"/>
    </row>
    <row r="156" spans="1:27" x14ac:dyDescent="0.2">
      <c r="B156" s="83"/>
      <c r="C156" s="83"/>
      <c r="D156" s="83"/>
      <c r="E156" s="83"/>
      <c r="F156" s="83"/>
      <c r="G156" s="83"/>
      <c r="H156" s="83"/>
      <c r="I156" s="83"/>
      <c r="J156" s="83"/>
      <c r="K156" s="83"/>
      <c r="L156" s="82"/>
    </row>
    <row r="157" spans="1:27" x14ac:dyDescent="0.2">
      <c r="B157" s="83"/>
      <c r="C157" s="83"/>
      <c r="D157" s="83"/>
      <c r="E157" s="83"/>
      <c r="F157" s="83"/>
      <c r="G157" s="83"/>
      <c r="H157" s="83"/>
      <c r="I157" s="83"/>
      <c r="J157" s="83"/>
      <c r="K157" s="83"/>
      <c r="L157" s="82"/>
    </row>
    <row r="158" spans="1:27" x14ac:dyDescent="0.2">
      <c r="B158" s="83"/>
      <c r="C158" s="83"/>
      <c r="D158" s="83"/>
      <c r="E158" s="83"/>
      <c r="F158" s="83"/>
      <c r="G158" s="83"/>
      <c r="H158" s="83"/>
      <c r="I158" s="83"/>
      <c r="J158" s="83"/>
      <c r="K158" s="83"/>
      <c r="L158" s="82"/>
    </row>
    <row r="159" spans="1:27" x14ac:dyDescent="0.2">
      <c r="B159" s="83"/>
      <c r="C159" s="83"/>
      <c r="D159" s="83"/>
      <c r="E159" s="83"/>
      <c r="F159" s="83"/>
      <c r="G159" s="83"/>
      <c r="H159" s="83"/>
      <c r="I159" s="83"/>
      <c r="J159" s="83"/>
      <c r="K159" s="83"/>
      <c r="L159" s="82"/>
    </row>
    <row r="160" spans="1:27" x14ac:dyDescent="0.2">
      <c r="B160" s="83"/>
      <c r="C160" s="83"/>
      <c r="D160" s="83"/>
      <c r="E160" s="83"/>
      <c r="F160" s="83"/>
      <c r="G160" s="83"/>
      <c r="H160" s="83"/>
      <c r="I160" s="83"/>
      <c r="J160" s="83"/>
      <c r="K160" s="83"/>
      <c r="L160" s="82"/>
    </row>
    <row r="161" spans="2:49" x14ac:dyDescent="0.2">
      <c r="B161" s="83"/>
      <c r="C161" s="83"/>
      <c r="D161" s="83"/>
      <c r="E161" s="83"/>
      <c r="F161" s="83"/>
      <c r="G161" s="83"/>
      <c r="H161" s="83"/>
      <c r="I161" s="83"/>
      <c r="J161" s="83"/>
      <c r="K161" s="83"/>
      <c r="L161" s="82"/>
    </row>
    <row r="162" spans="2:49" x14ac:dyDescent="0.2">
      <c r="B162" s="83"/>
      <c r="C162" s="83"/>
      <c r="D162" s="83"/>
      <c r="E162" s="83"/>
      <c r="F162" s="83"/>
      <c r="G162" s="83"/>
      <c r="H162" s="83"/>
      <c r="I162" s="83"/>
      <c r="J162" s="83"/>
      <c r="K162" s="83"/>
      <c r="L162" s="82"/>
    </row>
    <row r="163" spans="2:49" x14ac:dyDescent="0.2">
      <c r="B163" s="83"/>
      <c r="C163" s="83"/>
      <c r="D163" s="83"/>
      <c r="E163" s="83"/>
      <c r="F163" s="83"/>
      <c r="G163" s="83"/>
      <c r="H163" s="83"/>
      <c r="I163" s="83"/>
      <c r="J163" s="83"/>
      <c r="K163" s="83"/>
      <c r="L163" s="82"/>
    </row>
    <row r="164" spans="2:49" x14ac:dyDescent="0.2">
      <c r="B164" s="83"/>
      <c r="C164" s="83"/>
      <c r="D164" s="83"/>
      <c r="E164" s="83"/>
      <c r="F164" s="83"/>
      <c r="G164" s="83"/>
      <c r="H164" s="83"/>
      <c r="I164" s="83"/>
      <c r="J164" s="83"/>
      <c r="K164" s="83"/>
      <c r="L164" s="82"/>
    </row>
    <row r="165" spans="2:49" x14ac:dyDescent="0.2">
      <c r="B165" s="83"/>
      <c r="C165" s="83"/>
      <c r="D165" s="83"/>
      <c r="E165" s="83"/>
      <c r="F165" s="83"/>
      <c r="G165" s="83"/>
      <c r="H165" s="83"/>
      <c r="I165" s="83"/>
      <c r="J165" s="83"/>
      <c r="K165" s="83"/>
      <c r="L165" s="82"/>
    </row>
    <row r="166" spans="2:49" x14ac:dyDescent="0.2">
      <c r="B166" s="83"/>
      <c r="C166" s="83"/>
      <c r="D166" s="83"/>
      <c r="E166" s="83"/>
      <c r="F166" s="83"/>
      <c r="G166" s="83"/>
      <c r="H166" s="83"/>
      <c r="I166" s="83"/>
      <c r="J166" s="83"/>
      <c r="K166" s="83"/>
      <c r="L166" s="82"/>
    </row>
    <row r="167" spans="2:49" x14ac:dyDescent="0.2">
      <c r="B167" s="83"/>
      <c r="C167" s="83"/>
      <c r="D167" s="83"/>
      <c r="E167" s="83"/>
      <c r="F167" s="83"/>
      <c r="G167" s="83"/>
      <c r="H167" s="83"/>
      <c r="I167" s="83"/>
      <c r="J167" s="83"/>
      <c r="K167" s="83"/>
      <c r="L167" s="82"/>
    </row>
    <row r="168" spans="2:49" x14ac:dyDescent="0.2">
      <c r="B168" s="83"/>
      <c r="C168" s="83"/>
      <c r="D168" s="83"/>
      <c r="E168" s="83"/>
      <c r="F168" s="83"/>
      <c r="G168" s="83"/>
      <c r="H168" s="83"/>
      <c r="I168" s="83"/>
      <c r="J168" s="83"/>
      <c r="K168" s="83"/>
      <c r="L168" s="82"/>
    </row>
    <row r="169" spans="2:49" x14ac:dyDescent="0.2">
      <c r="B169" s="83"/>
      <c r="C169" s="83"/>
      <c r="D169" s="83"/>
      <c r="E169" s="83"/>
      <c r="F169" s="83"/>
      <c r="G169" s="83"/>
      <c r="H169" s="83"/>
      <c r="I169" s="83"/>
      <c r="J169" s="83"/>
      <c r="K169" s="83"/>
      <c r="L169" s="82"/>
    </row>
    <row r="170" spans="2:49" x14ac:dyDescent="0.2">
      <c r="B170" s="83"/>
      <c r="C170" s="83"/>
      <c r="D170" s="83"/>
      <c r="E170" s="83"/>
      <c r="F170" s="83"/>
      <c r="G170" s="83"/>
      <c r="H170" s="83"/>
      <c r="I170" s="83"/>
      <c r="J170" s="83"/>
      <c r="K170" s="83"/>
      <c r="L170" s="82"/>
      <c r="AV170" s="11"/>
      <c r="AW170" s="11"/>
    </row>
    <row r="171" spans="2:49" x14ac:dyDescent="0.2">
      <c r="B171" s="83"/>
      <c r="C171" s="83"/>
      <c r="D171" s="83"/>
      <c r="E171" s="83"/>
      <c r="F171" s="83"/>
      <c r="G171" s="83"/>
      <c r="H171" s="83"/>
      <c r="I171" s="83"/>
      <c r="J171" s="83"/>
      <c r="K171" s="83"/>
      <c r="L171" s="82"/>
      <c r="AV171" s="11"/>
      <c r="AW171" s="11"/>
    </row>
    <row r="172" spans="2:49" x14ac:dyDescent="0.2">
      <c r="B172" s="83"/>
      <c r="C172" s="83"/>
      <c r="D172" s="83"/>
      <c r="E172" s="83"/>
      <c r="F172" s="83"/>
      <c r="G172" s="83"/>
      <c r="H172" s="83"/>
      <c r="I172" s="83"/>
      <c r="J172" s="83"/>
      <c r="K172" s="83"/>
      <c r="L172" s="82"/>
      <c r="AV172" s="11"/>
      <c r="AW172" s="11"/>
    </row>
    <row r="173" spans="2:49" x14ac:dyDescent="0.2">
      <c r="B173" s="83"/>
      <c r="C173" s="83"/>
      <c r="D173" s="83"/>
      <c r="E173" s="83"/>
      <c r="F173" s="83"/>
      <c r="G173" s="83"/>
      <c r="H173" s="83"/>
      <c r="I173" s="83"/>
      <c r="J173" s="83"/>
      <c r="K173" s="83"/>
      <c r="L173" s="82"/>
      <c r="AV173" s="40"/>
      <c r="AW173" s="40"/>
    </row>
    <row r="174" spans="2:49" x14ac:dyDescent="0.2">
      <c r="B174" s="83"/>
      <c r="C174" s="83"/>
      <c r="D174" s="83"/>
      <c r="E174" s="83"/>
      <c r="F174" s="83"/>
      <c r="G174" s="83"/>
      <c r="H174" s="83"/>
      <c r="I174" s="83"/>
      <c r="J174" s="83"/>
      <c r="K174" s="83"/>
      <c r="L174" s="82"/>
      <c r="AV174" s="11"/>
      <c r="AW174" s="11"/>
    </row>
    <row r="175" spans="2:49" x14ac:dyDescent="0.2">
      <c r="B175" s="83"/>
      <c r="C175" s="83"/>
      <c r="D175" s="83"/>
      <c r="E175" s="83"/>
      <c r="F175" s="83"/>
      <c r="G175" s="83"/>
      <c r="H175" s="83"/>
      <c r="I175" s="83"/>
      <c r="J175" s="83"/>
      <c r="K175" s="83"/>
      <c r="L175" s="82"/>
    </row>
    <row r="176" spans="2:49" x14ac:dyDescent="0.2">
      <c r="B176" s="83"/>
      <c r="C176" s="83"/>
      <c r="D176" s="83"/>
      <c r="E176" s="83"/>
      <c r="F176" s="83"/>
      <c r="G176" s="83"/>
      <c r="H176" s="83"/>
      <c r="I176" s="83"/>
      <c r="J176" s="83"/>
      <c r="K176" s="83"/>
      <c r="L176" s="82"/>
    </row>
    <row r="177" spans="2:75" ht="15.75" thickBot="1" x14ac:dyDescent="0.25">
      <c r="B177" s="83"/>
      <c r="C177" s="83"/>
      <c r="D177" s="83"/>
      <c r="E177" s="83"/>
      <c r="F177" s="83"/>
      <c r="G177" s="83"/>
      <c r="H177" s="83"/>
      <c r="I177" s="83"/>
      <c r="J177" s="83"/>
      <c r="K177" s="83"/>
      <c r="L177" s="82"/>
    </row>
    <row r="178" spans="2:75" x14ac:dyDescent="0.2">
      <c r="B178" s="83"/>
      <c r="C178" s="83"/>
      <c r="D178" s="83"/>
      <c r="E178" s="83"/>
      <c r="F178" s="83"/>
      <c r="G178" s="83"/>
      <c r="H178" s="83"/>
      <c r="I178" s="83"/>
      <c r="J178" s="83"/>
      <c r="K178" s="83"/>
      <c r="L178" s="82"/>
      <c r="AF178" s="35"/>
      <c r="AG178" s="36"/>
      <c r="AH178" s="36"/>
      <c r="AI178" s="36"/>
      <c r="AJ178" s="36"/>
      <c r="AK178" s="36"/>
      <c r="AL178" s="36"/>
      <c r="AM178" s="36"/>
      <c r="AN178" s="36"/>
      <c r="AO178" s="36"/>
      <c r="AP178" s="36"/>
      <c r="AQ178" s="36"/>
      <c r="AR178" s="36"/>
      <c r="AS178" s="36"/>
      <c r="AT178" s="36"/>
      <c r="AU178" s="36"/>
      <c r="AV178" s="36"/>
      <c r="AW178" s="36"/>
      <c r="AX178" s="36"/>
      <c r="AY178" s="36"/>
      <c r="AZ178" s="36"/>
      <c r="BA178" s="36"/>
      <c r="BB178" s="36"/>
      <c r="BC178" s="36"/>
      <c r="BD178" s="36"/>
      <c r="BE178" s="36"/>
      <c r="BF178" s="36"/>
      <c r="BG178" s="36"/>
      <c r="BH178" s="36"/>
      <c r="BI178" s="36"/>
      <c r="BJ178" s="36"/>
      <c r="BK178" s="36"/>
      <c r="BL178" s="36"/>
      <c r="BM178" s="36"/>
      <c r="BN178" s="36"/>
      <c r="BO178" s="36"/>
      <c r="BP178" s="36"/>
      <c r="BQ178" s="36"/>
      <c r="BR178" s="36"/>
      <c r="BS178" s="36"/>
      <c r="BT178" s="36"/>
      <c r="BU178" s="36"/>
      <c r="BV178" s="36"/>
      <c r="BW178" s="102"/>
    </row>
    <row r="179" spans="2:75" x14ac:dyDescent="0.2">
      <c r="B179" s="83"/>
      <c r="C179" s="83"/>
      <c r="D179" s="83"/>
      <c r="E179" s="83"/>
      <c r="F179" s="83"/>
      <c r="G179" s="83"/>
      <c r="H179" s="83"/>
      <c r="I179" s="83"/>
      <c r="J179" s="83"/>
      <c r="K179" s="83"/>
      <c r="L179" s="82"/>
      <c r="AF179" s="38"/>
      <c r="AG179" s="43"/>
      <c r="AH179" s="37"/>
      <c r="AI179" s="37"/>
      <c r="AJ179" s="37"/>
      <c r="AK179" s="37"/>
      <c r="AL179" s="11"/>
      <c r="AM179" s="11"/>
      <c r="AN179" s="11"/>
      <c r="AO179" s="11"/>
      <c r="AP179" s="11"/>
      <c r="AQ179" s="11"/>
      <c r="AR179" s="11"/>
      <c r="AS179" s="11"/>
      <c r="AT179" s="11"/>
      <c r="AU179" s="11"/>
      <c r="AV179" s="11"/>
      <c r="AW179" s="11"/>
      <c r="AX179" s="11"/>
      <c r="AY179" s="11"/>
      <c r="AZ179" s="11"/>
      <c r="BA179" s="11"/>
      <c r="BB179" s="11"/>
      <c r="BC179" s="11"/>
      <c r="BD179" s="11"/>
      <c r="BE179" s="11"/>
      <c r="BF179" s="11"/>
      <c r="BG179" s="11"/>
      <c r="BH179" s="11"/>
      <c r="BI179" s="11"/>
      <c r="BJ179" s="11"/>
      <c r="BK179" s="11"/>
      <c r="BL179" s="11"/>
      <c r="BM179" s="11"/>
      <c r="BN179" s="11"/>
      <c r="BO179" s="11"/>
      <c r="BP179" s="11"/>
      <c r="BQ179" s="11"/>
      <c r="BR179" s="11"/>
      <c r="BS179" s="11"/>
      <c r="BT179" s="11"/>
      <c r="BU179" s="11"/>
      <c r="BV179" s="11"/>
      <c r="BW179" s="103"/>
    </row>
    <row r="180" spans="2:75" x14ac:dyDescent="0.2">
      <c r="B180" s="83"/>
      <c r="C180" s="83"/>
      <c r="D180" s="83"/>
      <c r="E180" s="83"/>
      <c r="F180" s="83"/>
      <c r="G180" s="83"/>
      <c r="H180" s="83"/>
      <c r="I180" s="83"/>
      <c r="J180" s="83"/>
      <c r="K180" s="83"/>
      <c r="L180" s="82"/>
      <c r="AF180" s="38"/>
      <c r="AG180" s="44"/>
      <c r="AH180" s="11"/>
      <c r="AI180" s="11"/>
      <c r="AJ180" s="216"/>
      <c r="AK180" s="216"/>
      <c r="AL180" s="216"/>
      <c r="AM180" s="216"/>
      <c r="AN180" s="216"/>
      <c r="AO180" s="216"/>
      <c r="AP180" s="216"/>
      <c r="AQ180" s="216"/>
      <c r="AR180" s="216"/>
      <c r="AS180" s="216"/>
      <c r="AT180" s="216"/>
      <c r="AU180" s="216"/>
      <c r="AV180" s="216"/>
      <c r="AW180" s="216"/>
      <c r="AX180" s="216"/>
      <c r="AY180" s="216"/>
      <c r="AZ180" s="216"/>
      <c r="BA180" s="216"/>
      <c r="BB180" s="216"/>
      <c r="BC180" s="216"/>
      <c r="BD180" s="216"/>
      <c r="BE180" s="216"/>
      <c r="BF180" s="216"/>
      <c r="BG180" s="216"/>
      <c r="BH180" s="216"/>
      <c r="BI180" s="216"/>
      <c r="BJ180" s="216"/>
      <c r="BK180" s="216"/>
      <c r="BL180" s="216"/>
      <c r="BM180" s="216"/>
      <c r="BN180" s="216"/>
      <c r="BO180" s="217"/>
      <c r="BP180" s="216"/>
      <c r="BQ180" s="216"/>
      <c r="BR180" s="216"/>
      <c r="BS180" s="216"/>
      <c r="BT180" s="216"/>
      <c r="BU180" s="216"/>
      <c r="BV180" s="216"/>
      <c r="BW180" s="216"/>
    </row>
    <row r="181" spans="2:75" x14ac:dyDescent="0.2">
      <c r="B181" s="83"/>
      <c r="C181" s="83"/>
      <c r="D181" s="83"/>
      <c r="E181" s="83"/>
      <c r="F181" s="83"/>
      <c r="G181" s="83"/>
      <c r="H181" s="83"/>
      <c r="I181" s="83"/>
      <c r="J181" s="83"/>
      <c r="K181" s="83"/>
      <c r="L181" s="82"/>
      <c r="AF181" s="38"/>
      <c r="AG181" s="11"/>
      <c r="AH181" s="11"/>
      <c r="AI181" s="39"/>
      <c r="AJ181" s="40"/>
      <c r="AK181" s="40"/>
      <c r="AL181" s="40"/>
      <c r="AM181" s="40"/>
      <c r="AN181" s="40"/>
      <c r="AO181" s="40"/>
      <c r="AP181" s="40"/>
      <c r="AQ181" s="40"/>
      <c r="AR181" s="40"/>
      <c r="AS181" s="40"/>
      <c r="AT181" s="40"/>
      <c r="AU181" s="40"/>
      <c r="AV181" s="40"/>
      <c r="AW181" s="40"/>
      <c r="AX181" s="40"/>
      <c r="AY181" s="40"/>
      <c r="AZ181" s="40"/>
      <c r="BA181" s="40"/>
      <c r="BB181" s="40"/>
      <c r="BC181" s="40"/>
      <c r="BD181" s="40"/>
      <c r="BE181" s="40"/>
      <c r="BF181" s="40"/>
      <c r="BG181" s="40"/>
      <c r="BH181" s="40"/>
      <c r="BI181" s="40"/>
      <c r="BJ181" s="40"/>
      <c r="BK181" s="40"/>
      <c r="BL181" s="40"/>
      <c r="BM181" s="40"/>
      <c r="BN181" s="40"/>
      <c r="BO181" s="40"/>
      <c r="BP181" s="40"/>
      <c r="BQ181" s="40"/>
      <c r="BR181" s="40"/>
      <c r="BS181" s="40"/>
      <c r="BT181" s="40"/>
      <c r="BU181" s="40"/>
      <c r="BV181" s="40"/>
      <c r="BW181" s="104"/>
    </row>
    <row r="182" spans="2:75" ht="15.75" thickBot="1" x14ac:dyDescent="0.25">
      <c r="AF182" s="41"/>
      <c r="AG182" s="42"/>
      <c r="AH182" s="42"/>
      <c r="AI182" s="42"/>
      <c r="AJ182" s="42"/>
      <c r="AK182" s="42"/>
      <c r="AL182" s="42"/>
      <c r="AM182" s="42"/>
      <c r="AN182" s="42"/>
      <c r="AO182" s="42"/>
      <c r="AP182" s="42"/>
      <c r="AQ182" s="42"/>
      <c r="AR182" s="42"/>
      <c r="AS182" s="42"/>
      <c r="AT182" s="42"/>
      <c r="AU182" s="42"/>
      <c r="AV182" s="42"/>
      <c r="AW182" s="42"/>
      <c r="AX182" s="42"/>
      <c r="AY182" s="42"/>
      <c r="AZ182" s="42"/>
      <c r="BA182" s="42"/>
      <c r="BB182" s="42"/>
      <c r="BC182" s="42"/>
      <c r="BD182" s="42"/>
      <c r="BE182" s="42"/>
      <c r="BF182" s="42"/>
      <c r="BG182" s="42"/>
      <c r="BH182" s="42"/>
      <c r="BI182" s="42"/>
      <c r="BJ182" s="42"/>
      <c r="BK182" s="42"/>
      <c r="BL182" s="42"/>
      <c r="BM182" s="42"/>
      <c r="BN182" s="42"/>
      <c r="BO182" s="42"/>
      <c r="BP182" s="42"/>
      <c r="BQ182" s="42"/>
      <c r="BR182" s="42"/>
      <c r="BS182" s="42"/>
      <c r="BT182" s="42"/>
      <c r="BU182" s="42"/>
      <c r="BV182" s="42"/>
      <c r="BW182" s="105"/>
    </row>
    <row r="183" spans="2:75" x14ac:dyDescent="0.2">
      <c r="AG183" s="11"/>
      <c r="AH183" s="11"/>
      <c r="AI183" s="11"/>
      <c r="AJ183" s="11"/>
      <c r="AK183" s="11"/>
      <c r="AL183" s="11"/>
      <c r="AM183" s="11"/>
      <c r="AN183" s="11"/>
      <c r="AO183" s="11"/>
      <c r="AP183" s="11"/>
      <c r="AQ183" s="11"/>
      <c r="AR183" s="11"/>
      <c r="AS183" s="11"/>
      <c r="AT183" s="11"/>
      <c r="AU183" s="11"/>
      <c r="AV183" s="11"/>
      <c r="AW183" s="11"/>
      <c r="AX183" s="11"/>
      <c r="AY183" s="11"/>
      <c r="AZ183" s="11"/>
      <c r="BA183" s="11"/>
      <c r="BB183" s="11"/>
      <c r="BC183" s="11"/>
      <c r="BD183" s="11"/>
      <c r="BE183" s="11"/>
      <c r="BF183" s="11"/>
      <c r="BG183" s="11"/>
      <c r="BH183" s="11"/>
      <c r="BI183" s="11"/>
      <c r="BJ183" s="11"/>
      <c r="BK183" s="11"/>
      <c r="BL183" s="11"/>
      <c r="BM183" s="11"/>
      <c r="BN183" s="11"/>
      <c r="BO183" s="11"/>
    </row>
    <row r="190" spans="2:75" x14ac:dyDescent="0.2">
      <c r="AH190" t="str">
        <f>VLOOKUP(I1,Table,3,FALSE)</f>
        <v>E1433</v>
      </c>
      <c r="AI190" t="str">
        <f>E18</f>
        <v>Hastings</v>
      </c>
      <c r="AJ190" t="str">
        <f>E19</f>
        <v>E1433</v>
      </c>
      <c r="AK190" t="str">
        <f>E20</f>
        <v>Nick Brocklebank</v>
      </c>
      <c r="AL190" t="str">
        <f>E21</f>
        <v>01424 451563</v>
      </c>
      <c r="AM190" s="375" t="str">
        <f>E22</f>
        <v>nbrocklebank@hastings.gov.uk</v>
      </c>
    </row>
  </sheetData>
  <sheetProtection sheet="1" objects="1" scenarios="1"/>
  <mergeCells count="29">
    <mergeCell ref="A81:L81"/>
    <mergeCell ref="F72:K80"/>
    <mergeCell ref="A152:L152"/>
    <mergeCell ref="A83:L83"/>
    <mergeCell ref="A84:L84"/>
    <mergeCell ref="B97:G99"/>
    <mergeCell ref="B116:G117"/>
    <mergeCell ref="B130:D138"/>
    <mergeCell ref="F130:K138"/>
    <mergeCell ref="B143:K144"/>
    <mergeCell ref="A88:L88"/>
    <mergeCell ref="B72:D80"/>
    <mergeCell ref="F115:K115"/>
    <mergeCell ref="B106:K106"/>
    <mergeCell ref="C1:F1"/>
    <mergeCell ref="A2:L2"/>
    <mergeCell ref="A4:L4"/>
    <mergeCell ref="A6:L6"/>
    <mergeCell ref="B7:K8"/>
    <mergeCell ref="E19:I19"/>
    <mergeCell ref="A9:L9"/>
    <mergeCell ref="A3:L3"/>
    <mergeCell ref="A5:L5"/>
    <mergeCell ref="E18:I18"/>
    <mergeCell ref="I68:I70"/>
    <mergeCell ref="K68:K70"/>
    <mergeCell ref="E20:I20"/>
    <mergeCell ref="E21:I21"/>
    <mergeCell ref="E22:I22"/>
  </mergeCells>
  <phoneticPr fontId="0" type="noConversion"/>
  <conditionalFormatting sqref="K101">
    <cfRule type="cellIs" dxfId="42" priority="2" stopIfTrue="1" operator="equal">
      <formula>"Can not be negative"</formula>
    </cfRule>
  </conditionalFormatting>
  <conditionalFormatting sqref="I34">
    <cfRule type="expression" dxfId="41" priority="3" stopIfTrue="1">
      <formula>$P$33=1</formula>
    </cfRule>
  </conditionalFormatting>
  <conditionalFormatting sqref="K34">
    <cfRule type="expression" dxfId="40" priority="4" stopIfTrue="1">
      <formula>$V$33=1</formula>
    </cfRule>
  </conditionalFormatting>
  <conditionalFormatting sqref="I36">
    <cfRule type="expression" priority="5" stopIfTrue="1">
      <formula>$P$35=1</formula>
    </cfRule>
  </conditionalFormatting>
  <conditionalFormatting sqref="K36">
    <cfRule type="expression" dxfId="39" priority="6" stopIfTrue="1">
      <formula>$V$35=1</formula>
    </cfRule>
  </conditionalFormatting>
  <conditionalFormatting sqref="I38">
    <cfRule type="expression" dxfId="38" priority="7" stopIfTrue="1">
      <formula>$P$37=1</formula>
    </cfRule>
  </conditionalFormatting>
  <conditionalFormatting sqref="K38">
    <cfRule type="expression" dxfId="37" priority="8" stopIfTrue="1">
      <formula>$V$37=1</formula>
    </cfRule>
  </conditionalFormatting>
  <conditionalFormatting sqref="I101">
    <cfRule type="cellIs" dxfId="36" priority="1" stopIfTrue="1" operator="equal">
      <formula>"Can not be negative"</formula>
    </cfRule>
  </conditionalFormatting>
  <dataValidations count="2">
    <dataValidation type="custom" allowBlank="1" showInputMessage="1" showErrorMessage="1" errorTitle="Value is negative or too high" error="The net collectable debit figure cannot be negative._x000a_If the amount is not negative please ensure it has been entered as pounds thousands" sqref="I34">
      <formula1>P33=0</formula1>
    </dataValidation>
    <dataValidation type="custom" allowBlank="1" showInputMessage="1" showErrorMessage="1" errorTitle="Value is negative or too high" error="The net collectable debit figure cannot be negative._x000a_If the amount is not negative please ensure it has been entered as pounds thousands" sqref="K34">
      <formula1>V33=0</formula1>
    </dataValidation>
  </dataValidations>
  <hyperlinks>
    <hyperlink ref="A5" r:id="rId1" display="qrc.statistics@communities.gsi.gov.uk"/>
  </hyperlinks>
  <printOptions horizontalCentered="1"/>
  <pageMargins left="0.19685039370078741" right="0.19685039370078741" top="0.59055118110236227" bottom="0.59055118110236227" header="0.19685039370078741" footer="0.19685039370078741"/>
  <pageSetup paperSize="9" scale="52" fitToHeight="2" orientation="portrait" r:id="rId2"/>
  <headerFooter alignWithMargins="0">
    <oddFooter>Page &amp;P of &amp;N</oddFooter>
  </headerFooter>
  <rowBreaks count="1" manualBreakCount="1">
    <brk id="81" max="11" man="1"/>
  </rowBreaks>
  <ignoredErrors>
    <ignoredError sqref="I33 K33 I45 K45 I59 K59 K94" numberStoredAsText="1"/>
  </ignoredErrors>
  <drawing r:id="rId3"/>
  <legacyDrawing r:id="rId4"/>
  <mc:AlternateContent xmlns:mc="http://schemas.openxmlformats.org/markup-compatibility/2006">
    <mc:Choice Requires="x14">
      <controls>
        <mc:AlternateContent xmlns:mc="http://schemas.openxmlformats.org/markup-compatibility/2006">
          <mc:Choice Requires="x14">
            <control shapeId="4098" r:id="rId5" name="List Box 2">
              <controlPr locked="0" defaultSize="0" autoFill="0" autoLine="0" autoPict="0">
                <anchor moveWithCells="1">
                  <from>
                    <xdr:col>5</xdr:col>
                    <xdr:colOff>28575</xdr:colOff>
                    <xdr:row>11</xdr:row>
                    <xdr:rowOff>28575</xdr:rowOff>
                  </from>
                  <to>
                    <xdr:col>8</xdr:col>
                    <xdr:colOff>857250</xdr:colOff>
                    <xdr:row>16</xdr:row>
                    <xdr:rowOff>9525</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E68"/>
  <sheetViews>
    <sheetView topLeftCell="C1" workbookViewId="0">
      <selection activeCell="O36" sqref="O36"/>
    </sheetView>
  </sheetViews>
  <sheetFormatPr defaultColWidth="9.140625" defaultRowHeight="15" x14ac:dyDescent="0.2"/>
  <cols>
    <col min="1" max="1" width="3.7109375" style="26" customWidth="1"/>
    <col min="2" max="2" width="11" style="26" bestFit="1" customWidth="1"/>
    <col min="3" max="3" width="65.7109375" style="26" customWidth="1"/>
    <col min="4" max="4" width="18.7109375" style="26" customWidth="1"/>
    <col min="5" max="5" width="15.7109375" style="26" customWidth="1"/>
    <col min="6" max="6" width="3.7109375" style="211" customWidth="1"/>
    <col min="7" max="7" width="16.7109375" style="26" bestFit="1" customWidth="1"/>
    <col min="8" max="8" width="9.28515625" style="26" bestFit="1" customWidth="1"/>
    <col min="9" max="9" width="3.7109375" style="26" customWidth="1"/>
    <col min="10" max="10" width="12.7109375" style="392" bestFit="1" customWidth="1"/>
    <col min="11" max="11" width="9.28515625" style="392" bestFit="1" customWidth="1"/>
    <col min="12" max="12" width="3.7109375" style="392" customWidth="1"/>
    <col min="13" max="13" width="24.85546875" style="392" customWidth="1"/>
    <col min="14" max="14" width="3.7109375" style="391" customWidth="1"/>
    <col min="15" max="15" width="50.7109375" style="390" customWidth="1"/>
    <col min="16" max="16" width="3.7109375" style="390" customWidth="1"/>
    <col min="17" max="18" width="9.140625" style="390"/>
    <col min="19" max="19" width="3.7109375" style="390" customWidth="1"/>
    <col min="20" max="31" width="9.140625" style="390"/>
    <col min="32" max="16384" width="9.140625" style="26"/>
  </cols>
  <sheetData>
    <row r="1" spans="1:26" ht="15.75" x14ac:dyDescent="0.25">
      <c r="A1" s="440"/>
      <c r="B1" s="439"/>
      <c r="C1" s="439"/>
      <c r="D1" s="439"/>
      <c r="E1" s="439"/>
      <c r="F1" s="439"/>
      <c r="G1" s="439"/>
      <c r="H1" s="439"/>
      <c r="I1" s="439"/>
      <c r="J1" s="439"/>
      <c r="K1" s="439"/>
      <c r="L1" s="439"/>
      <c r="M1" s="439"/>
      <c r="N1" s="439"/>
      <c r="O1" s="439"/>
      <c r="P1" s="438"/>
    </row>
    <row r="2" spans="1:26" ht="23.25" x14ac:dyDescent="0.35">
      <c r="A2" s="642" t="s">
        <v>798</v>
      </c>
      <c r="B2" s="643"/>
      <c r="C2" s="643"/>
      <c r="D2" s="643"/>
      <c r="E2" s="643"/>
      <c r="F2" s="643"/>
      <c r="G2" s="643"/>
      <c r="H2" s="643"/>
      <c r="I2" s="643"/>
      <c r="J2" s="643"/>
      <c r="K2" s="643"/>
      <c r="L2" s="643"/>
      <c r="M2" s="643"/>
      <c r="N2" s="643"/>
      <c r="O2" s="643"/>
      <c r="P2" s="644"/>
      <c r="Q2" s="437"/>
      <c r="R2" s="437"/>
      <c r="S2" s="437"/>
      <c r="T2" s="437"/>
      <c r="U2" s="437"/>
      <c r="V2" s="437"/>
      <c r="W2" s="437"/>
      <c r="X2" s="437"/>
      <c r="Y2" s="393"/>
    </row>
    <row r="3" spans="1:26" ht="18" x14ac:dyDescent="0.25">
      <c r="A3" s="648" t="s">
        <v>799</v>
      </c>
      <c r="B3" s="649"/>
      <c r="C3" s="649"/>
      <c r="D3" s="649"/>
      <c r="E3" s="649"/>
      <c r="F3" s="649"/>
      <c r="G3" s="649"/>
      <c r="H3" s="649"/>
      <c r="I3" s="649"/>
      <c r="J3" s="649"/>
      <c r="K3" s="649"/>
      <c r="L3" s="649"/>
      <c r="M3" s="649"/>
      <c r="N3" s="649"/>
      <c r="O3" s="649"/>
      <c r="P3" s="650"/>
      <c r="Q3" s="437"/>
      <c r="R3" s="437"/>
      <c r="S3" s="437"/>
      <c r="T3" s="437"/>
      <c r="U3" s="437"/>
      <c r="V3" s="437"/>
      <c r="W3" s="437"/>
      <c r="X3" s="437"/>
      <c r="Y3" s="393"/>
    </row>
    <row r="4" spans="1:26" ht="18" x14ac:dyDescent="0.25">
      <c r="A4" s="648" t="s">
        <v>795</v>
      </c>
      <c r="B4" s="649"/>
      <c r="C4" s="649"/>
      <c r="D4" s="649"/>
      <c r="E4" s="649"/>
      <c r="F4" s="649"/>
      <c r="G4" s="649"/>
      <c r="H4" s="649"/>
      <c r="I4" s="649"/>
      <c r="J4" s="649"/>
      <c r="K4" s="649"/>
      <c r="L4" s="649"/>
      <c r="M4" s="649"/>
      <c r="N4" s="649"/>
      <c r="O4" s="649"/>
      <c r="P4" s="650"/>
      <c r="Q4" s="437"/>
      <c r="R4" s="437"/>
      <c r="S4" s="437"/>
      <c r="T4" s="437"/>
      <c r="U4" s="437"/>
      <c r="V4" s="437"/>
      <c r="W4" s="437"/>
      <c r="X4" s="437"/>
      <c r="Y4" s="393"/>
    </row>
    <row r="5" spans="1:26" s="390" customFormat="1" ht="15.75" thickBot="1" x14ac:dyDescent="0.25">
      <c r="A5" s="645" t="str">
        <f>+'QRC4 Form'!L1</f>
        <v>Ver 1.0</v>
      </c>
      <c r="B5" s="646"/>
      <c r="C5" s="646"/>
      <c r="D5" s="646"/>
      <c r="E5" s="646"/>
      <c r="F5" s="646"/>
      <c r="G5" s="646"/>
      <c r="H5" s="646"/>
      <c r="I5" s="646"/>
      <c r="J5" s="646"/>
      <c r="K5" s="646"/>
      <c r="L5" s="646"/>
      <c r="M5" s="646"/>
      <c r="N5" s="646"/>
      <c r="O5" s="646"/>
      <c r="P5" s="647"/>
      <c r="R5" s="393"/>
      <c r="S5" s="393"/>
      <c r="T5" s="393"/>
    </row>
    <row r="6" spans="1:26" s="390" customFormat="1" x14ac:dyDescent="0.2">
      <c r="A6" s="436"/>
      <c r="B6" s="434"/>
      <c r="C6" s="434"/>
      <c r="D6" s="434"/>
      <c r="E6" s="434"/>
      <c r="F6" s="434"/>
      <c r="G6" s="434"/>
      <c r="H6" s="434"/>
      <c r="I6" s="434"/>
      <c r="J6" s="435"/>
      <c r="K6" s="435"/>
      <c r="L6" s="435"/>
      <c r="M6" s="435"/>
      <c r="N6" s="435"/>
      <c r="O6" s="434"/>
      <c r="P6" s="433"/>
      <c r="R6" s="393"/>
      <c r="S6" s="432"/>
      <c r="T6" s="431"/>
    </row>
    <row r="7" spans="1:26" s="390" customFormat="1" ht="18" x14ac:dyDescent="0.25">
      <c r="A7" s="402"/>
      <c r="B7" s="508" t="str">
        <f>+CONCATENATE("Local authority : ",+'QRC4 Form'!E19," ",+'QRC4 Form'!$E$18)</f>
        <v>Local authority : E1433 Hastings</v>
      </c>
      <c r="C7" s="509"/>
      <c r="D7" s="393"/>
      <c r="E7" s="393"/>
      <c r="F7" s="428"/>
      <c r="G7" s="393"/>
      <c r="H7" s="393"/>
      <c r="I7" s="393"/>
      <c r="J7" s="400"/>
      <c r="K7" s="400"/>
      <c r="L7" s="400"/>
      <c r="M7" s="400"/>
      <c r="N7" s="400"/>
      <c r="O7" s="393"/>
      <c r="P7" s="398"/>
      <c r="R7" s="393"/>
      <c r="S7" s="430"/>
      <c r="T7" s="426"/>
    </row>
    <row r="8" spans="1:26" s="390" customFormat="1" ht="18" x14ac:dyDescent="0.25">
      <c r="A8" s="402"/>
      <c r="B8" s="508" t="str">
        <f>+CONCATENATE("Local authority contact name : ",+'QRC4 Form'!E20)</f>
        <v>Local authority contact name : Nick Brocklebank</v>
      </c>
      <c r="C8" s="509"/>
      <c r="D8" s="393"/>
      <c r="E8" s="393"/>
      <c r="F8" s="393"/>
      <c r="G8" s="393"/>
      <c r="H8" s="393"/>
      <c r="I8" s="393"/>
      <c r="J8" s="400"/>
      <c r="K8" s="400"/>
      <c r="L8" s="400"/>
      <c r="M8" s="400"/>
      <c r="N8" s="400"/>
      <c r="O8" s="393"/>
      <c r="P8" s="398"/>
      <c r="R8" s="393"/>
      <c r="S8" s="424"/>
      <c r="T8" s="426"/>
    </row>
    <row r="9" spans="1:26" s="390" customFormat="1" ht="18" x14ac:dyDescent="0.25">
      <c r="A9" s="402"/>
      <c r="B9" s="508" t="str">
        <f>+CONCATENATE("Local authority contact number : ",+'QRC4 Form'!E21)</f>
        <v>Local authority contact number : 01424 451563</v>
      </c>
      <c r="C9" s="509"/>
      <c r="D9" s="393"/>
      <c r="E9" s="393"/>
      <c r="F9" s="393"/>
      <c r="G9" s="393"/>
      <c r="H9" s="393"/>
      <c r="I9" s="393"/>
      <c r="J9" s="400"/>
      <c r="K9" s="400"/>
      <c r="L9" s="400"/>
      <c r="M9" s="400"/>
      <c r="N9" s="400"/>
      <c r="O9" s="393"/>
      <c r="P9" s="398"/>
      <c r="R9" s="393"/>
      <c r="S9" s="424"/>
      <c r="T9" s="426"/>
    </row>
    <row r="10" spans="1:26" s="390" customFormat="1" ht="18" x14ac:dyDescent="0.25">
      <c r="A10" s="402"/>
      <c r="B10" s="508" t="str">
        <f>+CONCATENATE("Local authority contact email address : ",+'QRC4 Form'!E22)</f>
        <v>Local authority contact email address : nbrocklebank@hastings.gov.uk</v>
      </c>
      <c r="C10" s="509"/>
      <c r="D10" s="393"/>
      <c r="E10" s="393"/>
      <c r="F10" s="393"/>
      <c r="G10" s="393"/>
      <c r="H10" s="393"/>
      <c r="I10" s="393"/>
      <c r="J10" s="400"/>
      <c r="K10" s="400"/>
      <c r="L10" s="400"/>
      <c r="M10" s="400"/>
      <c r="N10" s="400"/>
      <c r="O10" s="393"/>
      <c r="P10" s="398"/>
      <c r="R10" s="393"/>
      <c r="S10" s="424"/>
      <c r="T10" s="426"/>
    </row>
    <row r="11" spans="1:26" s="390" customFormat="1" ht="15.75" x14ac:dyDescent="0.25">
      <c r="A11" s="402"/>
      <c r="B11" s="428"/>
      <c r="C11" s="393"/>
      <c r="D11" s="393"/>
      <c r="E11" s="393"/>
      <c r="F11" s="393"/>
      <c r="G11" s="393"/>
      <c r="H11" s="393"/>
      <c r="I11" s="393"/>
      <c r="J11" s="400"/>
      <c r="K11" s="400"/>
      <c r="L11" s="400"/>
      <c r="M11" s="400"/>
      <c r="N11" s="400"/>
      <c r="O11" s="393"/>
      <c r="P11" s="398"/>
      <c r="R11" s="393"/>
      <c r="S11" s="424"/>
      <c r="T11" s="426"/>
    </row>
    <row r="12" spans="1:26" s="390" customFormat="1" x14ac:dyDescent="0.2">
      <c r="A12" s="402"/>
      <c r="B12" s="429" t="s">
        <v>794</v>
      </c>
      <c r="C12" s="429"/>
      <c r="D12" s="393"/>
      <c r="E12" s="393"/>
      <c r="F12" s="393"/>
      <c r="G12" s="393"/>
      <c r="H12" s="393"/>
      <c r="I12" s="393"/>
      <c r="J12" s="400"/>
      <c r="K12" s="400"/>
      <c r="L12" s="400"/>
      <c r="M12" s="400"/>
      <c r="N12" s="400"/>
      <c r="O12" s="393"/>
      <c r="P12" s="398"/>
      <c r="R12" s="393"/>
      <c r="S12" s="424"/>
      <c r="T12" s="426"/>
    </row>
    <row r="13" spans="1:26" s="390" customFormat="1" x14ac:dyDescent="0.2">
      <c r="A13" s="402"/>
      <c r="B13" s="429" t="s">
        <v>797</v>
      </c>
      <c r="C13" s="429"/>
      <c r="D13" s="393"/>
      <c r="E13" s="393"/>
      <c r="F13" s="393"/>
      <c r="G13" s="393"/>
      <c r="H13" s="393"/>
      <c r="I13" s="393"/>
      <c r="J13" s="400"/>
      <c r="K13" s="400"/>
      <c r="L13" s="400"/>
      <c r="M13" s="400"/>
      <c r="N13" s="400"/>
      <c r="O13" s="393"/>
      <c r="P13" s="398"/>
      <c r="R13" s="393"/>
      <c r="S13" s="424"/>
      <c r="T13" s="426"/>
    </row>
    <row r="14" spans="1:26" ht="15.75" x14ac:dyDescent="0.25">
      <c r="A14" s="402"/>
      <c r="B14" s="393"/>
      <c r="C14" s="428"/>
      <c r="D14" s="393"/>
      <c r="E14" s="393"/>
      <c r="F14" s="393"/>
      <c r="G14" s="393"/>
      <c r="H14" s="393"/>
      <c r="I14" s="393"/>
      <c r="J14" s="400"/>
      <c r="K14" s="400"/>
      <c r="L14" s="400"/>
      <c r="M14" s="400"/>
      <c r="N14" s="400"/>
      <c r="O14" s="393"/>
      <c r="P14" s="398"/>
      <c r="R14" s="393"/>
      <c r="S14" s="424"/>
      <c r="T14" s="426"/>
    </row>
    <row r="15" spans="1:26" ht="15.75" x14ac:dyDescent="0.25">
      <c r="A15" s="402"/>
      <c r="B15" s="393"/>
      <c r="C15" s="393"/>
      <c r="D15" s="651" t="s">
        <v>793</v>
      </c>
      <c r="E15" s="652"/>
      <c r="F15" s="427"/>
      <c r="G15" s="651" t="s">
        <v>792</v>
      </c>
      <c r="H15" s="652"/>
      <c r="I15" s="427"/>
      <c r="J15" s="651" t="s">
        <v>791</v>
      </c>
      <c r="K15" s="652"/>
      <c r="L15" s="427"/>
      <c r="M15" s="400"/>
      <c r="N15" s="400"/>
      <c r="O15" s="393"/>
      <c r="P15" s="398"/>
      <c r="R15" s="393"/>
      <c r="S15" s="424"/>
      <c r="T15" s="426"/>
    </row>
    <row r="16" spans="1:26" ht="15.75" x14ac:dyDescent="0.25">
      <c r="A16" s="402"/>
      <c r="B16" s="400"/>
      <c r="C16" s="393"/>
      <c r="D16" s="425" t="s">
        <v>825</v>
      </c>
      <c r="E16" s="425" t="s">
        <v>753</v>
      </c>
      <c r="F16" s="425"/>
      <c r="G16" s="425" t="s">
        <v>790</v>
      </c>
      <c r="H16" s="425" t="s">
        <v>7</v>
      </c>
      <c r="I16" s="425"/>
      <c r="J16" s="425" t="s">
        <v>790</v>
      </c>
      <c r="K16" s="425" t="s">
        <v>7</v>
      </c>
      <c r="L16" s="425"/>
      <c r="M16" s="403"/>
      <c r="N16" s="400"/>
      <c r="O16" s="445" t="s">
        <v>789</v>
      </c>
      <c r="P16" s="398"/>
      <c r="R16" s="393"/>
      <c r="S16" s="424"/>
      <c r="T16" s="363"/>
      <c r="U16" s="363"/>
      <c r="V16" s="363"/>
      <c r="W16" s="363"/>
      <c r="X16" s="363"/>
      <c r="Y16" s="363"/>
      <c r="Z16" s="363"/>
    </row>
    <row r="17" spans="1:26" ht="18" x14ac:dyDescent="0.2">
      <c r="A17" s="402"/>
      <c r="B17" s="408"/>
      <c r="C17" s="476" t="s">
        <v>796</v>
      </c>
      <c r="D17" s="465" t="s">
        <v>824</v>
      </c>
      <c r="E17" s="465" t="s">
        <v>824</v>
      </c>
      <c r="F17" s="413"/>
      <c r="G17" s="465" t="s">
        <v>824</v>
      </c>
      <c r="H17" s="410"/>
      <c r="I17" s="415"/>
      <c r="J17" s="465" t="s">
        <v>824</v>
      </c>
      <c r="K17" s="410"/>
      <c r="L17" s="410"/>
      <c r="M17" s="421"/>
      <c r="N17" s="408"/>
      <c r="O17" s="420"/>
      <c r="P17" s="416"/>
      <c r="R17" s="393"/>
      <c r="S17" s="424"/>
      <c r="T17" s="363"/>
      <c r="U17" s="363"/>
      <c r="V17" s="363"/>
      <c r="W17" s="363"/>
      <c r="X17" s="363"/>
      <c r="Y17" s="363"/>
      <c r="Z17" s="363"/>
    </row>
    <row r="18" spans="1:26" ht="30" x14ac:dyDescent="0.25">
      <c r="A18" s="501"/>
      <c r="B18" s="502">
        <v>1</v>
      </c>
      <c r="C18" s="474" t="s">
        <v>844</v>
      </c>
      <c r="D18" s="478">
        <f>VLOOKUP('QRC4 Form'!I1,Data!A12:AE338,4,FALSE)</f>
        <v>13681</v>
      </c>
      <c r="E18" s="479">
        <f>'QRC4 Form'!I60</f>
        <v>13681</v>
      </c>
      <c r="F18" s="478"/>
      <c r="G18" s="478">
        <f t="shared" ref="G18:G26" si="0">ABS(+E18-D18)</f>
        <v>0</v>
      </c>
      <c r="H18" s="480">
        <f t="shared" ref="H18:H26" si="1">+IF(D18=0,"-",+G18/D18)</f>
        <v>0</v>
      </c>
      <c r="I18" s="481"/>
      <c r="J18" s="482">
        <v>0</v>
      </c>
      <c r="K18" s="480">
        <v>0.1</v>
      </c>
      <c r="L18" s="480"/>
      <c r="M18" s="483" t="str">
        <f t="shared" ref="M18:M26" si="2">IF(D18=0,"Zero in 2014-15",IF(G18=0,"OK", IF(H18="","OK",IF(AND(ABS(H18)&gt;K18,ABS(G18)&gt;J18),"Please comment","OK"))))</f>
        <v>OK</v>
      </c>
      <c r="N18" s="406"/>
      <c r="O18" s="405"/>
      <c r="P18" s="416"/>
      <c r="R18" s="393"/>
      <c r="S18" s="424"/>
      <c r="T18" s="363"/>
      <c r="U18" s="363"/>
      <c r="V18" s="363"/>
      <c r="W18" s="363"/>
      <c r="X18" s="363"/>
      <c r="Y18" s="363"/>
      <c r="Z18" s="363"/>
    </row>
    <row r="19" spans="1:26" ht="30" x14ac:dyDescent="0.25">
      <c r="A19" s="501"/>
      <c r="B19" s="503">
        <v>2</v>
      </c>
      <c r="C19" s="407" t="s">
        <v>837</v>
      </c>
      <c r="D19" s="484">
        <f>VLOOKUP('QRC4 Form'!I1,Data!A12:AE338,5,FALSE)</f>
        <v>11389</v>
      </c>
      <c r="E19" s="484">
        <f>'QRC4 Form'!I62</f>
        <v>11389</v>
      </c>
      <c r="F19" s="485"/>
      <c r="G19" s="485">
        <f t="shared" si="0"/>
        <v>0</v>
      </c>
      <c r="H19" s="486">
        <f t="shared" si="1"/>
        <v>0</v>
      </c>
      <c r="I19" s="487"/>
      <c r="J19" s="488">
        <v>0</v>
      </c>
      <c r="K19" s="486">
        <v>0.1</v>
      </c>
      <c r="L19" s="486"/>
      <c r="M19" s="489" t="str">
        <f t="shared" si="2"/>
        <v>OK</v>
      </c>
      <c r="N19" s="418"/>
      <c r="O19" s="405"/>
      <c r="P19" s="416"/>
      <c r="R19" s="393"/>
      <c r="S19" s="393"/>
      <c r="T19" s="363"/>
      <c r="U19" s="363"/>
      <c r="V19" s="363"/>
      <c r="W19" s="363"/>
      <c r="X19" s="363"/>
      <c r="Y19" s="363"/>
      <c r="Z19" s="363"/>
    </row>
    <row r="20" spans="1:26" ht="30" x14ac:dyDescent="0.25">
      <c r="A20" s="501"/>
      <c r="B20" s="503">
        <f t="shared" ref="B20:B24" si="3">+B19+1</f>
        <v>3</v>
      </c>
      <c r="C20" s="407" t="s">
        <v>838</v>
      </c>
      <c r="D20" s="484">
        <f>VLOOKUP('QRC4 Form'!I1,Data!A12:AE338,6,FALSE)</f>
        <v>11521</v>
      </c>
      <c r="E20" s="485">
        <f>'QRC4 Form'!I64</f>
        <v>11521</v>
      </c>
      <c r="F20" s="485"/>
      <c r="G20" s="485">
        <f t="shared" si="0"/>
        <v>0</v>
      </c>
      <c r="H20" s="486">
        <f t="shared" si="1"/>
        <v>0</v>
      </c>
      <c r="I20" s="487"/>
      <c r="J20" s="488">
        <v>0</v>
      </c>
      <c r="K20" s="486">
        <v>0.1</v>
      </c>
      <c r="L20" s="486"/>
      <c r="M20" s="489" t="str">
        <f t="shared" si="2"/>
        <v>OK</v>
      </c>
      <c r="N20" s="418"/>
      <c r="O20" s="405"/>
      <c r="P20" s="416"/>
      <c r="R20" s="423"/>
      <c r="S20" s="423"/>
      <c r="T20" s="363"/>
      <c r="U20" s="363"/>
      <c r="V20" s="363"/>
      <c r="W20" s="363"/>
      <c r="X20" s="363"/>
      <c r="Y20" s="363"/>
      <c r="Z20" s="363"/>
    </row>
    <row r="21" spans="1:26" ht="30" x14ac:dyDescent="0.25">
      <c r="A21" s="501"/>
      <c r="B21" s="503">
        <f t="shared" si="3"/>
        <v>4</v>
      </c>
      <c r="C21" s="407" t="s">
        <v>839</v>
      </c>
      <c r="D21" s="484">
        <f>VLOOKUP('QRC4 Form'!I1,Data!A12:AE338,7,FALSE)</f>
        <v>36591</v>
      </c>
      <c r="E21" s="485">
        <f>+E18+E19+E20</f>
        <v>36591</v>
      </c>
      <c r="F21" s="485"/>
      <c r="G21" s="485">
        <f t="shared" si="0"/>
        <v>0</v>
      </c>
      <c r="H21" s="486">
        <f t="shared" si="1"/>
        <v>0</v>
      </c>
      <c r="I21" s="487"/>
      <c r="J21" s="488">
        <v>0</v>
      </c>
      <c r="K21" s="486">
        <v>0.2</v>
      </c>
      <c r="L21" s="486"/>
      <c r="M21" s="489" t="str">
        <f t="shared" si="2"/>
        <v>OK</v>
      </c>
      <c r="N21" s="418"/>
      <c r="O21" s="405"/>
      <c r="P21" s="416"/>
      <c r="R21" s="393"/>
      <c r="S21" s="393"/>
      <c r="T21" s="363"/>
      <c r="U21" s="363"/>
      <c r="V21" s="363"/>
      <c r="W21" s="363"/>
      <c r="X21" s="363"/>
      <c r="Y21" s="363"/>
      <c r="Z21" s="363"/>
    </row>
    <row r="22" spans="1:26" ht="30" x14ac:dyDescent="0.25">
      <c r="A22" s="501"/>
      <c r="B22" s="503">
        <f t="shared" si="3"/>
        <v>5</v>
      </c>
      <c r="C22" s="407" t="s">
        <v>846</v>
      </c>
      <c r="D22" s="484">
        <f>VLOOKUP('QRC4 Form'!I1,Data!A12:AE338,20,FALSE)</f>
        <v>3468</v>
      </c>
      <c r="E22" s="485">
        <f>+'QRC4 Form'!I66</f>
        <v>3637</v>
      </c>
      <c r="F22" s="485"/>
      <c r="G22" s="485">
        <f t="shared" ref="G22" si="4">ABS(+E22-D22)</f>
        <v>169</v>
      </c>
      <c r="H22" s="486">
        <f t="shared" ref="H22" si="5">+IF(D22=0,"-",+G22/D22)</f>
        <v>4.8731257208765859E-2</v>
      </c>
      <c r="I22" s="487"/>
      <c r="J22" s="488">
        <v>0</v>
      </c>
      <c r="K22" s="486">
        <v>0.2</v>
      </c>
      <c r="L22" s="486"/>
      <c r="M22" s="489" t="str">
        <f t="shared" ref="M22" si="6">IF(D22=0,"Zero in 2014-15",IF(G22=0,"OK", IF(H22="","OK",IF(AND(ABS(H22)&gt;K22,ABS(G22)&gt;J22),"Please comment","OK"))))</f>
        <v>OK</v>
      </c>
      <c r="N22" s="418"/>
      <c r="O22" s="405"/>
      <c r="P22" s="416"/>
      <c r="R22" s="393"/>
      <c r="S22" s="393"/>
      <c r="T22" s="363"/>
      <c r="U22" s="363"/>
      <c r="V22" s="363"/>
      <c r="W22" s="363"/>
      <c r="X22" s="363"/>
      <c r="Y22" s="363"/>
      <c r="Z22" s="363"/>
    </row>
    <row r="23" spans="1:26" ht="45" x14ac:dyDescent="0.25">
      <c r="A23" s="501"/>
      <c r="B23" s="503">
        <f t="shared" si="3"/>
        <v>6</v>
      </c>
      <c r="C23" s="407" t="s">
        <v>840</v>
      </c>
      <c r="D23" s="484">
        <f>VLOOKUP('QRC4 Form'!I1,Data!A12:AE340,19,FALSE)</f>
        <v>38910</v>
      </c>
      <c r="E23" s="485">
        <f>'QRC4 Form'!I50</f>
        <v>40228</v>
      </c>
      <c r="F23" s="485"/>
      <c r="G23" s="485">
        <f t="shared" si="0"/>
        <v>1318</v>
      </c>
      <c r="H23" s="486">
        <f t="shared" si="1"/>
        <v>3.3873040349524541E-2</v>
      </c>
      <c r="I23" s="487"/>
      <c r="J23" s="488">
        <v>0</v>
      </c>
      <c r="K23" s="486">
        <v>0.2</v>
      </c>
      <c r="L23" s="486"/>
      <c r="M23" s="489" t="str">
        <f t="shared" si="2"/>
        <v>OK</v>
      </c>
      <c r="N23" s="418"/>
      <c r="O23" s="405"/>
      <c r="P23" s="416"/>
      <c r="R23" s="393"/>
      <c r="S23" s="393"/>
      <c r="T23" s="363"/>
      <c r="U23" s="363"/>
      <c r="V23" s="363"/>
      <c r="W23" s="363"/>
      <c r="X23" s="363"/>
      <c r="Y23" s="363"/>
      <c r="Z23" s="363"/>
    </row>
    <row r="24" spans="1:26" ht="30" x14ac:dyDescent="0.25">
      <c r="A24" s="501"/>
      <c r="B24" s="503">
        <f t="shared" si="3"/>
        <v>7</v>
      </c>
      <c r="C24" s="407" t="s">
        <v>841</v>
      </c>
      <c r="D24" s="484">
        <f>VLOOKUP('QRC4 Form'!I1,Data!A12:AE341,18,FALSE)</f>
        <v>540</v>
      </c>
      <c r="E24" s="485">
        <f>'QRC4 Form'!I48</f>
        <v>581</v>
      </c>
      <c r="F24" s="485"/>
      <c r="G24" s="485">
        <f t="shared" si="0"/>
        <v>41</v>
      </c>
      <c r="H24" s="491">
        <f t="shared" si="1"/>
        <v>7.5925925925925924E-2</v>
      </c>
      <c r="I24" s="511"/>
      <c r="J24" s="488">
        <v>0</v>
      </c>
      <c r="K24" s="491">
        <v>0.1</v>
      </c>
      <c r="L24" s="486"/>
      <c r="M24" s="489" t="str">
        <f t="shared" si="2"/>
        <v>OK</v>
      </c>
      <c r="N24" s="418"/>
      <c r="O24" s="405"/>
      <c r="P24" s="416"/>
      <c r="T24" s="363"/>
      <c r="U24" s="363"/>
      <c r="V24" s="363"/>
      <c r="W24" s="363"/>
      <c r="X24" s="363"/>
      <c r="Y24" s="363"/>
      <c r="Z24" s="363"/>
    </row>
    <row r="25" spans="1:26" ht="30" x14ac:dyDescent="0.25">
      <c r="A25" s="501"/>
      <c r="B25" s="503">
        <f t="shared" ref="B25" si="7">+B24+1</f>
        <v>8</v>
      </c>
      <c r="C25" s="407" t="s">
        <v>842</v>
      </c>
      <c r="D25" s="513">
        <f>VLOOKUP('QRC4 Form'!I$1,Data!A$12:AE$338,16,FALSE)/100</f>
        <v>0.96329999999999993</v>
      </c>
      <c r="E25" s="510">
        <f>('QRC4 Form'!I$43)/100</f>
        <v>0.96430000000000005</v>
      </c>
      <c r="F25" s="485"/>
      <c r="G25" s="514">
        <f>ABS(+E25-D25)*100</f>
        <v>0.10000000000001119</v>
      </c>
      <c r="H25" s="486"/>
      <c r="I25" s="487"/>
      <c r="J25" s="490">
        <v>1.5</v>
      </c>
      <c r="K25" s="486"/>
      <c r="L25" s="486"/>
      <c r="M25" s="489" t="str">
        <f>IF(ABS(G25)&gt;=J25,"Please comment","OK")</f>
        <v>OK</v>
      </c>
      <c r="N25" s="418"/>
      <c r="O25" s="405"/>
      <c r="P25" s="416"/>
      <c r="T25" s="363"/>
      <c r="U25" s="363"/>
      <c r="V25" s="363"/>
      <c r="W25" s="363"/>
      <c r="X25" s="363"/>
      <c r="Y25" s="363"/>
      <c r="Z25" s="363"/>
    </row>
    <row r="26" spans="1:26" ht="30" x14ac:dyDescent="0.25">
      <c r="A26" s="501"/>
      <c r="B26" s="503">
        <f t="shared" ref="B26:B28" si="8">+B25+1</f>
        <v>9</v>
      </c>
      <c r="C26" s="407" t="s">
        <v>847</v>
      </c>
      <c r="D26" s="484">
        <f>VLOOKUP('QRC4 Form'!I$1,Data!A$12:AE$338,30,FALSE)</f>
        <v>5774</v>
      </c>
      <c r="E26" s="485">
        <f>+'QRC4 Form'!I123</f>
        <v>5125</v>
      </c>
      <c r="F26" s="485"/>
      <c r="G26" s="485">
        <f t="shared" si="0"/>
        <v>649</v>
      </c>
      <c r="H26" s="491">
        <f t="shared" si="1"/>
        <v>0.11240041565639072</v>
      </c>
      <c r="I26" s="487"/>
      <c r="J26" s="488">
        <v>0</v>
      </c>
      <c r="K26" s="486">
        <v>0.2</v>
      </c>
      <c r="L26" s="486"/>
      <c r="M26" s="489" t="str">
        <f t="shared" si="2"/>
        <v>OK</v>
      </c>
      <c r="N26" s="418"/>
      <c r="O26" s="405"/>
      <c r="P26" s="416"/>
      <c r="T26" s="363"/>
      <c r="U26" s="363"/>
      <c r="V26" s="363"/>
      <c r="W26" s="363"/>
      <c r="X26" s="363"/>
      <c r="Y26" s="363"/>
      <c r="Z26" s="363"/>
    </row>
    <row r="27" spans="1:26" ht="30" x14ac:dyDescent="0.25">
      <c r="A27" s="501"/>
      <c r="B27" s="503">
        <f t="shared" si="8"/>
        <v>10</v>
      </c>
      <c r="C27" s="407" t="s">
        <v>843</v>
      </c>
      <c r="D27" s="484">
        <f>VLOOKUP('QRC4 Form'!I$1,Data!A$12:AE$338,17,FALSE)</f>
        <v>737</v>
      </c>
      <c r="E27" s="485">
        <f>+'QRC4 Form'!I46</f>
        <v>744</v>
      </c>
      <c r="F27" s="485"/>
      <c r="G27" s="485">
        <f t="shared" ref="G27" si="9">ABS(+E27-D27)</f>
        <v>7</v>
      </c>
      <c r="H27" s="491">
        <f t="shared" ref="H27" si="10">+IF(D27=0,"-",+G27/D27)</f>
        <v>9.497964721845319E-3</v>
      </c>
      <c r="I27" s="487"/>
      <c r="J27" s="488">
        <v>0</v>
      </c>
      <c r="K27" s="486">
        <v>0.2</v>
      </c>
      <c r="L27" s="486"/>
      <c r="M27" s="489" t="str">
        <f t="shared" ref="M27" si="11">IF(D27=0,"Zero in 2014-15",IF(G27=0,"OK", IF(H27="","OK",IF(AND(ABS(H27)&gt;K27,ABS(G27)&gt;J27),"Please comment","OK"))))</f>
        <v>OK</v>
      </c>
      <c r="N27" s="418"/>
      <c r="O27" s="405"/>
      <c r="P27" s="416"/>
      <c r="T27" s="363"/>
      <c r="U27" s="363"/>
      <c r="V27" s="363"/>
      <c r="W27" s="363"/>
      <c r="X27" s="363"/>
      <c r="Y27" s="363"/>
      <c r="Z27" s="363"/>
    </row>
    <row r="28" spans="1:26" ht="30" x14ac:dyDescent="0.25">
      <c r="A28" s="501"/>
      <c r="B28" s="504">
        <f t="shared" si="8"/>
        <v>11</v>
      </c>
      <c r="C28" s="475" t="s">
        <v>848</v>
      </c>
      <c r="D28" s="492">
        <f>VLOOKUP('QRC4 Form'!I$1,Data!A$12:AE$338,31,FALSE)</f>
        <v>32</v>
      </c>
      <c r="E28" s="493">
        <f>+'QRC4 Form'!I107+'QRC4 Form'!I109+'QRC4 Form'!I119</f>
        <v>1050</v>
      </c>
      <c r="F28" s="493"/>
      <c r="G28" s="493">
        <f t="shared" ref="G28" si="12">ABS(+E28-D28)</f>
        <v>1018</v>
      </c>
      <c r="H28" s="494">
        <f t="shared" ref="H28" si="13">+IF(D28=0,"-",+G28/D28)</f>
        <v>31.8125</v>
      </c>
      <c r="I28" s="495"/>
      <c r="J28" s="496">
        <v>25</v>
      </c>
      <c r="K28" s="497">
        <v>0.25</v>
      </c>
      <c r="L28" s="497"/>
      <c r="M28" s="498" t="str">
        <f t="shared" ref="M28" si="14">IF(D28=0,"Zero in 2014-15",IF(G28=0,"OK", IF(H28="","OK",IF(AND(ABS(H28)&gt;K28,ABS(G28)&gt;J28),"Please comment","OK"))))</f>
        <v>Please comment</v>
      </c>
      <c r="N28" s="417"/>
      <c r="O28" s="405" t="s">
        <v>852</v>
      </c>
      <c r="P28" s="416"/>
      <c r="T28" s="363"/>
      <c r="U28" s="363"/>
      <c r="V28" s="363"/>
      <c r="W28" s="363"/>
      <c r="X28" s="363"/>
      <c r="Y28" s="363"/>
      <c r="Z28" s="363"/>
    </row>
    <row r="29" spans="1:26" ht="15.75" x14ac:dyDescent="0.2">
      <c r="A29" s="402"/>
      <c r="B29" s="408"/>
      <c r="C29" s="414"/>
      <c r="D29" s="413"/>
      <c r="E29" s="413"/>
      <c r="F29" s="413"/>
      <c r="G29" s="412"/>
      <c r="H29" s="422"/>
      <c r="I29" s="412"/>
      <c r="J29" s="408"/>
      <c r="K29" s="408"/>
      <c r="L29" s="408"/>
      <c r="M29" s="421"/>
      <c r="N29" s="408"/>
      <c r="O29" s="420"/>
      <c r="P29" s="416"/>
      <c r="T29" s="363"/>
      <c r="U29" s="363"/>
      <c r="V29" s="363"/>
      <c r="W29" s="363"/>
      <c r="X29" s="363"/>
      <c r="Y29" s="363"/>
      <c r="Z29" s="363"/>
    </row>
    <row r="30" spans="1:26" ht="18" x14ac:dyDescent="0.2">
      <c r="A30" s="402"/>
      <c r="B30" s="408"/>
      <c r="C30" s="477" t="s">
        <v>800</v>
      </c>
      <c r="D30" s="413"/>
      <c r="E30" s="413"/>
      <c r="F30" s="413"/>
      <c r="G30" s="412"/>
      <c r="H30" s="422"/>
      <c r="I30" s="412"/>
      <c r="J30" s="408"/>
      <c r="K30" s="408"/>
      <c r="L30" s="408"/>
      <c r="M30" s="421"/>
      <c r="N30" s="408"/>
      <c r="O30" s="420"/>
      <c r="P30" s="416"/>
      <c r="T30" s="363"/>
      <c r="U30" s="363"/>
      <c r="V30" s="363"/>
      <c r="W30" s="363"/>
      <c r="X30" s="363"/>
      <c r="Y30" s="363"/>
      <c r="Z30" s="363"/>
    </row>
    <row r="31" spans="1:26" ht="30" x14ac:dyDescent="0.2">
      <c r="A31" s="402"/>
      <c r="B31" s="505">
        <f>+B28+1</f>
        <v>12</v>
      </c>
      <c r="C31" s="474" t="s">
        <v>844</v>
      </c>
      <c r="D31" s="478">
        <f>VLOOKUP('QRC4 Form'!I1,Data!A12:AE349,8,FALSE)</f>
        <v>7278</v>
      </c>
      <c r="E31" s="479">
        <f>'QRC4 Form'!K60</f>
        <v>7278</v>
      </c>
      <c r="F31" s="478"/>
      <c r="G31" s="478">
        <f t="shared" ref="G31:G37" si="15">ABS(+E31-D31)</f>
        <v>0</v>
      </c>
      <c r="H31" s="480">
        <f t="shared" ref="H31:H37" si="16">+IF(D31=0,"-",+G31/D31)</f>
        <v>0</v>
      </c>
      <c r="I31" s="481"/>
      <c r="J31" s="482">
        <v>0</v>
      </c>
      <c r="K31" s="480">
        <v>0.1</v>
      </c>
      <c r="L31" s="480"/>
      <c r="M31" s="483" t="str">
        <f t="shared" ref="M31:M37" si="17">IF(D31=0,"Zero in 2014-15",IF(G31=0,"OK", IF(H31="","OK",IF(AND(ABS(H31)&gt;K31,ABS(G31)&gt;J31),"Please comment","OK"))))</f>
        <v>OK</v>
      </c>
      <c r="N31" s="406"/>
      <c r="O31" s="419"/>
      <c r="P31" s="416"/>
      <c r="T31" s="363"/>
      <c r="U31" s="363"/>
      <c r="V31" s="363"/>
      <c r="W31" s="363"/>
      <c r="X31" s="363"/>
      <c r="Y31" s="363"/>
      <c r="Z31" s="363"/>
    </row>
    <row r="32" spans="1:26" ht="30" x14ac:dyDescent="0.2">
      <c r="A32" s="402"/>
      <c r="B32" s="506">
        <f t="shared" ref="B32:B38" si="18">+B31+1</f>
        <v>13</v>
      </c>
      <c r="C32" s="407" t="s">
        <v>837</v>
      </c>
      <c r="D32" s="485">
        <f>VLOOKUP('QRC4 Form'!I1,Data!A12:AE350,9,FALSE)</f>
        <v>4335</v>
      </c>
      <c r="E32" s="484">
        <f>'QRC4 Form'!K62</f>
        <v>4335</v>
      </c>
      <c r="F32" s="485"/>
      <c r="G32" s="485">
        <f t="shared" si="15"/>
        <v>0</v>
      </c>
      <c r="H32" s="486">
        <f t="shared" si="16"/>
        <v>0</v>
      </c>
      <c r="I32" s="487"/>
      <c r="J32" s="488">
        <v>0</v>
      </c>
      <c r="K32" s="486">
        <v>0.1</v>
      </c>
      <c r="L32" s="486"/>
      <c r="M32" s="489" t="str">
        <f t="shared" si="17"/>
        <v>OK</v>
      </c>
      <c r="N32" s="418"/>
      <c r="O32" s="405"/>
      <c r="P32" s="416"/>
      <c r="T32" s="363"/>
      <c r="U32" s="363"/>
      <c r="V32" s="363"/>
      <c r="W32" s="363"/>
      <c r="X32" s="363"/>
      <c r="Y32" s="363"/>
      <c r="Z32" s="363"/>
    </row>
    <row r="33" spans="1:26" ht="30" x14ac:dyDescent="0.2">
      <c r="A33" s="402"/>
      <c r="B33" s="506">
        <f t="shared" si="18"/>
        <v>14</v>
      </c>
      <c r="C33" s="407" t="s">
        <v>838</v>
      </c>
      <c r="D33" s="485">
        <f>VLOOKUP('QRC4 Form'!I1,Data!A12:AE351,10,FALSE)</f>
        <v>5577</v>
      </c>
      <c r="E33" s="485">
        <f>'QRC4 Form'!K64</f>
        <v>5577</v>
      </c>
      <c r="F33" s="485"/>
      <c r="G33" s="485">
        <f t="shared" si="15"/>
        <v>0</v>
      </c>
      <c r="H33" s="486">
        <f t="shared" si="16"/>
        <v>0</v>
      </c>
      <c r="I33" s="487"/>
      <c r="J33" s="488">
        <v>0</v>
      </c>
      <c r="K33" s="486">
        <v>0.1</v>
      </c>
      <c r="L33" s="486"/>
      <c r="M33" s="489" t="str">
        <f t="shared" si="17"/>
        <v>OK</v>
      </c>
      <c r="N33" s="418"/>
      <c r="O33" s="405"/>
      <c r="P33" s="416"/>
      <c r="T33" s="363"/>
      <c r="U33" s="363"/>
      <c r="V33" s="363"/>
      <c r="W33" s="363"/>
      <c r="X33" s="363"/>
      <c r="Y33" s="363"/>
      <c r="Z33" s="363"/>
    </row>
    <row r="34" spans="1:26" ht="30" x14ac:dyDescent="0.2">
      <c r="A34" s="402"/>
      <c r="B34" s="506">
        <f t="shared" si="18"/>
        <v>15</v>
      </c>
      <c r="C34" s="407" t="s">
        <v>839</v>
      </c>
      <c r="D34" s="485">
        <f>VLOOKUP('QRC4 Form'!I1,Data!A12:AE352,11,FALSE)</f>
        <v>17190</v>
      </c>
      <c r="E34" s="485">
        <f>+E31+E32+E33</f>
        <v>17190</v>
      </c>
      <c r="F34" s="485"/>
      <c r="G34" s="485">
        <f t="shared" si="15"/>
        <v>0</v>
      </c>
      <c r="H34" s="486">
        <f t="shared" si="16"/>
        <v>0</v>
      </c>
      <c r="I34" s="487"/>
      <c r="J34" s="488">
        <v>0</v>
      </c>
      <c r="K34" s="486">
        <v>0.2</v>
      </c>
      <c r="L34" s="486"/>
      <c r="M34" s="489" t="str">
        <f t="shared" si="17"/>
        <v>OK</v>
      </c>
      <c r="N34" s="418"/>
      <c r="O34" s="405"/>
      <c r="P34" s="416"/>
      <c r="T34" s="363"/>
      <c r="U34" s="363"/>
      <c r="V34" s="363"/>
      <c r="W34" s="363"/>
      <c r="X34" s="363"/>
      <c r="Y34" s="363"/>
      <c r="Z34" s="363"/>
    </row>
    <row r="35" spans="1:26" ht="30" x14ac:dyDescent="0.2">
      <c r="A35" s="402"/>
      <c r="B35" s="506">
        <f t="shared" si="18"/>
        <v>16</v>
      </c>
      <c r="C35" s="407" t="s">
        <v>846</v>
      </c>
      <c r="D35" s="485">
        <f>VLOOKUP('QRC4 Form'!I1,Data!A12:AE338,29,FALSE)</f>
        <v>1982</v>
      </c>
      <c r="E35" s="485">
        <f>+'QRC4 Form'!K66</f>
        <v>2650</v>
      </c>
      <c r="F35" s="485"/>
      <c r="G35" s="485">
        <f t="shared" ref="G35" si="19">ABS(+E35-D35)</f>
        <v>668</v>
      </c>
      <c r="H35" s="486">
        <f t="shared" ref="H35" si="20">+IF(D35=0,"-",+G35/D35)</f>
        <v>0.33703329969727547</v>
      </c>
      <c r="I35" s="487"/>
      <c r="J35" s="488">
        <v>0</v>
      </c>
      <c r="K35" s="486">
        <v>0.2</v>
      </c>
      <c r="L35" s="486"/>
      <c r="M35" s="489" t="str">
        <f t="shared" ref="M35" si="21">IF(D35=0,"Zero in 2014-15",IF(G35=0,"OK", IF(H35="","OK",IF(AND(ABS(H35)&gt;K35,ABS(G35)&gt;J35),"Please comment","OK"))))</f>
        <v>Please comment</v>
      </c>
      <c r="N35" s="418"/>
      <c r="O35" s="405" t="s">
        <v>853</v>
      </c>
      <c r="P35" s="416"/>
      <c r="T35" s="363"/>
      <c r="U35" s="363"/>
      <c r="V35" s="363"/>
      <c r="W35" s="363"/>
      <c r="X35" s="363"/>
      <c r="Y35" s="363"/>
      <c r="Z35" s="363"/>
    </row>
    <row r="36" spans="1:26" ht="30" x14ac:dyDescent="0.2">
      <c r="A36" s="402"/>
      <c r="B36" s="506">
        <f t="shared" si="18"/>
        <v>17</v>
      </c>
      <c r="C36" s="407" t="s">
        <v>845</v>
      </c>
      <c r="D36" s="485">
        <f>VLOOKUP('QRC4 Form'!I1,Data!A12:AE353,28,FALSE)</f>
        <v>21964</v>
      </c>
      <c r="E36" s="485">
        <f>'QRC4 Form'!K50</f>
        <v>19840</v>
      </c>
      <c r="F36" s="485"/>
      <c r="G36" s="485">
        <f t="shared" si="15"/>
        <v>2124</v>
      </c>
      <c r="H36" s="486">
        <f t="shared" si="16"/>
        <v>9.670369695865963E-2</v>
      </c>
      <c r="I36" s="487"/>
      <c r="J36" s="488">
        <v>0</v>
      </c>
      <c r="K36" s="486">
        <v>0.2</v>
      </c>
      <c r="L36" s="486"/>
      <c r="M36" s="489" t="str">
        <f t="shared" si="17"/>
        <v>OK</v>
      </c>
      <c r="N36" s="418"/>
      <c r="O36" s="405"/>
      <c r="P36" s="416"/>
      <c r="T36" s="363"/>
      <c r="U36" s="363"/>
      <c r="V36" s="363"/>
      <c r="W36" s="363"/>
      <c r="X36" s="363"/>
      <c r="Y36" s="363"/>
      <c r="Z36" s="363"/>
    </row>
    <row r="37" spans="1:26" ht="30" x14ac:dyDescent="0.2">
      <c r="A37" s="402"/>
      <c r="B37" s="506">
        <f t="shared" si="18"/>
        <v>18</v>
      </c>
      <c r="C37" s="407" t="s">
        <v>841</v>
      </c>
      <c r="D37" s="485">
        <f>VLOOKUP('QRC4 Form'!I1,Data!A12:AE354,27,FALSE)</f>
        <v>220</v>
      </c>
      <c r="E37" s="485">
        <f>'QRC4 Form'!K48</f>
        <v>156</v>
      </c>
      <c r="F37" s="485"/>
      <c r="G37" s="485">
        <f t="shared" si="15"/>
        <v>64</v>
      </c>
      <c r="H37" s="486">
        <f t="shared" si="16"/>
        <v>0.29090909090909089</v>
      </c>
      <c r="I37" s="487"/>
      <c r="J37" s="488">
        <v>2500</v>
      </c>
      <c r="K37" s="486">
        <v>0.1</v>
      </c>
      <c r="L37" s="486"/>
      <c r="M37" s="489" t="str">
        <f t="shared" si="17"/>
        <v>OK</v>
      </c>
      <c r="N37" s="418"/>
      <c r="O37" s="405"/>
      <c r="P37" s="416"/>
      <c r="T37" s="363"/>
      <c r="U37" s="363"/>
      <c r="V37" s="363"/>
      <c r="W37" s="363"/>
      <c r="X37" s="363"/>
      <c r="Y37" s="363"/>
      <c r="Z37" s="363"/>
    </row>
    <row r="38" spans="1:26" ht="30" x14ac:dyDescent="0.2">
      <c r="A38" s="402"/>
      <c r="B38" s="507">
        <f t="shared" si="18"/>
        <v>19</v>
      </c>
      <c r="C38" s="475" t="s">
        <v>842</v>
      </c>
      <c r="D38" s="521">
        <f>VLOOKUP('QRC4 Form'!I1,Data!A12:AE355,25,FALSE)/100</f>
        <v>0.97829999999999995</v>
      </c>
      <c r="E38" s="521">
        <f>'QRC4 Form'!K43/100</f>
        <v>0.98510000000000009</v>
      </c>
      <c r="F38" s="493"/>
      <c r="G38" s="499">
        <f>ABS(+E38-D38)*100</f>
        <v>0.68000000000001393</v>
      </c>
      <c r="H38" s="497"/>
      <c r="I38" s="495"/>
      <c r="J38" s="500">
        <v>1.5</v>
      </c>
      <c r="K38" s="497"/>
      <c r="L38" s="497"/>
      <c r="M38" s="498" t="str">
        <f>IF(ABS(G38)&gt;=J38,"Please comment","OK")</f>
        <v>OK</v>
      </c>
      <c r="N38" s="417"/>
      <c r="O38" s="405"/>
      <c r="P38" s="398"/>
    </row>
    <row r="39" spans="1:26" s="390" customFormat="1" ht="15.75" x14ac:dyDescent="0.2">
      <c r="A39" s="402"/>
      <c r="B39" s="408"/>
      <c r="C39" s="414"/>
      <c r="D39" s="413"/>
      <c r="E39" s="413"/>
      <c r="F39" s="413"/>
      <c r="G39" s="413"/>
      <c r="H39" s="410"/>
      <c r="I39" s="415"/>
      <c r="J39" s="411"/>
      <c r="K39" s="410"/>
      <c r="L39" s="410"/>
      <c r="M39" s="409"/>
      <c r="N39" s="409"/>
      <c r="O39" s="409"/>
      <c r="P39" s="398"/>
    </row>
    <row r="40" spans="1:26" s="393" customFormat="1" x14ac:dyDescent="0.2">
      <c r="A40" s="402"/>
      <c r="C40" s="400"/>
      <c r="E40" s="404"/>
      <c r="F40" s="404"/>
      <c r="G40" s="550" t="str">
        <f>+'[5]Main Validation'!$G46</f>
        <v>Total number of questions</v>
      </c>
      <c r="H40" s="551"/>
      <c r="I40" s="551"/>
      <c r="J40" s="551"/>
      <c r="K40" s="551"/>
      <c r="L40" s="552"/>
      <c r="M40" s="549">
        <f>+MAX(B18:B38)</f>
        <v>19</v>
      </c>
      <c r="N40" s="400"/>
      <c r="P40" s="398"/>
    </row>
    <row r="41" spans="1:26" s="393" customFormat="1" x14ac:dyDescent="0.2">
      <c r="A41" s="402"/>
      <c r="C41" s="400"/>
      <c r="E41" s="404"/>
      <c r="F41" s="404"/>
      <c r="G41" s="550" t="str">
        <f>+'[5]Main Validation'!$G47</f>
        <v>Number where no comment required</v>
      </c>
      <c r="H41" s="551"/>
      <c r="I41" s="551"/>
      <c r="J41" s="551"/>
      <c r="K41" s="551"/>
      <c r="L41" s="552"/>
      <c r="M41" s="549">
        <f>COUNTIF($M$18:$M$38,"OK")</f>
        <v>17</v>
      </c>
      <c r="N41" s="400"/>
      <c r="P41" s="398"/>
    </row>
    <row r="42" spans="1:26" s="393" customFormat="1" x14ac:dyDescent="0.2">
      <c r="A42" s="402"/>
      <c r="C42" s="400"/>
      <c r="E42" s="404"/>
      <c r="F42" s="404"/>
      <c r="G42" s="550" t="str">
        <f>+'[5]Main Validation'!$G48</f>
        <v>Number where last year's value was zero</v>
      </c>
      <c r="H42" s="551"/>
      <c r="I42" s="551"/>
      <c r="J42" s="551"/>
      <c r="K42" s="551"/>
      <c r="L42" s="552"/>
      <c r="M42" s="549">
        <f>COUNTIF($M$17:$M$41,"Zero values")</f>
        <v>0</v>
      </c>
      <c r="N42" s="400"/>
      <c r="P42" s="398"/>
    </row>
    <row r="43" spans="1:26" s="393" customFormat="1" x14ac:dyDescent="0.2">
      <c r="A43" s="402"/>
      <c r="C43" s="400"/>
      <c r="E43" s="404"/>
      <c r="F43" s="404"/>
      <c r="G43" s="550" t="str">
        <f>+'[5]Main Validation'!$G49</f>
        <v>Number where comment is required</v>
      </c>
      <c r="H43" s="551"/>
      <c r="I43" s="551"/>
      <c r="J43" s="551"/>
      <c r="K43" s="551"/>
      <c r="L43" s="552"/>
      <c r="M43" s="549">
        <f>COUNTIF($M$18:$M$38,"Please comment")</f>
        <v>2</v>
      </c>
      <c r="N43" s="400"/>
      <c r="P43" s="398"/>
    </row>
    <row r="44" spans="1:26" s="393" customFormat="1" x14ac:dyDescent="0.2">
      <c r="A44" s="402"/>
      <c r="E44" s="404"/>
      <c r="F44" s="404"/>
      <c r="G44" s="550" t="str">
        <f>+'[5]Main Validation'!$G50</f>
        <v>Number of comments still required</v>
      </c>
      <c r="H44" s="551"/>
      <c r="I44" s="551"/>
      <c r="J44" s="551"/>
      <c r="K44" s="551"/>
      <c r="L44" s="552"/>
      <c r="M44" s="549">
        <f>(COUNTIF($O$18:$O$38,"")-2-(M40-M43))</f>
        <v>0</v>
      </c>
      <c r="N44" s="400"/>
      <c r="P44" s="398"/>
    </row>
    <row r="45" spans="1:26" s="390" customFormat="1" ht="16.5" thickBot="1" x14ac:dyDescent="0.3">
      <c r="A45" s="402"/>
      <c r="B45" s="401" t="s">
        <v>788</v>
      </c>
      <c r="C45" s="393"/>
      <c r="D45" s="393"/>
      <c r="E45" s="393"/>
      <c r="F45" s="393"/>
      <c r="G45" s="453"/>
      <c r="H45" s="453"/>
      <c r="I45" s="453"/>
      <c r="J45" s="453"/>
      <c r="K45" s="453"/>
      <c r="L45" s="453"/>
      <c r="M45" s="400"/>
      <c r="N45" s="400"/>
      <c r="O45" s="393"/>
      <c r="P45" s="398"/>
    </row>
    <row r="46" spans="1:26" s="390" customFormat="1" ht="110.25" customHeight="1" thickBot="1" x14ac:dyDescent="0.25">
      <c r="A46" s="399"/>
      <c r="B46" s="639" t="s">
        <v>832</v>
      </c>
      <c r="C46" s="640"/>
      <c r="D46" s="640"/>
      <c r="E46" s="640"/>
      <c r="F46" s="640"/>
      <c r="G46" s="640"/>
      <c r="H46" s="640"/>
      <c r="I46" s="640"/>
      <c r="J46" s="640"/>
      <c r="K46" s="640"/>
      <c r="L46" s="640"/>
      <c r="M46" s="640"/>
      <c r="N46" s="640"/>
      <c r="O46" s="641"/>
      <c r="P46" s="394"/>
    </row>
    <row r="47" spans="1:26" s="390" customFormat="1" ht="15.75" thickBot="1" x14ac:dyDescent="0.25">
      <c r="A47" s="397"/>
      <c r="B47" s="395"/>
      <c r="C47" s="395"/>
      <c r="D47" s="395"/>
      <c r="E47" s="395"/>
      <c r="F47" s="395"/>
      <c r="G47" s="395"/>
      <c r="H47" s="395"/>
      <c r="I47" s="395"/>
      <c r="J47" s="396"/>
      <c r="K47" s="396"/>
      <c r="L47" s="396"/>
      <c r="M47" s="396"/>
      <c r="N47" s="396"/>
      <c r="O47" s="395"/>
    </row>
    <row r="48" spans="1:26" s="390" customFormat="1" x14ac:dyDescent="0.2">
      <c r="F48" s="393"/>
      <c r="J48" s="391"/>
      <c r="K48" s="391"/>
      <c r="L48" s="391"/>
      <c r="M48" s="391"/>
      <c r="N48" s="391"/>
    </row>
    <row r="49" spans="6:14" s="390" customFormat="1" x14ac:dyDescent="0.2">
      <c r="F49" s="393"/>
      <c r="J49" s="391"/>
      <c r="K49" s="391"/>
      <c r="L49" s="391"/>
      <c r="M49" s="391"/>
      <c r="N49" s="391"/>
    </row>
    <row r="50" spans="6:14" s="390" customFormat="1" x14ac:dyDescent="0.2">
      <c r="F50" s="393"/>
      <c r="J50" s="391"/>
      <c r="K50" s="391"/>
      <c r="L50" s="391"/>
      <c r="M50" s="391"/>
      <c r="N50" s="391"/>
    </row>
    <row r="51" spans="6:14" s="390" customFormat="1" x14ac:dyDescent="0.2">
      <c r="F51" s="393"/>
      <c r="J51" s="391"/>
      <c r="K51" s="391"/>
      <c r="L51" s="391"/>
      <c r="M51" s="391"/>
      <c r="N51" s="391"/>
    </row>
    <row r="52" spans="6:14" s="390" customFormat="1" x14ac:dyDescent="0.2">
      <c r="F52" s="393"/>
      <c r="J52" s="391"/>
      <c r="K52" s="391"/>
      <c r="L52" s="391"/>
      <c r="M52" s="391"/>
      <c r="N52" s="391"/>
    </row>
    <row r="53" spans="6:14" s="390" customFormat="1" x14ac:dyDescent="0.2">
      <c r="F53" s="393"/>
      <c r="J53" s="391"/>
      <c r="K53" s="391"/>
      <c r="L53" s="391"/>
      <c r="M53" s="391"/>
      <c r="N53" s="391"/>
    </row>
    <row r="54" spans="6:14" s="390" customFormat="1" x14ac:dyDescent="0.2">
      <c r="F54" s="393"/>
      <c r="J54" s="391"/>
      <c r="K54" s="391"/>
      <c r="L54" s="391"/>
      <c r="M54" s="391"/>
      <c r="N54" s="391"/>
    </row>
    <row r="55" spans="6:14" s="390" customFormat="1" x14ac:dyDescent="0.2">
      <c r="F55" s="393"/>
      <c r="J55" s="391"/>
      <c r="K55" s="391"/>
      <c r="L55" s="391"/>
      <c r="M55" s="391"/>
      <c r="N55" s="391"/>
    </row>
    <row r="56" spans="6:14" s="390" customFormat="1" x14ac:dyDescent="0.2">
      <c r="F56" s="393"/>
      <c r="J56" s="391"/>
      <c r="K56" s="391"/>
      <c r="L56" s="391"/>
      <c r="M56" s="391"/>
      <c r="N56" s="391"/>
    </row>
    <row r="57" spans="6:14" s="390" customFormat="1" x14ac:dyDescent="0.2">
      <c r="F57" s="393"/>
      <c r="J57" s="391"/>
      <c r="K57" s="391"/>
      <c r="L57" s="391"/>
      <c r="M57" s="391"/>
      <c r="N57" s="391"/>
    </row>
    <row r="58" spans="6:14" s="390" customFormat="1" x14ac:dyDescent="0.2">
      <c r="F58" s="393"/>
      <c r="J58" s="391"/>
      <c r="K58" s="391"/>
      <c r="L58" s="391"/>
      <c r="M58" s="391"/>
      <c r="N58" s="391"/>
    </row>
    <row r="59" spans="6:14" s="390" customFormat="1" x14ac:dyDescent="0.2">
      <c r="F59" s="393"/>
      <c r="J59" s="391"/>
      <c r="K59" s="391"/>
      <c r="L59" s="391"/>
      <c r="M59" s="391"/>
      <c r="N59" s="391"/>
    </row>
    <row r="60" spans="6:14" s="390" customFormat="1" x14ac:dyDescent="0.2">
      <c r="F60" s="393"/>
      <c r="J60" s="391"/>
      <c r="K60" s="391"/>
      <c r="L60" s="391"/>
      <c r="M60" s="391"/>
      <c r="N60" s="391"/>
    </row>
    <row r="61" spans="6:14" s="390" customFormat="1" x14ac:dyDescent="0.2">
      <c r="F61" s="393"/>
      <c r="J61" s="391"/>
      <c r="K61" s="391"/>
      <c r="L61" s="391"/>
      <c r="M61" s="391"/>
      <c r="N61" s="391"/>
    </row>
    <row r="62" spans="6:14" s="390" customFormat="1" x14ac:dyDescent="0.2">
      <c r="F62" s="393"/>
      <c r="J62" s="391"/>
      <c r="K62" s="391"/>
      <c r="L62" s="391"/>
      <c r="M62" s="391"/>
      <c r="N62" s="391"/>
    </row>
    <row r="63" spans="6:14" s="390" customFormat="1" x14ac:dyDescent="0.2">
      <c r="F63" s="393"/>
      <c r="J63" s="391"/>
      <c r="K63" s="391"/>
      <c r="L63" s="391"/>
      <c r="M63" s="391"/>
      <c r="N63" s="391"/>
    </row>
    <row r="64" spans="6:14" s="390" customFormat="1" x14ac:dyDescent="0.2">
      <c r="F64" s="393"/>
      <c r="J64" s="391"/>
      <c r="K64" s="391"/>
      <c r="L64" s="391"/>
      <c r="M64" s="391"/>
      <c r="N64" s="391"/>
    </row>
    <row r="65" spans="1:14" s="390" customFormat="1" x14ac:dyDescent="0.2">
      <c r="F65" s="393"/>
      <c r="J65" s="391"/>
      <c r="K65" s="391"/>
      <c r="L65" s="391"/>
      <c r="M65" s="391"/>
      <c r="N65" s="391"/>
    </row>
    <row r="66" spans="1:14" s="390" customFormat="1" x14ac:dyDescent="0.2">
      <c r="F66" s="393"/>
      <c r="J66" s="391"/>
      <c r="K66" s="391"/>
      <c r="L66" s="391"/>
      <c r="M66" s="391"/>
      <c r="N66" s="391"/>
    </row>
    <row r="67" spans="1:14" s="390" customFormat="1" x14ac:dyDescent="0.2">
      <c r="F67" s="393"/>
      <c r="J67" s="391"/>
      <c r="K67" s="391"/>
      <c r="L67" s="391"/>
      <c r="M67" s="391"/>
      <c r="N67" s="391"/>
    </row>
    <row r="68" spans="1:14" x14ac:dyDescent="0.2">
      <c r="A68" s="390"/>
      <c r="B68" s="390"/>
      <c r="C68" s="390"/>
      <c r="D68" s="390"/>
      <c r="E68" s="390"/>
      <c r="F68" s="393"/>
      <c r="G68" s="390"/>
      <c r="H68" s="390"/>
      <c r="I68" s="390"/>
      <c r="J68" s="391"/>
      <c r="K68" s="391"/>
      <c r="L68" s="391"/>
      <c r="M68" s="391"/>
    </row>
  </sheetData>
  <mergeCells count="8">
    <mergeCell ref="B46:O46"/>
    <mergeCell ref="A2:P2"/>
    <mergeCell ref="A5:P5"/>
    <mergeCell ref="A4:P4"/>
    <mergeCell ref="A3:P3"/>
    <mergeCell ref="D15:E15"/>
    <mergeCell ref="G15:H15"/>
    <mergeCell ref="J15:K15"/>
  </mergeCells>
  <conditionalFormatting sqref="M17 O17">
    <cfRule type="expression" dxfId="35" priority="50" stopIfTrue="1">
      <formula>M17="Please comment"</formula>
    </cfRule>
    <cfRule type="expression" dxfId="34" priority="51" stopIfTrue="1">
      <formula>M17="OK"</formula>
    </cfRule>
  </conditionalFormatting>
  <conditionalFormatting sqref="O29:O30">
    <cfRule type="expression" dxfId="33" priority="46" stopIfTrue="1">
      <formula>O29="Please comment"</formula>
    </cfRule>
    <cfRule type="expression" dxfId="32" priority="47" stopIfTrue="1">
      <formula>O29="OK"</formula>
    </cfRule>
  </conditionalFormatting>
  <conditionalFormatting sqref="M45">
    <cfRule type="expression" dxfId="31" priority="45" stopIfTrue="1">
      <formula>AND(M45&lt;&gt;0)=TRUE</formula>
    </cfRule>
  </conditionalFormatting>
  <conditionalFormatting sqref="O18:O21 O31:O34 O23:O24 O36:O38 O26">
    <cfRule type="expression" dxfId="30" priority="44" stopIfTrue="1">
      <formula>AND($M18="Please comment")=TRUE</formula>
    </cfRule>
  </conditionalFormatting>
  <conditionalFormatting sqref="M18 M31:M34 M21 M23:M24 M36:M37 M26 M39:O39">
    <cfRule type="expression" dxfId="29" priority="40" stopIfTrue="1">
      <formula>M18="Zero in 2014-15"</formula>
    </cfRule>
    <cfRule type="expression" dxfId="28" priority="41" stopIfTrue="1">
      <formula>M18="Please comment"</formula>
    </cfRule>
    <cfRule type="expression" dxfId="27" priority="42" stopIfTrue="1">
      <formula>M18="OK"</formula>
    </cfRule>
  </conditionalFormatting>
  <conditionalFormatting sqref="M19:M20">
    <cfRule type="expression" dxfId="26" priority="36" stopIfTrue="1">
      <formula>M19="Zero in 2014-15"</formula>
    </cfRule>
    <cfRule type="expression" dxfId="25" priority="37" stopIfTrue="1">
      <formula>M19="Please comment"</formula>
    </cfRule>
    <cfRule type="expression" dxfId="24" priority="38" stopIfTrue="1">
      <formula>M19="OK"</formula>
    </cfRule>
  </conditionalFormatting>
  <conditionalFormatting sqref="O22">
    <cfRule type="expression" dxfId="23" priority="28" stopIfTrue="1">
      <formula>AND($M22="Please comment")=TRUE</formula>
    </cfRule>
  </conditionalFormatting>
  <conditionalFormatting sqref="M22">
    <cfRule type="expression" dxfId="22" priority="25" stopIfTrue="1">
      <formula>M22="Zero in 2014-15"</formula>
    </cfRule>
    <cfRule type="expression" dxfId="21" priority="26" stopIfTrue="1">
      <formula>M22="Please comment"</formula>
    </cfRule>
    <cfRule type="expression" dxfId="20" priority="27" stopIfTrue="1">
      <formula>M22="OK"</formula>
    </cfRule>
  </conditionalFormatting>
  <conditionalFormatting sqref="O35">
    <cfRule type="expression" dxfId="19" priority="24" stopIfTrue="1">
      <formula>AND($M35="Please comment")=TRUE</formula>
    </cfRule>
  </conditionalFormatting>
  <conditionalFormatting sqref="M35">
    <cfRule type="expression" dxfId="18" priority="21" stopIfTrue="1">
      <formula>M35="Zero in 2014-15"</formula>
    </cfRule>
    <cfRule type="expression" dxfId="17" priority="22" stopIfTrue="1">
      <formula>M35="Please comment"</formula>
    </cfRule>
    <cfRule type="expression" dxfId="16" priority="23" stopIfTrue="1">
      <formula>M35="OK"</formula>
    </cfRule>
  </conditionalFormatting>
  <conditionalFormatting sqref="O25">
    <cfRule type="expression" dxfId="15" priority="20" stopIfTrue="1">
      <formula>AND($M25="Please comment")=TRUE</formula>
    </cfRule>
  </conditionalFormatting>
  <conditionalFormatting sqref="M25">
    <cfRule type="expression" dxfId="14" priority="17" stopIfTrue="1">
      <formula>M25="Zero in 2014-15"</formula>
    </cfRule>
    <cfRule type="expression" dxfId="13" priority="18" stopIfTrue="1">
      <formula>M25="Please comment"</formula>
    </cfRule>
    <cfRule type="expression" dxfId="12" priority="19" stopIfTrue="1">
      <formula>M25="OK"</formula>
    </cfRule>
  </conditionalFormatting>
  <conditionalFormatting sqref="M38">
    <cfRule type="expression" dxfId="11" priority="6" stopIfTrue="1">
      <formula>M38="Zero in 2014-15"</formula>
    </cfRule>
    <cfRule type="expression" dxfId="10" priority="7" stopIfTrue="1">
      <formula>M38="Please comment"</formula>
    </cfRule>
    <cfRule type="expression" dxfId="9" priority="8" stopIfTrue="1">
      <formula>M38="OK"</formula>
    </cfRule>
  </conditionalFormatting>
  <conditionalFormatting sqref="O28">
    <cfRule type="expression" dxfId="8" priority="12" stopIfTrue="1">
      <formula>AND($M28="Please comment")=TRUE</formula>
    </cfRule>
  </conditionalFormatting>
  <conditionalFormatting sqref="M28">
    <cfRule type="expression" dxfId="7" priority="9" stopIfTrue="1">
      <formula>M28="Zero in 2014-15"</formula>
    </cfRule>
    <cfRule type="expression" dxfId="6" priority="10" stopIfTrue="1">
      <formula>M28="Please comment"</formula>
    </cfRule>
    <cfRule type="expression" dxfId="5" priority="11" stopIfTrue="1">
      <formula>M28="OK"</formula>
    </cfRule>
  </conditionalFormatting>
  <conditionalFormatting sqref="O27">
    <cfRule type="expression" dxfId="4" priority="5" stopIfTrue="1">
      <formula>AND($M27="Please comment")=TRUE</formula>
    </cfRule>
  </conditionalFormatting>
  <conditionalFormatting sqref="M27">
    <cfRule type="expression" dxfId="3" priority="2" stopIfTrue="1">
      <formula>M27="Zero in 2014-15"</formula>
    </cfRule>
    <cfRule type="expression" dxfId="2" priority="3" stopIfTrue="1">
      <formula>M27="Please comment"</formula>
    </cfRule>
    <cfRule type="expression" dxfId="1" priority="4" stopIfTrue="1">
      <formula>M27="OK"</formula>
    </cfRule>
  </conditionalFormatting>
  <conditionalFormatting sqref="M44">
    <cfRule type="expression" dxfId="0" priority="1">
      <formula>AND(M44&lt;&gt;0)=TRUE</formula>
    </cfRule>
  </conditionalFormatting>
  <pageMargins left="0.39370078740157483" right="0.39370078740157483" top="0.39370078740157483" bottom="0.39370078740157483" header="0.31496062992125984" footer="0.31496062992125984"/>
  <pageSetup paperSize="9" scale="55" fitToHeight="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pageSetUpPr fitToPage="1"/>
  </sheetPr>
  <dimension ref="A1:AH4092"/>
  <sheetViews>
    <sheetView workbookViewId="0">
      <pane xSplit="2" ySplit="9" topLeftCell="C10" activePane="bottomRight" state="frozen"/>
      <selection pane="topRight" activeCell="C1" sqref="C1"/>
      <selection pane="bottomLeft" activeCell="A10" sqref="A10"/>
      <selection pane="bottomRight" activeCell="AD12" sqref="AD12"/>
    </sheetView>
  </sheetViews>
  <sheetFormatPr defaultRowHeight="12.75" x14ac:dyDescent="0.2"/>
  <cols>
    <col min="1" max="1" width="6.42578125" style="28" customWidth="1"/>
    <col min="2" max="2" width="30.85546875" style="28" customWidth="1"/>
    <col min="3" max="3" width="12.42578125" style="33" customWidth="1"/>
    <col min="4" max="11" width="12.7109375" style="28" customWidth="1"/>
    <col min="12" max="13" width="18.42578125" style="28" bestFit="1" customWidth="1"/>
    <col min="14" max="14" width="21" style="28" bestFit="1" customWidth="1"/>
    <col min="15" max="15" width="16.28515625" style="28" bestFit="1" customWidth="1"/>
    <col min="16" max="16" width="19" style="224" bestFit="1" customWidth="1"/>
    <col min="17" max="17" width="15.42578125" style="48" bestFit="1" customWidth="1"/>
    <col min="18" max="18" width="15.42578125" style="28" bestFit="1" customWidth="1"/>
    <col min="19" max="19" width="19.85546875" style="28" bestFit="1" customWidth="1"/>
    <col min="20" max="20" width="17.7109375" style="28" bestFit="1" customWidth="1"/>
    <col min="21" max="22" width="18.42578125" style="28" bestFit="1" customWidth="1"/>
    <col min="23" max="23" width="21" style="28" bestFit="1" customWidth="1"/>
    <col min="24" max="24" width="16.28515625" style="28" bestFit="1" customWidth="1"/>
    <col min="25" max="25" width="14.140625" style="224" bestFit="1" customWidth="1"/>
    <col min="26" max="26" width="14.7109375" style="28" customWidth="1"/>
    <col min="27" max="27" width="13.42578125" style="28" bestFit="1" customWidth="1"/>
    <col min="28" max="28" width="18.7109375" style="28" bestFit="1" customWidth="1"/>
    <col min="29" max="29" width="17.7109375" style="28" bestFit="1" customWidth="1"/>
    <col min="30" max="30" width="17.7109375" style="444" customWidth="1"/>
    <col min="31" max="31" width="17.7109375" style="28" customWidth="1"/>
    <col min="32" max="32" width="9.140625" style="58"/>
    <col min="33" max="33" width="15" bestFit="1" customWidth="1"/>
    <col min="34" max="34" width="12.28515625" bestFit="1" customWidth="1"/>
  </cols>
  <sheetData>
    <row r="1" spans="1:34" x14ac:dyDescent="0.2">
      <c r="A1" s="29"/>
      <c r="B1" s="30"/>
      <c r="C1" s="212"/>
      <c r="D1" s="29"/>
      <c r="E1" s="30"/>
      <c r="F1" s="30"/>
      <c r="G1" s="30"/>
      <c r="H1" s="30"/>
      <c r="I1" s="30"/>
      <c r="J1" s="30"/>
      <c r="K1" s="30"/>
      <c r="L1" s="30"/>
      <c r="M1" s="30"/>
      <c r="N1" s="30"/>
      <c r="O1" s="30"/>
      <c r="P1" s="219"/>
      <c r="Q1" s="46"/>
      <c r="R1" s="30"/>
      <c r="S1" s="30"/>
      <c r="T1" s="30"/>
      <c r="U1" s="30"/>
      <c r="V1" s="30"/>
      <c r="W1" s="30"/>
      <c r="X1" s="30"/>
      <c r="Y1" s="219"/>
      <c r="Z1" s="30"/>
      <c r="AA1" s="30"/>
      <c r="AB1" s="30"/>
      <c r="AC1" s="30"/>
      <c r="AD1" s="30"/>
      <c r="AE1" s="212"/>
    </row>
    <row r="2" spans="1:34" x14ac:dyDescent="0.2">
      <c r="A2" s="21">
        <v>1</v>
      </c>
      <c r="B2" s="31">
        <v>2</v>
      </c>
      <c r="C2" s="213">
        <v>3</v>
      </c>
      <c r="D2" s="32">
        <v>4</v>
      </c>
      <c r="E2" s="31">
        <v>5</v>
      </c>
      <c r="F2" s="31">
        <v>6</v>
      </c>
      <c r="G2" s="31">
        <v>7</v>
      </c>
      <c r="H2" s="31">
        <v>8</v>
      </c>
      <c r="I2" s="31">
        <v>9</v>
      </c>
      <c r="J2" s="31">
        <v>10</v>
      </c>
      <c r="K2" s="31">
        <v>11</v>
      </c>
      <c r="L2" s="31">
        <v>12</v>
      </c>
      <c r="M2" s="31">
        <v>13</v>
      </c>
      <c r="N2" s="31">
        <v>14</v>
      </c>
      <c r="O2" s="31">
        <v>15</v>
      </c>
      <c r="P2" s="31">
        <v>16</v>
      </c>
      <c r="Q2" s="31">
        <v>17</v>
      </c>
      <c r="R2" s="31">
        <v>18</v>
      </c>
      <c r="S2" s="31">
        <v>19</v>
      </c>
      <c r="T2" s="31">
        <v>20</v>
      </c>
      <c r="U2" s="31">
        <v>21</v>
      </c>
      <c r="V2" s="31">
        <v>22</v>
      </c>
      <c r="W2" s="31">
        <v>23</v>
      </c>
      <c r="X2" s="31">
        <v>24</v>
      </c>
      <c r="Y2" s="31">
        <v>25</v>
      </c>
      <c r="Z2" s="31">
        <v>26</v>
      </c>
      <c r="AA2" s="31">
        <v>27</v>
      </c>
      <c r="AB2" s="31">
        <v>28</v>
      </c>
      <c r="AC2" s="31">
        <v>29</v>
      </c>
      <c r="AD2" s="31">
        <v>30</v>
      </c>
      <c r="AE2" s="213">
        <v>31</v>
      </c>
    </row>
    <row r="3" spans="1:34" x14ac:dyDescent="0.2">
      <c r="A3" s="32"/>
      <c r="B3" s="31"/>
      <c r="C3" s="213"/>
      <c r="D3" s="32"/>
      <c r="E3" s="31"/>
      <c r="F3" s="31"/>
      <c r="G3" s="31"/>
      <c r="H3" s="31"/>
      <c r="I3" s="31"/>
      <c r="J3" s="31"/>
      <c r="K3" s="31"/>
      <c r="L3" s="31"/>
      <c r="M3" s="31"/>
      <c r="N3" s="31"/>
      <c r="O3" s="31"/>
      <c r="P3" s="220"/>
      <c r="Q3" s="47"/>
      <c r="R3" s="31"/>
      <c r="S3" s="31"/>
      <c r="T3" s="31"/>
      <c r="U3" s="31"/>
      <c r="V3" s="31"/>
      <c r="W3" s="31"/>
      <c r="X3" s="31"/>
      <c r="Y3" s="220"/>
      <c r="Z3" s="31"/>
      <c r="AA3" s="31"/>
      <c r="AB3" s="31"/>
      <c r="AC3" s="31"/>
      <c r="AD3" s="31"/>
      <c r="AE3" s="213"/>
    </row>
    <row r="4" spans="1:34" ht="18.75" thickBot="1" x14ac:dyDescent="0.3">
      <c r="A4" s="32"/>
      <c r="B4" s="31"/>
      <c r="C4" s="213"/>
      <c r="D4" s="657"/>
      <c r="E4" s="658"/>
      <c r="F4" s="658"/>
      <c r="G4" s="658"/>
      <c r="H4" s="658"/>
      <c r="I4" s="658"/>
      <c r="J4" s="658"/>
      <c r="K4" s="658"/>
      <c r="L4" s="658"/>
      <c r="M4" s="658"/>
      <c r="N4" s="658"/>
      <c r="O4" s="658"/>
      <c r="P4" s="658"/>
      <c r="Q4" s="658"/>
      <c r="R4" s="658"/>
      <c r="S4" s="658"/>
      <c r="T4" s="658"/>
      <c r="U4" s="658"/>
      <c r="V4" s="658"/>
      <c r="W4" s="658"/>
      <c r="X4" s="658"/>
      <c r="Y4" s="658"/>
      <c r="Z4" s="658"/>
      <c r="AA4" s="658"/>
      <c r="AB4" s="658"/>
      <c r="AC4" s="658"/>
      <c r="AD4" s="658"/>
      <c r="AE4" s="659"/>
    </row>
    <row r="5" spans="1:34" ht="13.5" thickBot="1" x14ac:dyDescent="0.25">
      <c r="A5" s="32"/>
      <c r="B5" s="31"/>
      <c r="C5" s="213"/>
      <c r="D5" s="668"/>
      <c r="E5" s="669"/>
      <c r="F5" s="669"/>
      <c r="G5" s="669"/>
      <c r="H5" s="669"/>
      <c r="I5" s="669"/>
      <c r="J5" s="669"/>
      <c r="K5" s="670"/>
      <c r="L5" s="660" t="s">
        <v>759</v>
      </c>
      <c r="M5" s="661"/>
      <c r="N5" s="661"/>
      <c r="O5" s="661"/>
      <c r="P5" s="661"/>
      <c r="Q5" s="661"/>
      <c r="R5" s="661"/>
      <c r="S5" s="661"/>
      <c r="T5" s="662"/>
      <c r="U5" s="663" t="s">
        <v>764</v>
      </c>
      <c r="V5" s="664"/>
      <c r="W5" s="664"/>
      <c r="X5" s="664"/>
      <c r="Y5" s="664"/>
      <c r="Z5" s="664"/>
      <c r="AA5" s="664"/>
      <c r="AB5" s="664"/>
      <c r="AC5" s="665"/>
      <c r="AD5" s="660" t="s">
        <v>759</v>
      </c>
      <c r="AE5" s="662"/>
    </row>
    <row r="6" spans="1:34" ht="13.5" thickBot="1" x14ac:dyDescent="0.25">
      <c r="A6" s="32"/>
      <c r="B6" s="31"/>
      <c r="C6" s="213"/>
      <c r="D6" s="671"/>
      <c r="E6" s="672"/>
      <c r="F6" s="672"/>
      <c r="G6" s="672"/>
      <c r="H6" s="672"/>
      <c r="I6" s="672"/>
      <c r="J6" s="672"/>
      <c r="K6" s="673"/>
      <c r="L6" s="22" t="s">
        <v>14</v>
      </c>
      <c r="M6" s="22" t="s">
        <v>15</v>
      </c>
      <c r="N6" s="22" t="s">
        <v>757</v>
      </c>
      <c r="O6" s="22" t="s">
        <v>16</v>
      </c>
      <c r="P6" s="221" t="s">
        <v>17</v>
      </c>
      <c r="Q6" s="107" t="s">
        <v>18</v>
      </c>
      <c r="R6" s="22" t="s">
        <v>18</v>
      </c>
      <c r="S6" s="22" t="s">
        <v>19</v>
      </c>
      <c r="T6" s="100" t="s">
        <v>20</v>
      </c>
      <c r="U6" s="466" t="s">
        <v>14</v>
      </c>
      <c r="V6" s="22" t="s">
        <v>15</v>
      </c>
      <c r="W6" s="22" t="s">
        <v>757</v>
      </c>
      <c r="X6" s="22" t="s">
        <v>16</v>
      </c>
      <c r="Y6" s="221" t="s">
        <v>21</v>
      </c>
      <c r="Z6" s="22" t="s">
        <v>18</v>
      </c>
      <c r="AA6" s="22" t="s">
        <v>18</v>
      </c>
      <c r="AB6" s="22" t="s">
        <v>19</v>
      </c>
      <c r="AC6" s="317" t="s">
        <v>22</v>
      </c>
      <c r="AD6" s="34" t="s">
        <v>826</v>
      </c>
      <c r="AE6" s="666" t="s">
        <v>828</v>
      </c>
    </row>
    <row r="7" spans="1:34" ht="13.5" thickBot="1" x14ac:dyDescent="0.25">
      <c r="A7" s="32"/>
      <c r="B7" s="31"/>
      <c r="C7" s="213"/>
      <c r="D7" s="654" t="s">
        <v>755</v>
      </c>
      <c r="E7" s="655"/>
      <c r="F7" s="655"/>
      <c r="G7" s="656"/>
      <c r="H7" s="654" t="s">
        <v>756</v>
      </c>
      <c r="I7" s="655"/>
      <c r="J7" s="655"/>
      <c r="K7" s="656"/>
      <c r="L7" s="34" t="s">
        <v>23</v>
      </c>
      <c r="M7" s="34" t="s">
        <v>24</v>
      </c>
      <c r="N7" s="34" t="s">
        <v>25</v>
      </c>
      <c r="O7" s="34" t="s">
        <v>758</v>
      </c>
      <c r="P7" s="222" t="s">
        <v>26</v>
      </c>
      <c r="Q7" s="106" t="s">
        <v>27</v>
      </c>
      <c r="R7" s="34" t="s">
        <v>760</v>
      </c>
      <c r="S7" s="34" t="s">
        <v>714</v>
      </c>
      <c r="T7" s="101" t="s">
        <v>762</v>
      </c>
      <c r="U7" s="316" t="s">
        <v>23</v>
      </c>
      <c r="V7" s="34" t="s">
        <v>24</v>
      </c>
      <c r="W7" s="34" t="s">
        <v>28</v>
      </c>
      <c r="X7" s="22" t="s">
        <v>763</v>
      </c>
      <c r="Y7" s="222" t="s">
        <v>26</v>
      </c>
      <c r="Z7" s="34" t="s">
        <v>27</v>
      </c>
      <c r="AA7" s="34" t="s">
        <v>763</v>
      </c>
      <c r="AB7" s="34" t="s">
        <v>716</v>
      </c>
      <c r="AC7" s="315" t="s">
        <v>762</v>
      </c>
      <c r="AD7" s="34" t="s">
        <v>827</v>
      </c>
      <c r="AE7" s="666"/>
    </row>
    <row r="8" spans="1:34" x14ac:dyDescent="0.2">
      <c r="A8" s="23" t="s">
        <v>29</v>
      </c>
      <c r="B8" s="24" t="s">
        <v>30</v>
      </c>
      <c r="C8" s="214" t="s">
        <v>31</v>
      </c>
      <c r="D8" s="541" t="s">
        <v>32</v>
      </c>
      <c r="E8" s="542" t="s">
        <v>33</v>
      </c>
      <c r="F8" s="542" t="s">
        <v>34</v>
      </c>
      <c r="G8" s="543" t="s">
        <v>35</v>
      </c>
      <c r="H8" s="541" t="s">
        <v>32</v>
      </c>
      <c r="I8" s="547" t="s">
        <v>33</v>
      </c>
      <c r="J8" s="547" t="s">
        <v>36</v>
      </c>
      <c r="K8" s="543" t="s">
        <v>35</v>
      </c>
      <c r="L8" s="22" t="s">
        <v>737</v>
      </c>
      <c r="M8" s="22" t="s">
        <v>737</v>
      </c>
      <c r="N8" s="22" t="s">
        <v>737</v>
      </c>
      <c r="O8" s="22" t="s">
        <v>737</v>
      </c>
      <c r="P8" s="22" t="s">
        <v>737</v>
      </c>
      <c r="Q8" s="106" t="s">
        <v>37</v>
      </c>
      <c r="R8" s="22" t="s">
        <v>38</v>
      </c>
      <c r="S8" s="22" t="s">
        <v>761</v>
      </c>
      <c r="T8" s="100"/>
      <c r="U8" s="466" t="s">
        <v>737</v>
      </c>
      <c r="V8" s="22" t="s">
        <v>737</v>
      </c>
      <c r="W8" s="22" t="s">
        <v>761</v>
      </c>
      <c r="X8" s="22"/>
      <c r="Y8" s="222" t="s">
        <v>737</v>
      </c>
      <c r="Z8" s="34" t="s">
        <v>40</v>
      </c>
      <c r="AA8" s="22" t="s">
        <v>678</v>
      </c>
      <c r="AB8" s="22" t="s">
        <v>765</v>
      </c>
      <c r="AC8" s="532" t="s">
        <v>829</v>
      </c>
      <c r="AD8" s="109" t="s">
        <v>737</v>
      </c>
      <c r="AE8" s="666"/>
    </row>
    <row r="9" spans="1:34" ht="13.5" thickBot="1" x14ac:dyDescent="0.25">
      <c r="A9" s="32"/>
      <c r="B9" s="31"/>
      <c r="C9" s="213"/>
      <c r="D9" s="544" t="s">
        <v>6</v>
      </c>
      <c r="E9" s="545" t="s">
        <v>6</v>
      </c>
      <c r="F9" s="545" t="s">
        <v>6</v>
      </c>
      <c r="G9" s="546" t="s">
        <v>6</v>
      </c>
      <c r="H9" s="544" t="s">
        <v>6</v>
      </c>
      <c r="I9" s="545" t="s">
        <v>6</v>
      </c>
      <c r="J9" s="545" t="s">
        <v>6</v>
      </c>
      <c r="K9" s="546" t="s">
        <v>6</v>
      </c>
      <c r="L9" s="45"/>
      <c r="M9" s="22"/>
      <c r="N9" s="22"/>
      <c r="O9" s="22"/>
      <c r="P9" s="221"/>
      <c r="Q9" s="107"/>
      <c r="R9" s="174">
        <v>41730</v>
      </c>
      <c r="S9" s="175" t="s">
        <v>715</v>
      </c>
      <c r="T9" s="100"/>
      <c r="U9" s="466"/>
      <c r="V9" s="22"/>
      <c r="W9" s="22"/>
      <c r="X9" s="22"/>
      <c r="Y9" s="221"/>
      <c r="Z9" s="22"/>
      <c r="AA9" s="22" t="s">
        <v>761</v>
      </c>
      <c r="AB9" s="174" t="s">
        <v>717</v>
      </c>
      <c r="AC9" s="317" t="s">
        <v>39</v>
      </c>
      <c r="AD9" s="22"/>
      <c r="AE9" s="667"/>
    </row>
    <row r="10" spans="1:34" ht="13.5" thickBot="1" x14ac:dyDescent="0.25">
      <c r="A10" s="176"/>
      <c r="B10" s="177"/>
      <c r="C10" s="215"/>
      <c r="D10" s="318"/>
      <c r="E10" s="178"/>
      <c r="F10" s="178"/>
      <c r="G10" s="178"/>
      <c r="H10" s="301"/>
      <c r="I10" s="178"/>
      <c r="J10" s="178"/>
      <c r="K10" s="302"/>
      <c r="L10" s="179" t="s">
        <v>699</v>
      </c>
      <c r="M10" s="180" t="s">
        <v>700</v>
      </c>
      <c r="N10" s="180" t="s">
        <v>701</v>
      </c>
      <c r="O10" s="180" t="s">
        <v>702</v>
      </c>
      <c r="P10" s="223" t="s">
        <v>703</v>
      </c>
      <c r="Q10" s="182" t="s">
        <v>704</v>
      </c>
      <c r="R10" s="181" t="s">
        <v>705</v>
      </c>
      <c r="S10" s="181" t="s">
        <v>706</v>
      </c>
      <c r="T10" s="180" t="s">
        <v>707</v>
      </c>
      <c r="U10" s="467" t="s">
        <v>699</v>
      </c>
      <c r="V10" s="180" t="s">
        <v>700</v>
      </c>
      <c r="W10" s="180" t="s">
        <v>701</v>
      </c>
      <c r="X10" s="180" t="s">
        <v>702</v>
      </c>
      <c r="Y10" s="223" t="s">
        <v>703</v>
      </c>
      <c r="Z10" s="180" t="s">
        <v>704</v>
      </c>
      <c r="AA10" s="181" t="s">
        <v>705</v>
      </c>
      <c r="AB10" s="181" t="s">
        <v>706</v>
      </c>
      <c r="AC10" s="468" t="s">
        <v>707</v>
      </c>
      <c r="AD10" s="180" t="s">
        <v>830</v>
      </c>
      <c r="AE10" s="468" t="s">
        <v>831</v>
      </c>
    </row>
    <row r="11" spans="1:34" ht="13.5" thickBot="1" x14ac:dyDescent="0.25">
      <c r="A11" s="273"/>
      <c r="B11" s="262"/>
      <c r="C11" s="282"/>
      <c r="D11" s="469" t="s">
        <v>41</v>
      </c>
      <c r="E11" s="283" t="s">
        <v>41</v>
      </c>
      <c r="F11" s="470" t="s">
        <v>41</v>
      </c>
      <c r="G11" s="469"/>
      <c r="H11" s="471" t="s">
        <v>41</v>
      </c>
      <c r="I11" s="284" t="s">
        <v>41</v>
      </c>
      <c r="J11" s="284" t="s">
        <v>41</v>
      </c>
      <c r="K11" s="300"/>
      <c r="L11" s="286"/>
      <c r="M11" s="285"/>
      <c r="N11" s="287"/>
      <c r="O11" s="285"/>
      <c r="P11" s="288"/>
      <c r="Q11" s="285"/>
      <c r="R11" s="287"/>
      <c r="S11" s="285"/>
      <c r="T11" s="285"/>
      <c r="U11" s="525"/>
      <c r="V11" s="526"/>
      <c r="W11" s="527"/>
      <c r="X11" s="526"/>
      <c r="Y11" s="528"/>
      <c r="Z11" s="526"/>
      <c r="AA11" s="527"/>
      <c r="AB11" s="526"/>
      <c r="AC11" s="527"/>
      <c r="AD11" s="535"/>
      <c r="AE11" s="534"/>
    </row>
    <row r="12" spans="1:34" x14ac:dyDescent="0.2">
      <c r="A12" s="263">
        <v>1</v>
      </c>
      <c r="B12" s="270" t="s">
        <v>42</v>
      </c>
      <c r="C12" s="264" t="s">
        <v>43</v>
      </c>
      <c r="D12" s="472">
        <v>9293</v>
      </c>
      <c r="E12" s="441">
        <v>9114</v>
      </c>
      <c r="F12" s="441">
        <v>9156</v>
      </c>
      <c r="G12" s="313">
        <f>SUM(D12:F12)</f>
        <v>27563</v>
      </c>
      <c r="H12" s="441">
        <v>4660</v>
      </c>
      <c r="I12" s="441">
        <v>4568</v>
      </c>
      <c r="J12" s="441">
        <v>4127</v>
      </c>
      <c r="K12" s="313">
        <f>SUM(H12:J12)</f>
        <v>13355</v>
      </c>
      <c r="L12" s="472">
        <v>31787</v>
      </c>
      <c r="M12" s="376">
        <v>566</v>
      </c>
      <c r="N12" s="441">
        <v>30431</v>
      </c>
      <c r="O12" s="441">
        <v>30997</v>
      </c>
      <c r="P12" s="557">
        <v>97.51</v>
      </c>
      <c r="Q12" s="376">
        <v>515</v>
      </c>
      <c r="R12" s="376">
        <v>609</v>
      </c>
      <c r="S12" s="441">
        <v>31555</v>
      </c>
      <c r="T12" s="522">
        <v>4300</v>
      </c>
      <c r="U12" s="529">
        <v>16626</v>
      </c>
      <c r="V12" s="36">
        <v>733</v>
      </c>
      <c r="W12" s="530">
        <v>15523</v>
      </c>
      <c r="X12" s="530">
        <v>16256</v>
      </c>
      <c r="Y12" s="556">
        <v>97.77</v>
      </c>
      <c r="Z12" s="530">
        <v>-1408</v>
      </c>
      <c r="AA12" s="530">
        <v>2074</v>
      </c>
      <c r="AB12" s="530">
        <v>16189</v>
      </c>
      <c r="AC12" s="531">
        <v>1940</v>
      </c>
      <c r="AD12" s="376">
        <v>2206</v>
      </c>
      <c r="AE12" s="533">
        <v>80</v>
      </c>
      <c r="AF12" s="99"/>
      <c r="AG12" s="319"/>
      <c r="AH12" s="320"/>
    </row>
    <row r="13" spans="1:34" x14ac:dyDescent="0.2">
      <c r="A13" s="263">
        <v>2</v>
      </c>
      <c r="B13" s="271" t="s">
        <v>44</v>
      </c>
      <c r="C13" s="264" t="s">
        <v>45</v>
      </c>
      <c r="D13" s="472">
        <v>13517</v>
      </c>
      <c r="E13" s="441">
        <v>13251</v>
      </c>
      <c r="F13" s="441">
        <v>13127</v>
      </c>
      <c r="G13" s="313">
        <f t="shared" ref="G13:G76" si="0">SUM(D13:F13)</f>
        <v>39895</v>
      </c>
      <c r="H13" s="441">
        <v>6823</v>
      </c>
      <c r="I13" s="441">
        <v>7582</v>
      </c>
      <c r="J13" s="441">
        <v>6233</v>
      </c>
      <c r="K13" s="313">
        <f t="shared" ref="K13:K76" si="1">SUM(H13:J13)</f>
        <v>20638</v>
      </c>
      <c r="L13" s="472">
        <v>45328</v>
      </c>
      <c r="M13" s="376">
        <v>586</v>
      </c>
      <c r="N13" s="441">
        <v>43743</v>
      </c>
      <c r="O13" s="441">
        <v>44329</v>
      </c>
      <c r="P13" s="557">
        <v>97.8</v>
      </c>
      <c r="Q13" s="376">
        <v>800</v>
      </c>
      <c r="R13" s="376">
        <v>719</v>
      </c>
      <c r="S13" s="441">
        <v>45262</v>
      </c>
      <c r="T13" s="522">
        <v>6214</v>
      </c>
      <c r="U13" s="472">
        <v>27243</v>
      </c>
      <c r="V13" s="376">
        <v>70</v>
      </c>
      <c r="W13" s="441">
        <v>26641</v>
      </c>
      <c r="X13" s="441">
        <v>26711</v>
      </c>
      <c r="Y13" s="557">
        <v>98.05</v>
      </c>
      <c r="Z13" s="376">
        <v>529</v>
      </c>
      <c r="AA13" s="376">
        <v>118</v>
      </c>
      <c r="AB13" s="441">
        <v>27288</v>
      </c>
      <c r="AC13" s="522">
        <v>3250</v>
      </c>
      <c r="AD13" s="375">
        <v>2901</v>
      </c>
      <c r="AE13" s="519">
        <v>66</v>
      </c>
      <c r="AF13" s="99"/>
      <c r="AG13" s="319"/>
      <c r="AH13" s="320"/>
    </row>
    <row r="14" spans="1:34" x14ac:dyDescent="0.2">
      <c r="A14" s="263">
        <v>3</v>
      </c>
      <c r="B14" s="271" t="s">
        <v>46</v>
      </c>
      <c r="C14" s="264" t="s">
        <v>47</v>
      </c>
      <c r="D14" s="472">
        <v>16859</v>
      </c>
      <c r="E14" s="441">
        <v>16463</v>
      </c>
      <c r="F14" s="441">
        <v>16609</v>
      </c>
      <c r="G14" s="313">
        <f t="shared" si="0"/>
        <v>49931</v>
      </c>
      <c r="H14" s="441">
        <v>8377</v>
      </c>
      <c r="I14" s="441">
        <v>9494</v>
      </c>
      <c r="J14" s="441">
        <v>7804</v>
      </c>
      <c r="K14" s="313">
        <f t="shared" si="1"/>
        <v>25675</v>
      </c>
      <c r="L14" s="472">
        <v>55770</v>
      </c>
      <c r="M14" s="376">
        <v>926</v>
      </c>
      <c r="N14" s="441">
        <v>54151</v>
      </c>
      <c r="O14" s="441">
        <v>55077</v>
      </c>
      <c r="P14" s="557">
        <v>98.76</v>
      </c>
      <c r="Q14" s="376">
        <v>363</v>
      </c>
      <c r="R14" s="441">
        <v>1162</v>
      </c>
      <c r="S14" s="441">
        <v>55676</v>
      </c>
      <c r="T14" s="522">
        <v>7084</v>
      </c>
      <c r="U14" s="472">
        <v>31034</v>
      </c>
      <c r="V14" s="376">
        <v>99</v>
      </c>
      <c r="W14" s="441">
        <v>30634</v>
      </c>
      <c r="X14" s="441">
        <v>30733</v>
      </c>
      <c r="Y14" s="557">
        <v>99.03</v>
      </c>
      <c r="Z14" s="376">
        <v>-588</v>
      </c>
      <c r="AA14" s="376">
        <v>342</v>
      </c>
      <c r="AB14" s="441">
        <v>30388</v>
      </c>
      <c r="AC14" s="522">
        <v>2933</v>
      </c>
      <c r="AD14" s="375">
        <v>780</v>
      </c>
      <c r="AE14" s="519">
        <v>109</v>
      </c>
      <c r="AF14" s="99"/>
      <c r="AG14" s="319"/>
      <c r="AH14" s="320"/>
    </row>
    <row r="15" spans="1:34" x14ac:dyDescent="0.2">
      <c r="A15" s="263">
        <v>4</v>
      </c>
      <c r="B15" s="271" t="s">
        <v>48</v>
      </c>
      <c r="C15" s="264" t="s">
        <v>49</v>
      </c>
      <c r="D15" s="472">
        <v>25384</v>
      </c>
      <c r="E15" s="441">
        <v>24474</v>
      </c>
      <c r="F15" s="441">
        <v>24936</v>
      </c>
      <c r="G15" s="313">
        <f t="shared" si="0"/>
        <v>74794</v>
      </c>
      <c r="H15" s="441">
        <v>8173</v>
      </c>
      <c r="I15" s="441">
        <v>10499</v>
      </c>
      <c r="J15" s="441">
        <v>9222</v>
      </c>
      <c r="K15" s="313">
        <f t="shared" si="1"/>
        <v>27894</v>
      </c>
      <c r="L15" s="472">
        <v>85214</v>
      </c>
      <c r="M15" s="376">
        <v>427</v>
      </c>
      <c r="N15" s="441">
        <v>83312</v>
      </c>
      <c r="O15" s="441">
        <v>83739</v>
      </c>
      <c r="P15" s="557">
        <v>98.27</v>
      </c>
      <c r="Q15" s="376">
        <v>485</v>
      </c>
      <c r="R15" s="376">
        <v>505</v>
      </c>
      <c r="S15" s="441">
        <v>84302</v>
      </c>
      <c r="T15" s="522">
        <v>10728</v>
      </c>
      <c r="U15" s="472">
        <v>33177</v>
      </c>
      <c r="V15" s="376">
        <v>161</v>
      </c>
      <c r="W15" s="441">
        <v>32474</v>
      </c>
      <c r="X15" s="441">
        <v>32635</v>
      </c>
      <c r="Y15" s="557">
        <v>98.37</v>
      </c>
      <c r="Z15" s="376">
        <v>45</v>
      </c>
      <c r="AA15" s="376">
        <v>197</v>
      </c>
      <c r="AB15" s="441">
        <v>32716</v>
      </c>
      <c r="AC15" s="522">
        <v>4080</v>
      </c>
      <c r="AD15" s="375">
        <v>3618</v>
      </c>
      <c r="AE15" s="519">
        <v>165</v>
      </c>
      <c r="AF15" s="99"/>
      <c r="AG15" s="319"/>
      <c r="AH15" s="320"/>
    </row>
    <row r="16" spans="1:34" x14ac:dyDescent="0.2">
      <c r="A16" s="263">
        <v>5</v>
      </c>
      <c r="B16" s="271" t="s">
        <v>50</v>
      </c>
      <c r="C16" s="264" t="s">
        <v>51</v>
      </c>
      <c r="D16" s="472">
        <v>14479</v>
      </c>
      <c r="E16" s="441">
        <v>14549</v>
      </c>
      <c r="F16" s="441">
        <v>14350</v>
      </c>
      <c r="G16" s="313">
        <f t="shared" si="0"/>
        <v>43378</v>
      </c>
      <c r="H16" s="441">
        <v>9651</v>
      </c>
      <c r="I16" s="441">
        <v>9264</v>
      </c>
      <c r="J16" s="441">
        <v>8817</v>
      </c>
      <c r="K16" s="313">
        <f t="shared" si="1"/>
        <v>27732</v>
      </c>
      <c r="L16" s="472">
        <v>48837</v>
      </c>
      <c r="M16" s="376">
        <v>595</v>
      </c>
      <c r="N16" s="441">
        <v>46835</v>
      </c>
      <c r="O16" s="441">
        <v>47430</v>
      </c>
      <c r="P16" s="557">
        <v>97.12</v>
      </c>
      <c r="Q16" s="441">
        <v>1014</v>
      </c>
      <c r="R16" s="376">
        <v>652</v>
      </c>
      <c r="S16" s="441">
        <v>48501</v>
      </c>
      <c r="T16" s="522">
        <v>7172</v>
      </c>
      <c r="U16" s="472">
        <v>32679</v>
      </c>
      <c r="V16" s="376">
        <v>97</v>
      </c>
      <c r="W16" s="441">
        <v>31998</v>
      </c>
      <c r="X16" s="441">
        <v>32095</v>
      </c>
      <c r="Y16" s="557">
        <v>98.21</v>
      </c>
      <c r="Z16" s="376">
        <v>-137</v>
      </c>
      <c r="AA16" s="376">
        <v>97</v>
      </c>
      <c r="AB16" s="441">
        <v>31957</v>
      </c>
      <c r="AC16" s="522">
        <v>3769</v>
      </c>
      <c r="AD16" s="375">
        <v>3607</v>
      </c>
      <c r="AE16" s="519">
        <v>324</v>
      </c>
      <c r="AF16" s="99"/>
      <c r="AG16" s="319"/>
      <c r="AH16" s="320"/>
    </row>
    <row r="17" spans="1:34" x14ac:dyDescent="0.2">
      <c r="A17" s="263">
        <v>6</v>
      </c>
      <c r="B17" s="271" t="s">
        <v>52</v>
      </c>
      <c r="C17" s="264" t="s">
        <v>53</v>
      </c>
      <c r="D17" s="472">
        <v>23664</v>
      </c>
      <c r="E17" s="441">
        <v>17586</v>
      </c>
      <c r="F17" s="441">
        <v>17678</v>
      </c>
      <c r="G17" s="313">
        <f t="shared" si="0"/>
        <v>58928</v>
      </c>
      <c r="H17" s="441">
        <v>16678</v>
      </c>
      <c r="I17" s="441">
        <v>12422</v>
      </c>
      <c r="J17" s="441">
        <v>13014</v>
      </c>
      <c r="K17" s="313">
        <f t="shared" si="1"/>
        <v>42114</v>
      </c>
      <c r="L17" s="472">
        <v>60117</v>
      </c>
      <c r="M17" s="376">
        <v>764</v>
      </c>
      <c r="N17" s="441">
        <v>58369</v>
      </c>
      <c r="O17" s="441">
        <v>59133</v>
      </c>
      <c r="P17" s="557">
        <v>98.4</v>
      </c>
      <c r="Q17" s="376">
        <v>305</v>
      </c>
      <c r="R17" s="376">
        <v>944</v>
      </c>
      <c r="S17" s="441">
        <v>59618</v>
      </c>
      <c r="T17" s="522">
        <v>2332</v>
      </c>
      <c r="U17" s="472">
        <v>45921</v>
      </c>
      <c r="V17" s="376">
        <v>221</v>
      </c>
      <c r="W17" s="441">
        <v>45180</v>
      </c>
      <c r="X17" s="441">
        <v>45401</v>
      </c>
      <c r="Y17" s="557">
        <v>98.9</v>
      </c>
      <c r="Z17" s="376">
        <v>-546</v>
      </c>
      <c r="AA17" s="376">
        <v>642</v>
      </c>
      <c r="AB17" s="441">
        <v>45276</v>
      </c>
      <c r="AC17" s="522">
        <v>2718</v>
      </c>
      <c r="AD17" s="375">
        <v>3428</v>
      </c>
      <c r="AE17" s="519">
        <v>55</v>
      </c>
      <c r="AF17" s="99"/>
      <c r="AG17" s="319"/>
      <c r="AH17" s="320"/>
    </row>
    <row r="18" spans="1:34" x14ac:dyDescent="0.2">
      <c r="A18" s="263">
        <v>7</v>
      </c>
      <c r="B18" s="271" t="s">
        <v>54</v>
      </c>
      <c r="C18" s="264" t="s">
        <v>55</v>
      </c>
      <c r="D18" s="472">
        <v>30107</v>
      </c>
      <c r="E18" s="441">
        <v>29143</v>
      </c>
      <c r="F18" s="441">
        <v>29476</v>
      </c>
      <c r="G18" s="313">
        <f t="shared" si="0"/>
        <v>88726</v>
      </c>
      <c r="H18" s="441">
        <v>15271</v>
      </c>
      <c r="I18" s="441">
        <v>13429</v>
      </c>
      <c r="J18" s="441">
        <v>12707</v>
      </c>
      <c r="K18" s="313">
        <f t="shared" si="1"/>
        <v>41407</v>
      </c>
      <c r="L18" s="472">
        <v>99321</v>
      </c>
      <c r="M18" s="376">
        <v>874</v>
      </c>
      <c r="N18" s="441">
        <v>97083</v>
      </c>
      <c r="O18" s="441">
        <v>97957</v>
      </c>
      <c r="P18" s="557">
        <v>98.63</v>
      </c>
      <c r="Q18" s="376">
        <v>680</v>
      </c>
      <c r="R18" s="376">
        <v>928</v>
      </c>
      <c r="S18" s="441">
        <v>98691</v>
      </c>
      <c r="T18" s="522">
        <v>13148</v>
      </c>
      <c r="U18" s="472">
        <v>47844</v>
      </c>
      <c r="V18" s="376">
        <v>837</v>
      </c>
      <c r="W18" s="441">
        <v>46720</v>
      </c>
      <c r="X18" s="441">
        <v>47557</v>
      </c>
      <c r="Y18" s="557">
        <v>99.4</v>
      </c>
      <c r="Z18" s="376">
        <v>907</v>
      </c>
      <c r="AA18" s="376">
        <v>791</v>
      </c>
      <c r="AB18" s="441">
        <v>48418</v>
      </c>
      <c r="AC18" s="522">
        <v>5752</v>
      </c>
      <c r="AD18" s="375">
        <v>4297</v>
      </c>
      <c r="AE18" s="519">
        <v>234</v>
      </c>
      <c r="AF18" s="99"/>
      <c r="AG18" s="319"/>
      <c r="AH18" s="320"/>
    </row>
    <row r="19" spans="1:34" x14ac:dyDescent="0.2">
      <c r="A19" s="263">
        <v>8</v>
      </c>
      <c r="B19" s="271" t="s">
        <v>56</v>
      </c>
      <c r="C19" s="264" t="s">
        <v>57</v>
      </c>
      <c r="D19" s="472">
        <v>16372</v>
      </c>
      <c r="E19" s="441">
        <v>13743</v>
      </c>
      <c r="F19" s="441">
        <v>13373</v>
      </c>
      <c r="G19" s="313">
        <f t="shared" si="0"/>
        <v>43488</v>
      </c>
      <c r="H19" s="441">
        <v>8089</v>
      </c>
      <c r="I19" s="441">
        <v>6834</v>
      </c>
      <c r="J19" s="441">
        <v>6111</v>
      </c>
      <c r="K19" s="313">
        <f t="shared" si="1"/>
        <v>21034</v>
      </c>
      <c r="L19" s="472">
        <v>46580</v>
      </c>
      <c r="M19" s="376">
        <v>357</v>
      </c>
      <c r="N19" s="441">
        <v>45380</v>
      </c>
      <c r="O19" s="441">
        <v>45737</v>
      </c>
      <c r="P19" s="557">
        <v>98.19</v>
      </c>
      <c r="Q19" s="376">
        <v>408</v>
      </c>
      <c r="R19" s="376">
        <v>547</v>
      </c>
      <c r="S19" s="441">
        <v>46335</v>
      </c>
      <c r="T19" s="522">
        <v>3366</v>
      </c>
      <c r="U19" s="472">
        <v>23397</v>
      </c>
      <c r="V19" s="376">
        <v>22</v>
      </c>
      <c r="W19" s="441">
        <v>22975</v>
      </c>
      <c r="X19" s="441">
        <v>22997</v>
      </c>
      <c r="Y19" s="557">
        <v>98.29</v>
      </c>
      <c r="Z19" s="376">
        <v>270</v>
      </c>
      <c r="AA19" s="376">
        <v>75</v>
      </c>
      <c r="AB19" s="441">
        <v>23320</v>
      </c>
      <c r="AC19" s="522">
        <v>1508</v>
      </c>
      <c r="AD19" s="375">
        <v>1707</v>
      </c>
      <c r="AE19" s="519">
        <v>40</v>
      </c>
      <c r="AF19" s="99"/>
      <c r="AG19" s="319"/>
      <c r="AH19" s="320"/>
    </row>
    <row r="20" spans="1:34" x14ac:dyDescent="0.2">
      <c r="A20" s="263">
        <v>9</v>
      </c>
      <c r="B20" s="271" t="s">
        <v>58</v>
      </c>
      <c r="C20" s="264" t="s">
        <v>59</v>
      </c>
      <c r="D20" s="472">
        <v>16267</v>
      </c>
      <c r="E20" s="441">
        <v>15671</v>
      </c>
      <c r="F20" s="441">
        <v>15731</v>
      </c>
      <c r="G20" s="313">
        <f t="shared" si="0"/>
        <v>47669</v>
      </c>
      <c r="H20" s="441">
        <v>20009</v>
      </c>
      <c r="I20" s="441">
        <v>14869</v>
      </c>
      <c r="J20" s="441">
        <v>14443</v>
      </c>
      <c r="K20" s="313">
        <f t="shared" si="1"/>
        <v>49321</v>
      </c>
      <c r="L20" s="472">
        <v>56145</v>
      </c>
      <c r="M20" s="441">
        <v>1204</v>
      </c>
      <c r="N20" s="441">
        <v>51645</v>
      </c>
      <c r="O20" s="441">
        <v>52849</v>
      </c>
      <c r="P20" s="557">
        <v>94.13</v>
      </c>
      <c r="Q20" s="441">
        <v>1414</v>
      </c>
      <c r="R20" s="441">
        <v>1449</v>
      </c>
      <c r="S20" s="441">
        <v>54508</v>
      </c>
      <c r="T20" s="522">
        <v>8378</v>
      </c>
      <c r="U20" s="472">
        <v>58290</v>
      </c>
      <c r="V20" s="376">
        <v>163</v>
      </c>
      <c r="W20" s="441">
        <v>56356</v>
      </c>
      <c r="X20" s="441">
        <v>56519</v>
      </c>
      <c r="Y20" s="557">
        <v>96.96</v>
      </c>
      <c r="Z20" s="376">
        <v>26</v>
      </c>
      <c r="AA20" s="376">
        <v>410</v>
      </c>
      <c r="AB20" s="441">
        <v>56792</v>
      </c>
      <c r="AC20" s="522">
        <v>9746</v>
      </c>
      <c r="AD20" s="375">
        <v>18037</v>
      </c>
      <c r="AE20" s="519">
        <v>165</v>
      </c>
      <c r="AF20" s="99"/>
      <c r="AG20" s="319"/>
      <c r="AH20" s="320"/>
    </row>
    <row r="21" spans="1:34" x14ac:dyDescent="0.2">
      <c r="A21" s="263">
        <v>10</v>
      </c>
      <c r="B21" s="271" t="s">
        <v>60</v>
      </c>
      <c r="C21" s="264" t="s">
        <v>61</v>
      </c>
      <c r="D21" s="472">
        <v>54868</v>
      </c>
      <c r="E21" s="441">
        <v>48100</v>
      </c>
      <c r="F21" s="441">
        <v>49580</v>
      </c>
      <c r="G21" s="313">
        <f t="shared" si="0"/>
        <v>152548</v>
      </c>
      <c r="H21" s="441">
        <v>32671</v>
      </c>
      <c r="I21" s="441">
        <v>32631</v>
      </c>
      <c r="J21" s="441">
        <v>29072</v>
      </c>
      <c r="K21" s="313">
        <f t="shared" si="1"/>
        <v>94374</v>
      </c>
      <c r="L21" s="472">
        <v>183753</v>
      </c>
      <c r="M21" s="441">
        <v>2669</v>
      </c>
      <c r="N21" s="441">
        <v>174448</v>
      </c>
      <c r="O21" s="441">
        <v>177117</v>
      </c>
      <c r="P21" s="557">
        <v>96.39</v>
      </c>
      <c r="Q21" s="441">
        <v>3276</v>
      </c>
      <c r="R21" s="441">
        <v>2074</v>
      </c>
      <c r="S21" s="441">
        <v>179798</v>
      </c>
      <c r="T21" s="522">
        <v>25788</v>
      </c>
      <c r="U21" s="472">
        <v>114598</v>
      </c>
      <c r="V21" s="376">
        <v>275</v>
      </c>
      <c r="W21" s="441">
        <v>109457</v>
      </c>
      <c r="X21" s="441">
        <v>109732</v>
      </c>
      <c r="Y21" s="557">
        <v>95.75</v>
      </c>
      <c r="Z21" s="376">
        <v>476</v>
      </c>
      <c r="AA21" s="376">
        <v>298</v>
      </c>
      <c r="AB21" s="441">
        <v>110231</v>
      </c>
      <c r="AC21" s="522">
        <v>11831</v>
      </c>
      <c r="AD21" s="375">
        <v>27804</v>
      </c>
      <c r="AE21" s="519">
        <v>3736</v>
      </c>
      <c r="AF21" s="99"/>
      <c r="AG21" s="319"/>
      <c r="AH21" s="320"/>
    </row>
    <row r="22" spans="1:34" x14ac:dyDescent="0.2">
      <c r="A22" s="263">
        <v>11</v>
      </c>
      <c r="B22" s="271" t="s">
        <v>62</v>
      </c>
      <c r="C22" s="264" t="s">
        <v>63</v>
      </c>
      <c r="D22" s="472">
        <v>24081</v>
      </c>
      <c r="E22" s="441">
        <v>23471</v>
      </c>
      <c r="F22" s="441">
        <v>23326</v>
      </c>
      <c r="G22" s="313">
        <f t="shared" si="0"/>
        <v>70878</v>
      </c>
      <c r="H22" s="441">
        <v>12694</v>
      </c>
      <c r="I22" s="441">
        <v>13581</v>
      </c>
      <c r="J22" s="441">
        <v>13330</v>
      </c>
      <c r="K22" s="313">
        <f t="shared" si="1"/>
        <v>39605</v>
      </c>
      <c r="L22" s="472">
        <v>87609</v>
      </c>
      <c r="M22" s="376">
        <v>632</v>
      </c>
      <c r="N22" s="441">
        <v>83041</v>
      </c>
      <c r="O22" s="441">
        <v>83673</v>
      </c>
      <c r="P22" s="557">
        <v>95.51</v>
      </c>
      <c r="Q22" s="441">
        <v>1938</v>
      </c>
      <c r="R22" s="441">
        <v>1022</v>
      </c>
      <c r="S22" s="441">
        <v>86001</v>
      </c>
      <c r="T22" s="522">
        <v>17585</v>
      </c>
      <c r="U22" s="472">
        <v>54304</v>
      </c>
      <c r="V22" s="376">
        <v>266</v>
      </c>
      <c r="W22" s="441">
        <v>52075</v>
      </c>
      <c r="X22" s="441">
        <v>52341</v>
      </c>
      <c r="Y22" s="557">
        <v>96.39</v>
      </c>
      <c r="Z22" s="441">
        <v>1014</v>
      </c>
      <c r="AA22" s="441">
        <v>3135</v>
      </c>
      <c r="AB22" s="441">
        <v>56224</v>
      </c>
      <c r="AC22" s="522">
        <v>13279</v>
      </c>
      <c r="AD22" s="375">
        <v>11103</v>
      </c>
      <c r="AE22" s="519">
        <v>455</v>
      </c>
      <c r="AF22" s="99"/>
      <c r="AG22" s="319"/>
      <c r="AH22" s="320"/>
    </row>
    <row r="23" spans="1:34" x14ac:dyDescent="0.2">
      <c r="A23" s="263">
        <v>12</v>
      </c>
      <c r="B23" s="271" t="s">
        <v>64</v>
      </c>
      <c r="C23" s="264" t="s">
        <v>65</v>
      </c>
      <c r="D23" s="472">
        <v>7960</v>
      </c>
      <c r="E23" s="441">
        <v>8787</v>
      </c>
      <c r="F23" s="441">
        <v>7817</v>
      </c>
      <c r="G23" s="313">
        <f t="shared" si="0"/>
        <v>24564</v>
      </c>
      <c r="H23" s="441">
        <v>6802</v>
      </c>
      <c r="I23" s="441">
        <v>6186</v>
      </c>
      <c r="J23" s="441">
        <v>6500</v>
      </c>
      <c r="K23" s="313">
        <f t="shared" si="1"/>
        <v>19488</v>
      </c>
      <c r="L23" s="472">
        <v>28837</v>
      </c>
      <c r="M23" s="376">
        <v>426</v>
      </c>
      <c r="N23" s="441">
        <v>27426</v>
      </c>
      <c r="O23" s="441">
        <v>27852</v>
      </c>
      <c r="P23" s="557">
        <v>96.58</v>
      </c>
      <c r="Q23" s="376">
        <v>668</v>
      </c>
      <c r="R23" s="376">
        <v>422</v>
      </c>
      <c r="S23" s="441">
        <v>28516</v>
      </c>
      <c r="T23" s="522">
        <v>4372</v>
      </c>
      <c r="U23" s="472">
        <v>23811</v>
      </c>
      <c r="V23" s="376">
        <v>704</v>
      </c>
      <c r="W23" s="441">
        <v>22718</v>
      </c>
      <c r="X23" s="441">
        <v>23422</v>
      </c>
      <c r="Y23" s="557">
        <v>98.37</v>
      </c>
      <c r="Z23" s="376">
        <v>5</v>
      </c>
      <c r="AA23" s="376">
        <v>741</v>
      </c>
      <c r="AB23" s="441">
        <v>23464</v>
      </c>
      <c r="AC23" s="522">
        <v>2947</v>
      </c>
      <c r="AD23" s="375">
        <v>3248</v>
      </c>
      <c r="AE23" s="519">
        <v>227</v>
      </c>
      <c r="AF23" s="99"/>
      <c r="AG23" s="319"/>
      <c r="AH23" s="320"/>
    </row>
    <row r="24" spans="1:34" x14ac:dyDescent="0.2">
      <c r="A24" s="263">
        <v>13</v>
      </c>
      <c r="B24" s="271" t="s">
        <v>66</v>
      </c>
      <c r="C24" s="264" t="s">
        <v>67</v>
      </c>
      <c r="D24" s="472">
        <v>25177</v>
      </c>
      <c r="E24" s="441">
        <v>24331</v>
      </c>
      <c r="F24" s="441">
        <v>24541</v>
      </c>
      <c r="G24" s="313">
        <f t="shared" si="0"/>
        <v>74049</v>
      </c>
      <c r="H24" s="441">
        <v>23233</v>
      </c>
      <c r="I24" s="441">
        <v>22194</v>
      </c>
      <c r="J24" s="441">
        <v>22342</v>
      </c>
      <c r="K24" s="313">
        <f t="shared" si="1"/>
        <v>67769</v>
      </c>
      <c r="L24" s="472">
        <v>86912</v>
      </c>
      <c r="M24" s="376">
        <v>746</v>
      </c>
      <c r="N24" s="441">
        <v>83659</v>
      </c>
      <c r="O24" s="441">
        <v>84405</v>
      </c>
      <c r="P24" s="557">
        <v>97.12</v>
      </c>
      <c r="Q24" s="441">
        <v>1058</v>
      </c>
      <c r="R24" s="441">
        <v>1011</v>
      </c>
      <c r="S24" s="441">
        <v>85728</v>
      </c>
      <c r="T24" s="522">
        <v>14078</v>
      </c>
      <c r="U24" s="472">
        <v>80393</v>
      </c>
      <c r="V24" s="376">
        <v>259</v>
      </c>
      <c r="W24" s="441">
        <v>79048</v>
      </c>
      <c r="X24" s="441">
        <v>79307</v>
      </c>
      <c r="Y24" s="557">
        <v>98.65</v>
      </c>
      <c r="Z24" s="376">
        <v>3</v>
      </c>
      <c r="AA24" s="376">
        <v>638</v>
      </c>
      <c r="AB24" s="441">
        <v>79689</v>
      </c>
      <c r="AC24" s="522">
        <v>8852</v>
      </c>
      <c r="AD24" s="375">
        <v>6581</v>
      </c>
      <c r="AE24" s="519">
        <v>455</v>
      </c>
      <c r="AF24" s="99"/>
      <c r="AG24" s="319"/>
      <c r="AH24" s="320"/>
    </row>
    <row r="25" spans="1:34" x14ac:dyDescent="0.2">
      <c r="A25" s="263">
        <v>14</v>
      </c>
      <c r="B25" s="271" t="s">
        <v>68</v>
      </c>
      <c r="C25" s="264" t="s">
        <v>69</v>
      </c>
      <c r="D25" s="472">
        <v>24597</v>
      </c>
      <c r="E25" s="441">
        <v>23880</v>
      </c>
      <c r="F25" s="441">
        <v>22971</v>
      </c>
      <c r="G25" s="313">
        <f t="shared" si="0"/>
        <v>71448</v>
      </c>
      <c r="H25" s="441">
        <v>22762</v>
      </c>
      <c r="I25" s="441">
        <v>19691</v>
      </c>
      <c r="J25" s="441">
        <v>19159</v>
      </c>
      <c r="K25" s="313">
        <f t="shared" si="1"/>
        <v>61612</v>
      </c>
      <c r="L25" s="472">
        <v>84530</v>
      </c>
      <c r="M25" s="376">
        <v>795</v>
      </c>
      <c r="N25" s="441">
        <v>82492</v>
      </c>
      <c r="O25" s="441">
        <v>83287</v>
      </c>
      <c r="P25" s="557">
        <v>98.53</v>
      </c>
      <c r="Q25" s="376">
        <v>820</v>
      </c>
      <c r="R25" s="376">
        <v>945</v>
      </c>
      <c r="S25" s="441">
        <v>84257</v>
      </c>
      <c r="T25" s="522">
        <v>13616</v>
      </c>
      <c r="U25" s="472">
        <v>73068</v>
      </c>
      <c r="V25" s="376">
        <v>522</v>
      </c>
      <c r="W25" s="441">
        <v>71535</v>
      </c>
      <c r="X25" s="441">
        <v>72057</v>
      </c>
      <c r="Y25" s="557">
        <v>98.62</v>
      </c>
      <c r="Z25" s="441">
        <v>-1423</v>
      </c>
      <c r="AA25" s="441">
        <v>1295</v>
      </c>
      <c r="AB25" s="441">
        <v>71407</v>
      </c>
      <c r="AC25" s="522">
        <v>9072</v>
      </c>
      <c r="AD25" s="375">
        <v>3113</v>
      </c>
      <c r="AE25" s="519">
        <v>311</v>
      </c>
      <c r="AF25" s="99"/>
      <c r="AG25" s="319"/>
      <c r="AH25" s="320"/>
    </row>
    <row r="26" spans="1:34" x14ac:dyDescent="0.2">
      <c r="A26" s="263">
        <v>15</v>
      </c>
      <c r="B26" s="271" t="s">
        <v>70</v>
      </c>
      <c r="C26" s="264" t="s">
        <v>71</v>
      </c>
      <c r="D26" s="472">
        <v>13256</v>
      </c>
      <c r="E26" s="441">
        <v>14390</v>
      </c>
      <c r="F26" s="441">
        <v>14397</v>
      </c>
      <c r="G26" s="313">
        <f t="shared" si="0"/>
        <v>42043</v>
      </c>
      <c r="H26" s="441">
        <v>11951</v>
      </c>
      <c r="I26" s="441">
        <v>12179</v>
      </c>
      <c r="J26" s="441">
        <v>14687</v>
      </c>
      <c r="K26" s="313">
        <f t="shared" si="1"/>
        <v>38817</v>
      </c>
      <c r="L26" s="472">
        <v>52010</v>
      </c>
      <c r="M26" s="376">
        <v>425</v>
      </c>
      <c r="N26" s="441">
        <v>50123</v>
      </c>
      <c r="O26" s="441">
        <v>50548</v>
      </c>
      <c r="P26" s="557">
        <v>97.19</v>
      </c>
      <c r="Q26" s="376">
        <v>919</v>
      </c>
      <c r="R26" s="376">
        <v>494</v>
      </c>
      <c r="S26" s="441">
        <v>51536</v>
      </c>
      <c r="T26" s="522">
        <v>10756</v>
      </c>
      <c r="U26" s="472">
        <v>41864</v>
      </c>
      <c r="V26" s="376">
        <v>197</v>
      </c>
      <c r="W26" s="441">
        <v>41211</v>
      </c>
      <c r="X26" s="441">
        <v>41408</v>
      </c>
      <c r="Y26" s="557">
        <v>98.91</v>
      </c>
      <c r="Z26" s="441">
        <v>-1754</v>
      </c>
      <c r="AA26" s="376">
        <v>334</v>
      </c>
      <c r="AB26" s="441">
        <v>39791</v>
      </c>
      <c r="AC26" s="522">
        <v>3379</v>
      </c>
      <c r="AD26" s="375">
        <v>4386</v>
      </c>
      <c r="AE26" s="519">
        <v>310</v>
      </c>
      <c r="AF26" s="99"/>
      <c r="AG26" s="319"/>
      <c r="AH26" s="320"/>
    </row>
    <row r="27" spans="1:34" x14ac:dyDescent="0.2">
      <c r="A27" s="263">
        <v>16</v>
      </c>
      <c r="B27" s="271" t="s">
        <v>72</v>
      </c>
      <c r="C27" s="264" t="s">
        <v>73</v>
      </c>
      <c r="D27" s="472">
        <v>26080</v>
      </c>
      <c r="E27" s="441">
        <v>25941</v>
      </c>
      <c r="F27" s="441">
        <v>25966</v>
      </c>
      <c r="G27" s="313">
        <f t="shared" si="0"/>
        <v>77987</v>
      </c>
      <c r="H27" s="441">
        <v>20189</v>
      </c>
      <c r="I27" s="441">
        <v>17000</v>
      </c>
      <c r="J27" s="441">
        <v>16408</v>
      </c>
      <c r="K27" s="313">
        <f t="shared" si="1"/>
        <v>53597</v>
      </c>
      <c r="L27" s="472">
        <v>89085</v>
      </c>
      <c r="M27" s="376">
        <v>888</v>
      </c>
      <c r="N27" s="441">
        <v>87107</v>
      </c>
      <c r="O27" s="441">
        <v>87995</v>
      </c>
      <c r="P27" s="557">
        <v>98.78</v>
      </c>
      <c r="Q27" s="376">
        <v>749</v>
      </c>
      <c r="R27" s="441">
        <v>1101</v>
      </c>
      <c r="S27" s="441">
        <v>88957</v>
      </c>
      <c r="T27" s="522">
        <v>12239</v>
      </c>
      <c r="U27" s="472">
        <v>64425</v>
      </c>
      <c r="V27" s="376">
        <v>685</v>
      </c>
      <c r="W27" s="441">
        <v>62643</v>
      </c>
      <c r="X27" s="441">
        <v>63328</v>
      </c>
      <c r="Y27" s="557">
        <v>98.3</v>
      </c>
      <c r="Z27" s="376">
        <v>-8</v>
      </c>
      <c r="AA27" s="376">
        <v>520</v>
      </c>
      <c r="AB27" s="441">
        <v>63155</v>
      </c>
      <c r="AC27" s="522">
        <v>7136</v>
      </c>
      <c r="AD27" s="375">
        <v>3450</v>
      </c>
      <c r="AE27" s="519">
        <v>209</v>
      </c>
      <c r="AF27" s="99"/>
      <c r="AG27" s="319"/>
      <c r="AH27" s="320"/>
    </row>
    <row r="28" spans="1:34" x14ac:dyDescent="0.2">
      <c r="A28" s="263">
        <v>17</v>
      </c>
      <c r="B28" s="271" t="s">
        <v>74</v>
      </c>
      <c r="C28" s="264" t="s">
        <v>725</v>
      </c>
      <c r="D28" s="472">
        <v>22655</v>
      </c>
      <c r="E28" s="441">
        <v>21779</v>
      </c>
      <c r="F28" s="441">
        <v>22475</v>
      </c>
      <c r="G28" s="313">
        <f t="shared" si="0"/>
        <v>66909</v>
      </c>
      <c r="H28" s="441">
        <v>19064</v>
      </c>
      <c r="I28" s="441">
        <v>15783</v>
      </c>
      <c r="J28" s="441">
        <v>16374</v>
      </c>
      <c r="K28" s="313">
        <f t="shared" si="1"/>
        <v>51221</v>
      </c>
      <c r="L28" s="472">
        <v>82317</v>
      </c>
      <c r="M28" s="376">
        <v>494</v>
      </c>
      <c r="N28" s="441">
        <v>79782</v>
      </c>
      <c r="O28" s="441">
        <v>80276</v>
      </c>
      <c r="P28" s="557">
        <v>97.52</v>
      </c>
      <c r="Q28" s="441">
        <v>1336</v>
      </c>
      <c r="R28" s="376">
        <v>561</v>
      </c>
      <c r="S28" s="441">
        <v>81679</v>
      </c>
      <c r="T28" s="522">
        <v>17294</v>
      </c>
      <c r="U28" s="472">
        <v>64320</v>
      </c>
      <c r="V28" s="376">
        <v>111</v>
      </c>
      <c r="W28" s="441">
        <v>63366</v>
      </c>
      <c r="X28" s="441">
        <v>63477</v>
      </c>
      <c r="Y28" s="557">
        <v>98.69</v>
      </c>
      <c r="Z28" s="376">
        <v>39</v>
      </c>
      <c r="AA28" s="376">
        <v>189</v>
      </c>
      <c r="AB28" s="441">
        <v>63594</v>
      </c>
      <c r="AC28" s="522">
        <v>11094</v>
      </c>
      <c r="AD28" s="375">
        <v>7173</v>
      </c>
      <c r="AE28" s="519">
        <v>404</v>
      </c>
      <c r="AF28" s="99"/>
      <c r="AG28" s="319"/>
      <c r="AH28" s="320"/>
    </row>
    <row r="29" spans="1:34" x14ac:dyDescent="0.2">
      <c r="A29" s="263">
        <v>18</v>
      </c>
      <c r="B29" s="271" t="s">
        <v>75</v>
      </c>
      <c r="C29" s="264" t="s">
        <v>76</v>
      </c>
      <c r="D29" s="472">
        <v>32410</v>
      </c>
      <c r="E29" s="441">
        <v>37662</v>
      </c>
      <c r="F29" s="441">
        <v>31690</v>
      </c>
      <c r="G29" s="313">
        <f t="shared" si="0"/>
        <v>101762</v>
      </c>
      <c r="H29" s="441">
        <v>21553</v>
      </c>
      <c r="I29" s="441">
        <v>19984</v>
      </c>
      <c r="J29" s="441">
        <v>18275</v>
      </c>
      <c r="K29" s="313">
        <f t="shared" si="1"/>
        <v>59812</v>
      </c>
      <c r="L29" s="472">
        <v>109570</v>
      </c>
      <c r="M29" s="441">
        <v>1114</v>
      </c>
      <c r="N29" s="441">
        <v>104371</v>
      </c>
      <c r="O29" s="441">
        <v>105485</v>
      </c>
      <c r="P29" s="557">
        <v>96.27</v>
      </c>
      <c r="Q29" s="441">
        <v>1996</v>
      </c>
      <c r="R29" s="376">
        <v>304</v>
      </c>
      <c r="S29" s="441">
        <v>106671</v>
      </c>
      <c r="T29" s="522">
        <v>13022</v>
      </c>
      <c r="U29" s="472">
        <v>69166</v>
      </c>
      <c r="V29" s="376">
        <v>202</v>
      </c>
      <c r="W29" s="441">
        <v>67855</v>
      </c>
      <c r="X29" s="441">
        <v>68057</v>
      </c>
      <c r="Y29" s="557">
        <v>98.4</v>
      </c>
      <c r="Z29" s="376">
        <v>-597</v>
      </c>
      <c r="AA29" s="441">
        <v>2332</v>
      </c>
      <c r="AB29" s="441">
        <v>69590</v>
      </c>
      <c r="AC29" s="522">
        <v>10213</v>
      </c>
      <c r="AD29" s="375">
        <v>19974</v>
      </c>
      <c r="AE29" s="519">
        <v>765</v>
      </c>
      <c r="AF29" s="99"/>
      <c r="AG29" s="319"/>
      <c r="AH29" s="320"/>
    </row>
    <row r="30" spans="1:34" x14ac:dyDescent="0.2">
      <c r="A30" s="263">
        <v>19</v>
      </c>
      <c r="B30" s="271" t="s">
        <v>77</v>
      </c>
      <c r="C30" s="264" t="s">
        <v>78</v>
      </c>
      <c r="D30" s="472">
        <v>86833</v>
      </c>
      <c r="E30" s="441">
        <v>84625</v>
      </c>
      <c r="F30" s="441">
        <v>89588.81</v>
      </c>
      <c r="G30" s="313">
        <f t="shared" si="0"/>
        <v>261046.81</v>
      </c>
      <c r="H30" s="441">
        <v>140329</v>
      </c>
      <c r="I30" s="441">
        <v>106048</v>
      </c>
      <c r="J30" s="441">
        <v>102359.66</v>
      </c>
      <c r="K30" s="313">
        <f t="shared" si="1"/>
        <v>348736.66000000003</v>
      </c>
      <c r="L30" s="472">
        <v>296394</v>
      </c>
      <c r="M30" s="441">
        <v>2575</v>
      </c>
      <c r="N30" s="441">
        <v>280007</v>
      </c>
      <c r="O30" s="441">
        <v>282582</v>
      </c>
      <c r="P30" s="557">
        <v>95.34</v>
      </c>
      <c r="Q30" s="441">
        <v>9480</v>
      </c>
      <c r="R30" s="441">
        <v>3062</v>
      </c>
      <c r="S30" s="441">
        <v>292549</v>
      </c>
      <c r="T30" s="522">
        <v>42693</v>
      </c>
      <c r="U30" s="472">
        <v>423115</v>
      </c>
      <c r="V30" s="441">
        <v>2402</v>
      </c>
      <c r="W30" s="441">
        <v>401508</v>
      </c>
      <c r="X30" s="441">
        <v>403910</v>
      </c>
      <c r="Y30" s="557">
        <v>95.46</v>
      </c>
      <c r="Z30" s="441">
        <v>-8372</v>
      </c>
      <c r="AA30" s="441">
        <v>3524</v>
      </c>
      <c r="AB30" s="441">
        <v>396660</v>
      </c>
      <c r="AC30" s="522">
        <v>40643</v>
      </c>
      <c r="AD30" s="375">
        <v>105182</v>
      </c>
      <c r="AE30" s="519">
        <v>4240</v>
      </c>
      <c r="AF30" s="99"/>
      <c r="AG30" s="319"/>
      <c r="AH30" s="320"/>
    </row>
    <row r="31" spans="1:34" x14ac:dyDescent="0.2">
      <c r="A31" s="263">
        <v>20</v>
      </c>
      <c r="B31" s="271" t="s">
        <v>79</v>
      </c>
      <c r="C31" s="264" t="s">
        <v>80</v>
      </c>
      <c r="D31" s="472">
        <v>14172</v>
      </c>
      <c r="E31" s="441">
        <v>13112</v>
      </c>
      <c r="F31" s="441">
        <v>13557</v>
      </c>
      <c r="G31" s="313">
        <f t="shared" si="0"/>
        <v>40841</v>
      </c>
      <c r="H31" s="441">
        <v>12786</v>
      </c>
      <c r="I31" s="441">
        <v>10895</v>
      </c>
      <c r="J31" s="441">
        <v>11744</v>
      </c>
      <c r="K31" s="313">
        <f t="shared" si="1"/>
        <v>35425</v>
      </c>
      <c r="L31" s="472">
        <v>45096</v>
      </c>
      <c r="M31" s="376">
        <v>0</v>
      </c>
      <c r="N31" s="441">
        <v>43944</v>
      </c>
      <c r="O31" s="441">
        <v>43944</v>
      </c>
      <c r="P31" s="557">
        <v>97.45</v>
      </c>
      <c r="Q31" s="376">
        <v>870</v>
      </c>
      <c r="R31" s="376">
        <v>0</v>
      </c>
      <c r="S31" s="441">
        <v>44814</v>
      </c>
      <c r="T31" s="522">
        <v>5216</v>
      </c>
      <c r="U31" s="472">
        <v>41534</v>
      </c>
      <c r="V31" s="376">
        <v>0</v>
      </c>
      <c r="W31" s="441">
        <v>41171</v>
      </c>
      <c r="X31" s="441">
        <v>41171</v>
      </c>
      <c r="Y31" s="557">
        <v>99.13</v>
      </c>
      <c r="Z31" s="376">
        <v>-785</v>
      </c>
      <c r="AA31" s="376">
        <v>0</v>
      </c>
      <c r="AB31" s="441">
        <v>40386</v>
      </c>
      <c r="AC31" s="522">
        <v>3240</v>
      </c>
      <c r="AD31" s="375">
        <v>3813</v>
      </c>
      <c r="AE31" s="519">
        <v>182</v>
      </c>
      <c r="AF31" s="99"/>
      <c r="AG31" s="319"/>
      <c r="AH31" s="320"/>
    </row>
    <row r="32" spans="1:34" x14ac:dyDescent="0.2">
      <c r="A32" s="263">
        <v>21</v>
      </c>
      <c r="B32" s="271" t="s">
        <v>81</v>
      </c>
      <c r="C32" s="264" t="s">
        <v>82</v>
      </c>
      <c r="D32" s="472">
        <v>13483</v>
      </c>
      <c r="E32" s="441">
        <v>13174</v>
      </c>
      <c r="F32" s="441">
        <v>13706</v>
      </c>
      <c r="G32" s="313">
        <f t="shared" si="0"/>
        <v>40363</v>
      </c>
      <c r="H32" s="441">
        <v>11598</v>
      </c>
      <c r="I32" s="441">
        <v>15275</v>
      </c>
      <c r="J32" s="441">
        <v>13083</v>
      </c>
      <c r="K32" s="313">
        <f t="shared" si="1"/>
        <v>39956</v>
      </c>
      <c r="L32" s="472">
        <v>48485</v>
      </c>
      <c r="M32" s="376">
        <v>475</v>
      </c>
      <c r="N32" s="441">
        <v>45850</v>
      </c>
      <c r="O32" s="441">
        <v>46325</v>
      </c>
      <c r="P32" s="557">
        <v>95.55</v>
      </c>
      <c r="Q32" s="376">
        <v>600</v>
      </c>
      <c r="R32" s="376">
        <v>554</v>
      </c>
      <c r="S32" s="441">
        <v>47004</v>
      </c>
      <c r="T32" s="522">
        <v>7975</v>
      </c>
      <c r="U32" s="472">
        <v>48018</v>
      </c>
      <c r="V32" s="376">
        <v>148</v>
      </c>
      <c r="W32" s="441">
        <v>46378</v>
      </c>
      <c r="X32" s="441">
        <v>46526</v>
      </c>
      <c r="Y32" s="557">
        <v>96.89</v>
      </c>
      <c r="Z32" s="441">
        <v>-1143</v>
      </c>
      <c r="AA32" s="376">
        <v>464</v>
      </c>
      <c r="AB32" s="441">
        <v>45699</v>
      </c>
      <c r="AC32" s="522">
        <v>6278</v>
      </c>
      <c r="AD32" s="375">
        <v>7366</v>
      </c>
      <c r="AE32" s="519">
        <v>237</v>
      </c>
      <c r="AF32" s="99"/>
      <c r="AG32" s="319"/>
      <c r="AH32" s="320"/>
    </row>
    <row r="33" spans="1:34" x14ac:dyDescent="0.2">
      <c r="A33" s="263">
        <v>22</v>
      </c>
      <c r="B33" s="271" t="s">
        <v>83</v>
      </c>
      <c r="C33" s="264" t="s">
        <v>84</v>
      </c>
      <c r="D33" s="472">
        <v>15670</v>
      </c>
      <c r="E33" s="441">
        <v>15628</v>
      </c>
      <c r="F33" s="441">
        <v>15144</v>
      </c>
      <c r="G33" s="313">
        <f t="shared" si="0"/>
        <v>46442</v>
      </c>
      <c r="H33" s="441">
        <v>14835</v>
      </c>
      <c r="I33" s="441">
        <v>12186</v>
      </c>
      <c r="J33" s="441">
        <v>12448</v>
      </c>
      <c r="K33" s="313">
        <f t="shared" si="1"/>
        <v>39469</v>
      </c>
      <c r="L33" s="472">
        <v>55083</v>
      </c>
      <c r="M33" s="376">
        <v>546</v>
      </c>
      <c r="N33" s="441">
        <v>50732</v>
      </c>
      <c r="O33" s="441">
        <v>51278</v>
      </c>
      <c r="P33" s="557">
        <v>93.09</v>
      </c>
      <c r="Q33" s="441">
        <v>1810</v>
      </c>
      <c r="R33" s="376">
        <v>773</v>
      </c>
      <c r="S33" s="441">
        <v>53315</v>
      </c>
      <c r="T33" s="522">
        <v>7354</v>
      </c>
      <c r="U33" s="472">
        <v>50553</v>
      </c>
      <c r="V33" s="376">
        <v>184</v>
      </c>
      <c r="W33" s="441">
        <v>47798</v>
      </c>
      <c r="X33" s="441">
        <v>47982</v>
      </c>
      <c r="Y33" s="557">
        <v>94.91</v>
      </c>
      <c r="Z33" s="376">
        <v>324</v>
      </c>
      <c r="AA33" s="376">
        <v>507</v>
      </c>
      <c r="AB33" s="441">
        <v>48629</v>
      </c>
      <c r="AC33" s="522">
        <v>4676</v>
      </c>
      <c r="AD33" s="375">
        <v>8762</v>
      </c>
      <c r="AE33" s="519">
        <v>988</v>
      </c>
      <c r="AF33" s="99"/>
      <c r="AG33" s="319"/>
      <c r="AH33" s="320"/>
    </row>
    <row r="34" spans="1:34" x14ac:dyDescent="0.2">
      <c r="A34" s="263">
        <v>23</v>
      </c>
      <c r="B34" s="271" t="s">
        <v>85</v>
      </c>
      <c r="C34" s="264" t="s">
        <v>86</v>
      </c>
      <c r="D34" s="472">
        <v>9395</v>
      </c>
      <c r="E34" s="441">
        <v>9363</v>
      </c>
      <c r="F34" s="441">
        <v>9086</v>
      </c>
      <c r="G34" s="313">
        <f t="shared" si="0"/>
        <v>27844</v>
      </c>
      <c r="H34" s="441">
        <v>6906</v>
      </c>
      <c r="I34" s="441">
        <v>6497</v>
      </c>
      <c r="J34" s="441">
        <v>6037</v>
      </c>
      <c r="K34" s="313">
        <f t="shared" si="1"/>
        <v>19440</v>
      </c>
      <c r="L34" s="472">
        <v>31187</v>
      </c>
      <c r="M34" s="376">
        <v>569</v>
      </c>
      <c r="N34" s="441">
        <v>29792</v>
      </c>
      <c r="O34" s="441">
        <v>30361</v>
      </c>
      <c r="P34" s="557">
        <v>97.35</v>
      </c>
      <c r="Q34" s="376">
        <v>391</v>
      </c>
      <c r="R34" s="376">
        <v>745</v>
      </c>
      <c r="S34" s="441">
        <v>30928</v>
      </c>
      <c r="T34" s="522">
        <v>4204</v>
      </c>
      <c r="U34" s="472">
        <v>21881</v>
      </c>
      <c r="V34" s="376">
        <v>214</v>
      </c>
      <c r="W34" s="441">
        <v>21384</v>
      </c>
      <c r="X34" s="441">
        <v>21598</v>
      </c>
      <c r="Y34" s="557">
        <v>98.71</v>
      </c>
      <c r="Z34" s="376">
        <v>-315</v>
      </c>
      <c r="AA34" s="376">
        <v>958</v>
      </c>
      <c r="AB34" s="441">
        <v>22027</v>
      </c>
      <c r="AC34" s="522">
        <v>2931</v>
      </c>
      <c r="AD34" s="375">
        <v>1688</v>
      </c>
      <c r="AE34" s="519">
        <v>93</v>
      </c>
      <c r="AF34" s="99"/>
      <c r="AG34" s="319"/>
      <c r="AH34" s="320"/>
    </row>
    <row r="35" spans="1:34" x14ac:dyDescent="0.2">
      <c r="A35" s="263">
        <v>24</v>
      </c>
      <c r="B35" s="271" t="s">
        <v>87</v>
      </c>
      <c r="C35" s="264" t="s">
        <v>88</v>
      </c>
      <c r="D35" s="472">
        <v>29875</v>
      </c>
      <c r="E35" s="441">
        <v>29555</v>
      </c>
      <c r="F35" s="441">
        <v>29746</v>
      </c>
      <c r="G35" s="313">
        <f t="shared" si="0"/>
        <v>89176</v>
      </c>
      <c r="H35" s="441">
        <v>25302</v>
      </c>
      <c r="I35" s="441">
        <v>20560</v>
      </c>
      <c r="J35" s="441">
        <v>21942</v>
      </c>
      <c r="K35" s="313">
        <f t="shared" si="1"/>
        <v>67804</v>
      </c>
      <c r="L35" s="472">
        <v>102632</v>
      </c>
      <c r="M35" s="441">
        <v>1373</v>
      </c>
      <c r="N35" s="441">
        <v>96982</v>
      </c>
      <c r="O35" s="441">
        <v>98355</v>
      </c>
      <c r="P35" s="557">
        <v>95.83</v>
      </c>
      <c r="Q35" s="441">
        <v>2103</v>
      </c>
      <c r="R35" s="441">
        <v>1232</v>
      </c>
      <c r="S35" s="441">
        <v>100317</v>
      </c>
      <c r="T35" s="522">
        <v>13917</v>
      </c>
      <c r="U35" s="472">
        <v>88862</v>
      </c>
      <c r="V35" s="441">
        <v>1447</v>
      </c>
      <c r="W35" s="441">
        <v>84149</v>
      </c>
      <c r="X35" s="441">
        <v>85596</v>
      </c>
      <c r="Y35" s="557">
        <v>96.32</v>
      </c>
      <c r="Z35" s="441">
        <v>-1677</v>
      </c>
      <c r="AA35" s="441">
        <v>1101</v>
      </c>
      <c r="AB35" s="441">
        <v>83573</v>
      </c>
      <c r="AC35" s="522">
        <v>9716</v>
      </c>
      <c r="AD35" s="375">
        <v>11800</v>
      </c>
      <c r="AE35" s="519">
        <v>358</v>
      </c>
      <c r="AF35" s="99"/>
      <c r="AG35" s="319"/>
      <c r="AH35" s="320"/>
    </row>
    <row r="36" spans="1:34" x14ac:dyDescent="0.2">
      <c r="A36" s="263">
        <v>25</v>
      </c>
      <c r="B36" s="271" t="s">
        <v>89</v>
      </c>
      <c r="C36" s="264" t="s">
        <v>90</v>
      </c>
      <c r="D36" s="472">
        <v>7226</v>
      </c>
      <c r="E36" s="441">
        <v>6868</v>
      </c>
      <c r="F36" s="441">
        <v>7032</v>
      </c>
      <c r="G36" s="313">
        <f t="shared" si="0"/>
        <v>21126</v>
      </c>
      <c r="H36" s="441">
        <v>5716</v>
      </c>
      <c r="I36" s="441">
        <v>4781</v>
      </c>
      <c r="J36" s="441">
        <v>5066</v>
      </c>
      <c r="K36" s="313">
        <f t="shared" si="1"/>
        <v>15563</v>
      </c>
      <c r="L36" s="472">
        <v>25252</v>
      </c>
      <c r="M36" s="376">
        <v>378</v>
      </c>
      <c r="N36" s="441">
        <v>23706</v>
      </c>
      <c r="O36" s="441">
        <v>24084</v>
      </c>
      <c r="P36" s="557">
        <v>95.37</v>
      </c>
      <c r="Q36" s="376">
        <v>531</v>
      </c>
      <c r="R36" s="376">
        <v>656</v>
      </c>
      <c r="S36" s="441">
        <v>24893</v>
      </c>
      <c r="T36" s="522">
        <v>3977</v>
      </c>
      <c r="U36" s="472">
        <v>18985</v>
      </c>
      <c r="V36" s="376">
        <v>88</v>
      </c>
      <c r="W36" s="441">
        <v>18467</v>
      </c>
      <c r="X36" s="441">
        <v>18555</v>
      </c>
      <c r="Y36" s="557">
        <v>97.74</v>
      </c>
      <c r="Z36" s="376">
        <v>78</v>
      </c>
      <c r="AA36" s="376">
        <v>250</v>
      </c>
      <c r="AB36" s="441">
        <v>18795</v>
      </c>
      <c r="AC36" s="522">
        <v>2228</v>
      </c>
      <c r="AD36" s="375">
        <v>3198</v>
      </c>
      <c r="AE36" s="519">
        <v>322</v>
      </c>
      <c r="AF36" s="99"/>
      <c r="AG36" s="319"/>
      <c r="AH36" s="320"/>
    </row>
    <row r="37" spans="1:34" x14ac:dyDescent="0.2">
      <c r="A37" s="263">
        <v>26</v>
      </c>
      <c r="B37" s="271" t="s">
        <v>91</v>
      </c>
      <c r="C37" s="264" t="s">
        <v>92</v>
      </c>
      <c r="D37" s="472">
        <v>24681</v>
      </c>
      <c r="E37" s="441">
        <v>24132</v>
      </c>
      <c r="F37" s="441">
        <v>24276</v>
      </c>
      <c r="G37" s="313">
        <f t="shared" si="0"/>
        <v>73089</v>
      </c>
      <c r="H37" s="441">
        <v>20485</v>
      </c>
      <c r="I37" s="441">
        <v>16967</v>
      </c>
      <c r="J37" s="441">
        <v>17187</v>
      </c>
      <c r="K37" s="313">
        <f t="shared" si="1"/>
        <v>54639</v>
      </c>
      <c r="L37" s="472">
        <v>87753</v>
      </c>
      <c r="M37" s="441">
        <v>1097</v>
      </c>
      <c r="N37" s="441">
        <v>83480</v>
      </c>
      <c r="O37" s="441">
        <v>84577</v>
      </c>
      <c r="P37" s="557">
        <v>96.38</v>
      </c>
      <c r="Q37" s="441">
        <v>1799</v>
      </c>
      <c r="R37" s="441">
        <v>1321</v>
      </c>
      <c r="S37" s="441">
        <v>86600</v>
      </c>
      <c r="T37" s="522">
        <v>14636</v>
      </c>
      <c r="U37" s="472">
        <v>66067</v>
      </c>
      <c r="V37" s="376">
        <v>211</v>
      </c>
      <c r="W37" s="441">
        <v>64965</v>
      </c>
      <c r="X37" s="441">
        <v>65176</v>
      </c>
      <c r="Y37" s="557">
        <v>98.65</v>
      </c>
      <c r="Z37" s="441">
        <v>-1996</v>
      </c>
      <c r="AA37" s="376">
        <v>727</v>
      </c>
      <c r="AB37" s="441">
        <v>63696</v>
      </c>
      <c r="AC37" s="522">
        <v>6456</v>
      </c>
      <c r="AD37" s="375">
        <v>11802</v>
      </c>
      <c r="AE37" s="519">
        <v>212</v>
      </c>
      <c r="AF37" s="99"/>
      <c r="AG37" s="319"/>
      <c r="AH37" s="320"/>
    </row>
    <row r="38" spans="1:34" x14ac:dyDescent="0.2">
      <c r="A38" s="263">
        <v>27</v>
      </c>
      <c r="B38" s="271" t="s">
        <v>93</v>
      </c>
      <c r="C38" s="264" t="s">
        <v>94</v>
      </c>
      <c r="D38" s="472">
        <v>16856</v>
      </c>
      <c r="E38" s="441">
        <v>16705</v>
      </c>
      <c r="F38" s="441">
        <v>16712</v>
      </c>
      <c r="G38" s="313">
        <f t="shared" si="0"/>
        <v>50273</v>
      </c>
      <c r="H38" s="441">
        <v>23243</v>
      </c>
      <c r="I38" s="441">
        <v>19512</v>
      </c>
      <c r="J38" s="441">
        <v>20442</v>
      </c>
      <c r="K38" s="313">
        <f t="shared" si="1"/>
        <v>63197</v>
      </c>
      <c r="L38" s="472">
        <v>57628</v>
      </c>
      <c r="M38" s="376">
        <v>347</v>
      </c>
      <c r="N38" s="441">
        <v>55880</v>
      </c>
      <c r="O38" s="441">
        <v>56227</v>
      </c>
      <c r="P38" s="557">
        <v>97.57</v>
      </c>
      <c r="Q38" s="441">
        <v>1124</v>
      </c>
      <c r="R38" s="376">
        <v>480</v>
      </c>
      <c r="S38" s="441">
        <v>57484</v>
      </c>
      <c r="T38" s="522">
        <v>8088</v>
      </c>
      <c r="U38" s="472">
        <v>74512</v>
      </c>
      <c r="V38" s="376">
        <v>467</v>
      </c>
      <c r="W38" s="441">
        <v>73142</v>
      </c>
      <c r="X38" s="441">
        <v>73609</v>
      </c>
      <c r="Y38" s="557">
        <v>98.79</v>
      </c>
      <c r="Z38" s="441">
        <v>-2574</v>
      </c>
      <c r="AA38" s="376">
        <v>303</v>
      </c>
      <c r="AB38" s="441">
        <v>70871</v>
      </c>
      <c r="AC38" s="522">
        <v>9126</v>
      </c>
      <c r="AD38" s="375">
        <v>3048</v>
      </c>
      <c r="AE38" s="519">
        <v>65</v>
      </c>
      <c r="AF38" s="99"/>
      <c r="AG38" s="319"/>
      <c r="AH38" s="320"/>
    </row>
    <row r="39" spans="1:34" x14ac:dyDescent="0.2">
      <c r="A39" s="263">
        <v>28</v>
      </c>
      <c r="B39" s="271" t="s">
        <v>95</v>
      </c>
      <c r="C39" s="264" t="s">
        <v>96</v>
      </c>
      <c r="D39" s="472">
        <v>47236</v>
      </c>
      <c r="E39" s="441">
        <v>46212</v>
      </c>
      <c r="F39" s="441">
        <v>45877</v>
      </c>
      <c r="G39" s="313">
        <f t="shared" si="0"/>
        <v>139325</v>
      </c>
      <c r="H39" s="441">
        <v>46463</v>
      </c>
      <c r="I39" s="441">
        <v>35419</v>
      </c>
      <c r="J39" s="441">
        <v>34869</v>
      </c>
      <c r="K39" s="313">
        <f t="shared" si="1"/>
        <v>116751</v>
      </c>
      <c r="L39" s="472">
        <v>170836</v>
      </c>
      <c r="M39" s="441">
        <v>1181</v>
      </c>
      <c r="N39" s="441">
        <v>159973</v>
      </c>
      <c r="O39" s="441">
        <v>161154</v>
      </c>
      <c r="P39" s="557">
        <v>94.33</v>
      </c>
      <c r="Q39" s="441">
        <v>6163</v>
      </c>
      <c r="R39" s="376">
        <v>779</v>
      </c>
      <c r="S39" s="441">
        <v>166915</v>
      </c>
      <c r="T39" s="522">
        <v>33354</v>
      </c>
      <c r="U39" s="472">
        <v>142546</v>
      </c>
      <c r="V39" s="376">
        <v>442</v>
      </c>
      <c r="W39" s="441">
        <v>138916</v>
      </c>
      <c r="X39" s="441">
        <v>139358</v>
      </c>
      <c r="Y39" s="557">
        <v>97.76</v>
      </c>
      <c r="Z39" s="441">
        <v>-4026</v>
      </c>
      <c r="AA39" s="376">
        <v>357</v>
      </c>
      <c r="AB39" s="441">
        <v>135247</v>
      </c>
      <c r="AC39" s="522">
        <v>18561</v>
      </c>
      <c r="AD39" s="375">
        <v>29571</v>
      </c>
      <c r="AE39" s="519">
        <v>1684</v>
      </c>
      <c r="AF39" s="99"/>
      <c r="AG39" s="319"/>
      <c r="AH39" s="320"/>
    </row>
    <row r="40" spans="1:34" x14ac:dyDescent="0.2">
      <c r="A40" s="263">
        <v>29</v>
      </c>
      <c r="B40" s="271" t="s">
        <v>97</v>
      </c>
      <c r="C40" s="264" t="s">
        <v>98</v>
      </c>
      <c r="D40" s="472">
        <v>23338</v>
      </c>
      <c r="E40" s="441">
        <v>21700</v>
      </c>
      <c r="F40" s="441">
        <v>20220</v>
      </c>
      <c r="G40" s="313">
        <f t="shared" si="0"/>
        <v>65258</v>
      </c>
      <c r="H40" s="441">
        <v>13181</v>
      </c>
      <c r="I40" s="441">
        <v>11005</v>
      </c>
      <c r="J40" s="441">
        <v>10672</v>
      </c>
      <c r="K40" s="313">
        <f t="shared" si="1"/>
        <v>34858</v>
      </c>
      <c r="L40" s="472">
        <v>73740</v>
      </c>
      <c r="M40" s="376">
        <v>880</v>
      </c>
      <c r="N40" s="441">
        <v>71893</v>
      </c>
      <c r="O40" s="441">
        <v>72773</v>
      </c>
      <c r="P40" s="557">
        <v>98.69</v>
      </c>
      <c r="Q40" s="376">
        <v>913</v>
      </c>
      <c r="R40" s="441">
        <v>1028</v>
      </c>
      <c r="S40" s="441">
        <v>73834</v>
      </c>
      <c r="T40" s="522">
        <v>9492</v>
      </c>
      <c r="U40" s="472">
        <v>40994</v>
      </c>
      <c r="V40" s="376">
        <v>160</v>
      </c>
      <c r="W40" s="441">
        <v>40005</v>
      </c>
      <c r="X40" s="441">
        <v>40165</v>
      </c>
      <c r="Y40" s="557">
        <v>97.98</v>
      </c>
      <c r="Z40" s="376">
        <v>-25</v>
      </c>
      <c r="AA40" s="376">
        <v>707</v>
      </c>
      <c r="AB40" s="441">
        <v>40687</v>
      </c>
      <c r="AC40" s="522">
        <v>4233</v>
      </c>
      <c r="AD40" s="375">
        <v>3287</v>
      </c>
      <c r="AE40" s="519">
        <v>187</v>
      </c>
      <c r="AF40" s="99"/>
      <c r="AG40" s="319"/>
      <c r="AH40" s="320"/>
    </row>
    <row r="41" spans="1:34" x14ac:dyDescent="0.2">
      <c r="A41" s="263">
        <v>30</v>
      </c>
      <c r="B41" s="271" t="s">
        <v>99</v>
      </c>
      <c r="C41" s="264" t="s">
        <v>100</v>
      </c>
      <c r="D41" s="472">
        <v>17304</v>
      </c>
      <c r="E41" s="441">
        <v>16398</v>
      </c>
      <c r="F41" s="441">
        <v>16804</v>
      </c>
      <c r="G41" s="313">
        <f t="shared" si="0"/>
        <v>50506</v>
      </c>
      <c r="H41" s="441">
        <v>9023</v>
      </c>
      <c r="I41" s="441">
        <v>8648</v>
      </c>
      <c r="J41" s="441">
        <v>7779</v>
      </c>
      <c r="K41" s="313">
        <f t="shared" si="1"/>
        <v>25450</v>
      </c>
      <c r="L41" s="472">
        <v>58246</v>
      </c>
      <c r="M41" s="376">
        <v>585</v>
      </c>
      <c r="N41" s="441">
        <v>56432</v>
      </c>
      <c r="O41" s="441">
        <v>57017</v>
      </c>
      <c r="P41" s="557">
        <v>97.89</v>
      </c>
      <c r="Q41" s="376">
        <v>497</v>
      </c>
      <c r="R41" s="376">
        <v>802</v>
      </c>
      <c r="S41" s="441">
        <v>57731</v>
      </c>
      <c r="T41" s="522">
        <v>9281</v>
      </c>
      <c r="U41" s="472">
        <v>29609</v>
      </c>
      <c r="V41" s="376">
        <v>42</v>
      </c>
      <c r="W41" s="441">
        <v>29071</v>
      </c>
      <c r="X41" s="441">
        <v>29113</v>
      </c>
      <c r="Y41" s="557">
        <v>98.32</v>
      </c>
      <c r="Z41" s="376">
        <v>-63</v>
      </c>
      <c r="AA41" s="376">
        <v>99</v>
      </c>
      <c r="AB41" s="441">
        <v>29107</v>
      </c>
      <c r="AC41" s="522">
        <v>2813</v>
      </c>
      <c r="AD41" s="375">
        <v>3837</v>
      </c>
      <c r="AE41" s="519">
        <v>324</v>
      </c>
      <c r="AF41" s="99"/>
      <c r="AG41" s="319"/>
      <c r="AH41" s="320"/>
    </row>
    <row r="42" spans="1:34" x14ac:dyDescent="0.2">
      <c r="A42" s="263">
        <v>31</v>
      </c>
      <c r="B42" s="271" t="s">
        <v>101</v>
      </c>
      <c r="C42" s="264" t="s">
        <v>102</v>
      </c>
      <c r="D42" s="472">
        <v>33267</v>
      </c>
      <c r="E42" s="441">
        <v>31317</v>
      </c>
      <c r="F42" s="441">
        <v>31046</v>
      </c>
      <c r="G42" s="313">
        <f t="shared" si="0"/>
        <v>95630</v>
      </c>
      <c r="H42" s="441">
        <v>32006</v>
      </c>
      <c r="I42" s="441">
        <v>34952</v>
      </c>
      <c r="J42" s="441">
        <v>33135</v>
      </c>
      <c r="K42" s="313">
        <f t="shared" si="1"/>
        <v>100093</v>
      </c>
      <c r="L42" s="472">
        <v>113378</v>
      </c>
      <c r="M42" s="441">
        <v>2978</v>
      </c>
      <c r="N42" s="441">
        <v>105513</v>
      </c>
      <c r="O42" s="441">
        <v>108491</v>
      </c>
      <c r="P42" s="557">
        <v>95.69</v>
      </c>
      <c r="Q42" s="441">
        <v>1718</v>
      </c>
      <c r="R42" s="441">
        <v>2730</v>
      </c>
      <c r="S42" s="441">
        <v>109961</v>
      </c>
      <c r="T42" s="522">
        <v>17436</v>
      </c>
      <c r="U42" s="472">
        <v>112032</v>
      </c>
      <c r="V42" s="376">
        <v>315</v>
      </c>
      <c r="W42" s="441">
        <v>108982</v>
      </c>
      <c r="X42" s="441">
        <v>109297</v>
      </c>
      <c r="Y42" s="557">
        <v>97.56</v>
      </c>
      <c r="Z42" s="376">
        <v>-850</v>
      </c>
      <c r="AA42" s="376">
        <v>967</v>
      </c>
      <c r="AB42" s="441">
        <v>109099</v>
      </c>
      <c r="AC42" s="522">
        <v>8034</v>
      </c>
      <c r="AD42" s="375">
        <v>23989</v>
      </c>
      <c r="AE42" s="519">
        <v>4734</v>
      </c>
      <c r="AF42" s="99"/>
      <c r="AG42" s="319"/>
      <c r="AH42" s="320"/>
    </row>
    <row r="43" spans="1:34" x14ac:dyDescent="0.2">
      <c r="A43" s="263">
        <v>32</v>
      </c>
      <c r="B43" s="271" t="s">
        <v>103</v>
      </c>
      <c r="C43" s="264" t="s">
        <v>104</v>
      </c>
      <c r="D43" s="472">
        <v>13814</v>
      </c>
      <c r="E43" s="441">
        <v>13826</v>
      </c>
      <c r="F43" s="441">
        <v>13414</v>
      </c>
      <c r="G43" s="313">
        <f t="shared" si="0"/>
        <v>41054</v>
      </c>
      <c r="H43" s="441">
        <v>9862</v>
      </c>
      <c r="I43" s="441">
        <v>9070</v>
      </c>
      <c r="J43" s="441">
        <v>8830</v>
      </c>
      <c r="K43" s="313">
        <f t="shared" si="1"/>
        <v>27762</v>
      </c>
      <c r="L43" s="472">
        <v>46175</v>
      </c>
      <c r="M43" s="376">
        <v>346</v>
      </c>
      <c r="N43" s="441">
        <v>45056</v>
      </c>
      <c r="O43" s="441">
        <v>45402</v>
      </c>
      <c r="P43" s="557">
        <v>98.3</v>
      </c>
      <c r="Q43" s="441">
        <v>1233</v>
      </c>
      <c r="R43" s="376">
        <v>390</v>
      </c>
      <c r="S43" s="441">
        <v>46679</v>
      </c>
      <c r="T43" s="522">
        <v>5673</v>
      </c>
      <c r="U43" s="472">
        <v>30356</v>
      </c>
      <c r="V43" s="376">
        <v>40</v>
      </c>
      <c r="W43" s="441">
        <v>28800</v>
      </c>
      <c r="X43" s="441">
        <v>28840</v>
      </c>
      <c r="Y43" s="557">
        <v>95</v>
      </c>
      <c r="Z43" s="441">
        <v>1626</v>
      </c>
      <c r="AA43" s="376">
        <v>92</v>
      </c>
      <c r="AB43" s="441">
        <v>30518</v>
      </c>
      <c r="AC43" s="522">
        <v>3488</v>
      </c>
      <c r="AD43" s="375">
        <v>2143</v>
      </c>
      <c r="AE43" s="519">
        <v>-28</v>
      </c>
      <c r="AF43" s="99"/>
      <c r="AG43" s="319"/>
      <c r="AH43" s="320"/>
    </row>
    <row r="44" spans="1:34" x14ac:dyDescent="0.2">
      <c r="A44" s="263">
        <v>33</v>
      </c>
      <c r="B44" s="271" t="s">
        <v>105</v>
      </c>
      <c r="C44" s="264" t="s">
        <v>106</v>
      </c>
      <c r="D44" s="472">
        <v>35670</v>
      </c>
      <c r="E44" s="441">
        <v>34712</v>
      </c>
      <c r="F44" s="441">
        <v>35121</v>
      </c>
      <c r="G44" s="313">
        <f t="shared" si="0"/>
        <v>105503</v>
      </c>
      <c r="H44" s="441">
        <v>33168</v>
      </c>
      <c r="I44" s="441">
        <v>26650</v>
      </c>
      <c r="J44" s="441">
        <v>26163</v>
      </c>
      <c r="K44" s="313">
        <f t="shared" si="1"/>
        <v>85981</v>
      </c>
      <c r="L44" s="472">
        <v>123249</v>
      </c>
      <c r="M44" s="441">
        <v>1406</v>
      </c>
      <c r="N44" s="441">
        <v>118253</v>
      </c>
      <c r="O44" s="441">
        <v>119659</v>
      </c>
      <c r="P44" s="557">
        <v>97.09</v>
      </c>
      <c r="Q44" s="441">
        <v>1796</v>
      </c>
      <c r="R44" s="441">
        <v>1529</v>
      </c>
      <c r="S44" s="441">
        <v>121578</v>
      </c>
      <c r="T44" s="522">
        <v>18810</v>
      </c>
      <c r="U44" s="472">
        <v>106862</v>
      </c>
      <c r="V44" s="376">
        <v>825</v>
      </c>
      <c r="W44" s="441">
        <v>104360</v>
      </c>
      <c r="X44" s="441">
        <v>105185</v>
      </c>
      <c r="Y44" s="557">
        <v>98.43</v>
      </c>
      <c r="Z44" s="376">
        <v>-370</v>
      </c>
      <c r="AA44" s="441">
        <v>1518</v>
      </c>
      <c r="AB44" s="441">
        <v>105508</v>
      </c>
      <c r="AC44" s="522">
        <v>13492</v>
      </c>
      <c r="AD44" s="375">
        <v>14942</v>
      </c>
      <c r="AE44" s="519">
        <v>1691</v>
      </c>
      <c r="AF44" s="99"/>
      <c r="AG44" s="319"/>
      <c r="AH44" s="320"/>
    </row>
    <row r="45" spans="1:34" x14ac:dyDescent="0.2">
      <c r="A45" s="263">
        <v>34</v>
      </c>
      <c r="B45" s="271" t="s">
        <v>107</v>
      </c>
      <c r="C45" s="264" t="s">
        <v>108</v>
      </c>
      <c r="D45" s="472">
        <v>53362</v>
      </c>
      <c r="E45" s="441">
        <v>55118</v>
      </c>
      <c r="F45" s="441">
        <v>56014</v>
      </c>
      <c r="G45" s="313">
        <f t="shared" si="0"/>
        <v>164494</v>
      </c>
      <c r="H45" s="441">
        <v>60383</v>
      </c>
      <c r="I45" s="441">
        <v>61810</v>
      </c>
      <c r="J45" s="441">
        <v>54849</v>
      </c>
      <c r="K45" s="313">
        <f t="shared" si="1"/>
        <v>177042</v>
      </c>
      <c r="L45" s="472">
        <v>187861</v>
      </c>
      <c r="M45" s="441">
        <v>1744</v>
      </c>
      <c r="N45" s="441">
        <v>178745</v>
      </c>
      <c r="O45" s="441">
        <v>180489</v>
      </c>
      <c r="P45" s="557">
        <v>96.08</v>
      </c>
      <c r="Q45" s="441">
        <v>2588</v>
      </c>
      <c r="R45" s="441">
        <v>3844</v>
      </c>
      <c r="S45" s="441">
        <v>185177</v>
      </c>
      <c r="T45" s="522">
        <v>27805</v>
      </c>
      <c r="U45" s="472">
        <v>209895</v>
      </c>
      <c r="V45" s="376">
        <v>786</v>
      </c>
      <c r="W45" s="441">
        <v>203904</v>
      </c>
      <c r="X45" s="441">
        <v>204690</v>
      </c>
      <c r="Y45" s="557">
        <v>97.52</v>
      </c>
      <c r="Z45" s="441">
        <v>-2694</v>
      </c>
      <c r="AA45" s="441">
        <v>3698</v>
      </c>
      <c r="AB45" s="441">
        <v>204908</v>
      </c>
      <c r="AC45" s="522">
        <v>28247</v>
      </c>
      <c r="AD45" s="375">
        <v>12880</v>
      </c>
      <c r="AE45" s="519">
        <v>1986</v>
      </c>
      <c r="AF45" s="99"/>
      <c r="AG45" s="319"/>
      <c r="AH45" s="320"/>
    </row>
    <row r="46" spans="1:34" x14ac:dyDescent="0.2">
      <c r="A46" s="263">
        <v>35</v>
      </c>
      <c r="B46" s="271" t="s">
        <v>109</v>
      </c>
      <c r="C46" s="264" t="s">
        <v>110</v>
      </c>
      <c r="D46" s="472">
        <v>19087</v>
      </c>
      <c r="E46" s="441">
        <v>17725</v>
      </c>
      <c r="F46" s="441">
        <v>18738</v>
      </c>
      <c r="G46" s="313">
        <f t="shared" si="0"/>
        <v>55550</v>
      </c>
      <c r="H46" s="441">
        <v>8503</v>
      </c>
      <c r="I46" s="441">
        <v>9224</v>
      </c>
      <c r="J46" s="441">
        <v>7634</v>
      </c>
      <c r="K46" s="313">
        <f t="shared" si="1"/>
        <v>25361</v>
      </c>
      <c r="L46" s="472">
        <v>64447</v>
      </c>
      <c r="M46" s="376">
        <v>533</v>
      </c>
      <c r="N46" s="441">
        <v>63152</v>
      </c>
      <c r="O46" s="441">
        <v>63685</v>
      </c>
      <c r="P46" s="557">
        <v>98.82</v>
      </c>
      <c r="Q46" s="376">
        <v>300</v>
      </c>
      <c r="R46" s="376">
        <v>604</v>
      </c>
      <c r="S46" s="441">
        <v>64056</v>
      </c>
      <c r="T46" s="522">
        <v>9623</v>
      </c>
      <c r="U46" s="472">
        <v>29773</v>
      </c>
      <c r="V46" s="376">
        <v>227</v>
      </c>
      <c r="W46" s="441">
        <v>29308</v>
      </c>
      <c r="X46" s="441">
        <v>29535</v>
      </c>
      <c r="Y46" s="557">
        <v>99.2</v>
      </c>
      <c r="Z46" s="376">
        <v>205</v>
      </c>
      <c r="AA46" s="376">
        <v>531</v>
      </c>
      <c r="AB46" s="441">
        <v>30044</v>
      </c>
      <c r="AC46" s="522">
        <v>3048</v>
      </c>
      <c r="AD46" s="375">
        <v>1166</v>
      </c>
      <c r="AE46" s="519">
        <v>118</v>
      </c>
      <c r="AF46" s="99"/>
      <c r="AG46" s="319"/>
      <c r="AH46" s="320"/>
    </row>
    <row r="47" spans="1:34" x14ac:dyDescent="0.2">
      <c r="A47" s="263">
        <v>36</v>
      </c>
      <c r="B47" s="271" t="s">
        <v>111</v>
      </c>
      <c r="C47" s="264" t="s">
        <v>112</v>
      </c>
      <c r="D47" s="472">
        <v>48763</v>
      </c>
      <c r="E47" s="441">
        <v>48434</v>
      </c>
      <c r="F47" s="441">
        <v>48321</v>
      </c>
      <c r="G47" s="313">
        <f t="shared" si="0"/>
        <v>145518</v>
      </c>
      <c r="H47" s="441">
        <v>25885</v>
      </c>
      <c r="I47" s="441">
        <v>22406</v>
      </c>
      <c r="J47" s="441">
        <v>22099</v>
      </c>
      <c r="K47" s="313">
        <f t="shared" si="1"/>
        <v>70390</v>
      </c>
      <c r="L47" s="472">
        <v>167821</v>
      </c>
      <c r="M47" s="441">
        <v>2214</v>
      </c>
      <c r="N47" s="441">
        <v>161492</v>
      </c>
      <c r="O47" s="441">
        <v>163706</v>
      </c>
      <c r="P47" s="557">
        <v>97.55</v>
      </c>
      <c r="Q47" s="441">
        <v>1083</v>
      </c>
      <c r="R47" s="441">
        <v>4009</v>
      </c>
      <c r="S47" s="441">
        <v>166584</v>
      </c>
      <c r="T47" s="522">
        <v>23707</v>
      </c>
      <c r="U47" s="472">
        <v>85120</v>
      </c>
      <c r="V47" s="441">
        <v>1561</v>
      </c>
      <c r="W47" s="441">
        <v>82484</v>
      </c>
      <c r="X47" s="441">
        <v>84045</v>
      </c>
      <c r="Y47" s="557">
        <v>98.74</v>
      </c>
      <c r="Z47" s="376">
        <v>-401</v>
      </c>
      <c r="AA47" s="441">
        <v>2250</v>
      </c>
      <c r="AB47" s="441">
        <v>84333</v>
      </c>
      <c r="AC47" s="522">
        <v>9269</v>
      </c>
      <c r="AD47" s="375">
        <v>13747</v>
      </c>
      <c r="AE47" s="519">
        <v>1777</v>
      </c>
      <c r="AF47" s="99"/>
      <c r="AG47" s="319"/>
      <c r="AH47" s="320"/>
    </row>
    <row r="48" spans="1:34" x14ac:dyDescent="0.2">
      <c r="A48" s="263">
        <v>37</v>
      </c>
      <c r="B48" s="271" t="s">
        <v>113</v>
      </c>
      <c r="C48" s="264" t="s">
        <v>114</v>
      </c>
      <c r="D48" s="472">
        <v>15664</v>
      </c>
      <c r="E48" s="441">
        <v>15437</v>
      </c>
      <c r="F48" s="441">
        <v>15442</v>
      </c>
      <c r="G48" s="313">
        <f t="shared" si="0"/>
        <v>46543</v>
      </c>
      <c r="H48" s="441">
        <v>8914</v>
      </c>
      <c r="I48" s="441">
        <v>7785</v>
      </c>
      <c r="J48" s="441">
        <v>7061</v>
      </c>
      <c r="K48" s="313">
        <f t="shared" si="1"/>
        <v>23760</v>
      </c>
      <c r="L48" s="472">
        <v>51882</v>
      </c>
      <c r="M48" s="376">
        <v>488</v>
      </c>
      <c r="N48" s="441">
        <v>50617</v>
      </c>
      <c r="O48" s="441">
        <v>51105</v>
      </c>
      <c r="P48" s="557">
        <v>98.5</v>
      </c>
      <c r="Q48" s="376">
        <v>455</v>
      </c>
      <c r="R48" s="376">
        <v>494</v>
      </c>
      <c r="S48" s="441">
        <v>51566</v>
      </c>
      <c r="T48" s="522">
        <v>6349</v>
      </c>
      <c r="U48" s="472">
        <v>27110</v>
      </c>
      <c r="V48" s="376">
        <v>87</v>
      </c>
      <c r="W48" s="441">
        <v>26575</v>
      </c>
      <c r="X48" s="441">
        <v>26662</v>
      </c>
      <c r="Y48" s="557">
        <v>98.35</v>
      </c>
      <c r="Z48" s="376">
        <v>-277</v>
      </c>
      <c r="AA48" s="376">
        <v>75</v>
      </c>
      <c r="AB48" s="441">
        <v>26373</v>
      </c>
      <c r="AC48" s="522">
        <v>3051</v>
      </c>
      <c r="AD48" s="375">
        <v>2213</v>
      </c>
      <c r="AE48" s="519">
        <v>162</v>
      </c>
      <c r="AF48" s="99"/>
      <c r="AG48" s="319"/>
      <c r="AH48" s="320"/>
    </row>
    <row r="49" spans="1:34" x14ac:dyDescent="0.2">
      <c r="A49" s="263">
        <v>38</v>
      </c>
      <c r="B49" s="271" t="s">
        <v>115</v>
      </c>
      <c r="C49" s="264" t="s">
        <v>116</v>
      </c>
      <c r="D49" s="472">
        <v>11995</v>
      </c>
      <c r="E49" s="441">
        <v>11753</v>
      </c>
      <c r="F49" s="441">
        <v>11857</v>
      </c>
      <c r="G49" s="313">
        <f t="shared" si="0"/>
        <v>35605</v>
      </c>
      <c r="H49" s="441">
        <v>11958</v>
      </c>
      <c r="I49" s="441">
        <v>10058</v>
      </c>
      <c r="J49" s="441">
        <v>10467</v>
      </c>
      <c r="K49" s="313">
        <f t="shared" si="1"/>
        <v>32483</v>
      </c>
      <c r="L49" s="472">
        <v>46685</v>
      </c>
      <c r="M49" s="376">
        <v>369</v>
      </c>
      <c r="N49" s="441">
        <v>45317</v>
      </c>
      <c r="O49" s="441">
        <v>45686</v>
      </c>
      <c r="P49" s="557">
        <v>97.86</v>
      </c>
      <c r="Q49" s="376">
        <v>575</v>
      </c>
      <c r="R49" s="376">
        <v>610</v>
      </c>
      <c r="S49" s="441">
        <v>46502</v>
      </c>
      <c r="T49" s="522">
        <v>11247</v>
      </c>
      <c r="U49" s="472">
        <v>40101</v>
      </c>
      <c r="V49" s="376">
        <v>97</v>
      </c>
      <c r="W49" s="441">
        <v>39511</v>
      </c>
      <c r="X49" s="441">
        <v>39608</v>
      </c>
      <c r="Y49" s="557">
        <v>98.77</v>
      </c>
      <c r="Z49" s="376">
        <v>29</v>
      </c>
      <c r="AA49" s="376">
        <v>97</v>
      </c>
      <c r="AB49" s="441">
        <v>39637</v>
      </c>
      <c r="AC49" s="522">
        <v>7076</v>
      </c>
      <c r="AD49" s="375">
        <v>3760</v>
      </c>
      <c r="AE49" s="519">
        <v>243</v>
      </c>
      <c r="AF49" s="99"/>
      <c r="AG49" s="319"/>
      <c r="AH49" s="320"/>
    </row>
    <row r="50" spans="1:34" x14ac:dyDescent="0.2">
      <c r="A50" s="263">
        <v>39</v>
      </c>
      <c r="B50" s="271" t="s">
        <v>117</v>
      </c>
      <c r="C50" s="264" t="s">
        <v>118</v>
      </c>
      <c r="D50" s="472">
        <v>15543</v>
      </c>
      <c r="E50" s="441">
        <v>15304</v>
      </c>
      <c r="F50" s="441">
        <v>15237</v>
      </c>
      <c r="G50" s="313">
        <f t="shared" si="0"/>
        <v>46084</v>
      </c>
      <c r="H50" s="441">
        <v>7017</v>
      </c>
      <c r="I50" s="441">
        <v>6015</v>
      </c>
      <c r="J50" s="441">
        <v>6711</v>
      </c>
      <c r="K50" s="313">
        <f t="shared" si="1"/>
        <v>19743</v>
      </c>
      <c r="L50" s="472">
        <v>52341</v>
      </c>
      <c r="M50" s="376">
        <v>579</v>
      </c>
      <c r="N50" s="441">
        <v>50897</v>
      </c>
      <c r="O50" s="441">
        <v>51476</v>
      </c>
      <c r="P50" s="557">
        <v>98.35</v>
      </c>
      <c r="Q50" s="376">
        <v>539</v>
      </c>
      <c r="R50" s="376">
        <v>746</v>
      </c>
      <c r="S50" s="441">
        <v>52182</v>
      </c>
      <c r="T50" s="522">
        <v>6881</v>
      </c>
      <c r="U50" s="472">
        <v>25350</v>
      </c>
      <c r="V50" s="376">
        <v>125</v>
      </c>
      <c r="W50" s="441">
        <v>24657</v>
      </c>
      <c r="X50" s="441">
        <v>24782</v>
      </c>
      <c r="Y50" s="557">
        <v>97.76</v>
      </c>
      <c r="Z50" s="376">
        <v>385</v>
      </c>
      <c r="AA50" s="376">
        <v>356</v>
      </c>
      <c r="AB50" s="441">
        <v>25398</v>
      </c>
      <c r="AC50" s="522">
        <v>3635</v>
      </c>
      <c r="AD50" s="375">
        <v>1572</v>
      </c>
      <c r="AE50" s="519">
        <v>144</v>
      </c>
      <c r="AF50" s="99"/>
      <c r="AG50" s="319"/>
      <c r="AH50" s="320"/>
    </row>
    <row r="51" spans="1:34" x14ac:dyDescent="0.2">
      <c r="A51" s="263">
        <v>40</v>
      </c>
      <c r="B51" s="271" t="s">
        <v>119</v>
      </c>
      <c r="C51" s="264" t="s">
        <v>120</v>
      </c>
      <c r="D51" s="472">
        <v>9150</v>
      </c>
      <c r="E51" s="441">
        <v>9444</v>
      </c>
      <c r="F51" s="441">
        <v>9305</v>
      </c>
      <c r="G51" s="313">
        <f t="shared" si="0"/>
        <v>27899</v>
      </c>
      <c r="H51" s="441">
        <v>6864</v>
      </c>
      <c r="I51" s="441">
        <v>7754</v>
      </c>
      <c r="J51" s="441">
        <v>6706</v>
      </c>
      <c r="K51" s="313">
        <f t="shared" si="1"/>
        <v>21324</v>
      </c>
      <c r="L51" s="472">
        <v>33987</v>
      </c>
      <c r="M51" s="376">
        <v>578</v>
      </c>
      <c r="N51" s="441">
        <v>31961</v>
      </c>
      <c r="O51" s="441">
        <v>32539</v>
      </c>
      <c r="P51" s="557">
        <v>95.74</v>
      </c>
      <c r="Q51" s="376">
        <v>601</v>
      </c>
      <c r="R51" s="441">
        <v>1069</v>
      </c>
      <c r="S51" s="441">
        <v>33631</v>
      </c>
      <c r="T51" s="522">
        <v>5987</v>
      </c>
      <c r="U51" s="472">
        <v>28197</v>
      </c>
      <c r="V51" s="376">
        <v>193</v>
      </c>
      <c r="W51" s="441">
        <v>26940</v>
      </c>
      <c r="X51" s="441">
        <v>27133</v>
      </c>
      <c r="Y51" s="557">
        <v>96.23</v>
      </c>
      <c r="Z51" s="376">
        <v>-356</v>
      </c>
      <c r="AA51" s="441">
        <v>1033</v>
      </c>
      <c r="AB51" s="441">
        <v>27617</v>
      </c>
      <c r="AC51" s="522">
        <v>3774</v>
      </c>
      <c r="AD51" s="375">
        <v>5552</v>
      </c>
      <c r="AE51" s="519">
        <v>207</v>
      </c>
      <c r="AF51" s="99"/>
      <c r="AG51" s="319"/>
      <c r="AH51" s="320"/>
    </row>
    <row r="52" spans="1:34" x14ac:dyDescent="0.2">
      <c r="A52" s="263">
        <v>41</v>
      </c>
      <c r="B52" s="271" t="s">
        <v>121</v>
      </c>
      <c r="C52" s="264" t="s">
        <v>122</v>
      </c>
      <c r="D52" s="472">
        <v>22697</v>
      </c>
      <c r="E52" s="441">
        <v>22286</v>
      </c>
      <c r="F52" s="441">
        <v>22040</v>
      </c>
      <c r="G52" s="313">
        <f t="shared" si="0"/>
        <v>67023</v>
      </c>
      <c r="H52" s="441">
        <v>16647</v>
      </c>
      <c r="I52" s="441">
        <v>12583</v>
      </c>
      <c r="J52" s="441">
        <v>12757</v>
      </c>
      <c r="K52" s="313">
        <f t="shared" si="1"/>
        <v>41987</v>
      </c>
      <c r="L52" s="472">
        <v>78747</v>
      </c>
      <c r="M52" s="441">
        <v>1478</v>
      </c>
      <c r="N52" s="441">
        <v>74864</v>
      </c>
      <c r="O52" s="441">
        <v>76342</v>
      </c>
      <c r="P52" s="557">
        <v>96.95</v>
      </c>
      <c r="Q52" s="376">
        <v>946</v>
      </c>
      <c r="R52" s="441">
        <v>1689</v>
      </c>
      <c r="S52" s="441">
        <v>77498</v>
      </c>
      <c r="T52" s="522">
        <v>11084</v>
      </c>
      <c r="U52" s="472">
        <v>51808</v>
      </c>
      <c r="V52" s="441">
        <v>1000</v>
      </c>
      <c r="W52" s="441">
        <v>47836</v>
      </c>
      <c r="X52" s="441">
        <v>48836</v>
      </c>
      <c r="Y52" s="557">
        <v>94.26</v>
      </c>
      <c r="Z52" s="441">
        <v>-1552</v>
      </c>
      <c r="AA52" s="441">
        <v>1158</v>
      </c>
      <c r="AB52" s="441">
        <v>47442</v>
      </c>
      <c r="AC52" s="522">
        <v>4212</v>
      </c>
      <c r="AD52" s="375">
        <v>7318</v>
      </c>
      <c r="AE52" s="519">
        <v>910</v>
      </c>
      <c r="AF52" s="99"/>
      <c r="AG52" s="319"/>
      <c r="AH52" s="320"/>
    </row>
    <row r="53" spans="1:34" x14ac:dyDescent="0.2">
      <c r="A53" s="263">
        <v>42</v>
      </c>
      <c r="B53" s="271" t="s">
        <v>123</v>
      </c>
      <c r="C53" s="264" t="s">
        <v>124</v>
      </c>
      <c r="D53" s="472">
        <v>23647</v>
      </c>
      <c r="E53" s="441">
        <v>25805</v>
      </c>
      <c r="F53" s="441">
        <v>24763</v>
      </c>
      <c r="G53" s="313">
        <f t="shared" si="0"/>
        <v>74215</v>
      </c>
      <c r="H53" s="441">
        <v>19188</v>
      </c>
      <c r="I53" s="441">
        <v>15755</v>
      </c>
      <c r="J53" s="441">
        <v>16542</v>
      </c>
      <c r="K53" s="313">
        <f t="shared" si="1"/>
        <v>51485</v>
      </c>
      <c r="L53" s="472">
        <v>84697</v>
      </c>
      <c r="M53" s="376">
        <v>674</v>
      </c>
      <c r="N53" s="441">
        <v>80214</v>
      </c>
      <c r="O53" s="441">
        <v>80888</v>
      </c>
      <c r="P53" s="557">
        <v>95.5</v>
      </c>
      <c r="Q53" s="441">
        <v>1636</v>
      </c>
      <c r="R53" s="376">
        <v>804</v>
      </c>
      <c r="S53" s="441">
        <v>82654</v>
      </c>
      <c r="T53" s="522">
        <v>11137</v>
      </c>
      <c r="U53" s="472">
        <v>60101</v>
      </c>
      <c r="V53" s="376">
        <v>635</v>
      </c>
      <c r="W53" s="441">
        <v>57045</v>
      </c>
      <c r="X53" s="441">
        <v>57680</v>
      </c>
      <c r="Y53" s="557">
        <v>95.97</v>
      </c>
      <c r="Z53" s="376">
        <v>829</v>
      </c>
      <c r="AA53" s="376">
        <v>690</v>
      </c>
      <c r="AB53" s="441">
        <v>58564</v>
      </c>
      <c r="AC53" s="522">
        <v>7302</v>
      </c>
      <c r="AD53" s="375">
        <v>13193</v>
      </c>
      <c r="AE53" s="519">
        <v>2046</v>
      </c>
      <c r="AF53" s="99"/>
      <c r="AG53" s="319"/>
      <c r="AH53" s="320"/>
    </row>
    <row r="54" spans="1:34" x14ac:dyDescent="0.2">
      <c r="A54" s="263">
        <v>43</v>
      </c>
      <c r="B54" s="271" t="s">
        <v>125</v>
      </c>
      <c r="C54" s="264" t="s">
        <v>126</v>
      </c>
      <c r="D54" s="472">
        <v>17722</v>
      </c>
      <c r="E54" s="441">
        <v>16839</v>
      </c>
      <c r="F54" s="441">
        <v>16850</v>
      </c>
      <c r="G54" s="313">
        <f t="shared" si="0"/>
        <v>51411</v>
      </c>
      <c r="H54" s="441">
        <v>28743</v>
      </c>
      <c r="I54" s="441">
        <v>25156</v>
      </c>
      <c r="J54" s="441">
        <v>25017</v>
      </c>
      <c r="K54" s="313">
        <f t="shared" si="1"/>
        <v>78916</v>
      </c>
      <c r="L54" s="472">
        <v>57738</v>
      </c>
      <c r="M54" s="376">
        <v>772</v>
      </c>
      <c r="N54" s="441">
        <v>55546</v>
      </c>
      <c r="O54" s="441">
        <v>56318</v>
      </c>
      <c r="P54" s="557">
        <v>97.54</v>
      </c>
      <c r="Q54" s="376">
        <v>589</v>
      </c>
      <c r="R54" s="376">
        <v>826</v>
      </c>
      <c r="S54" s="441">
        <v>56961</v>
      </c>
      <c r="T54" s="522">
        <v>8185</v>
      </c>
      <c r="U54" s="472">
        <v>96150</v>
      </c>
      <c r="V54" s="376">
        <v>739</v>
      </c>
      <c r="W54" s="441">
        <v>94604</v>
      </c>
      <c r="X54" s="441">
        <v>95343</v>
      </c>
      <c r="Y54" s="557">
        <v>99.16</v>
      </c>
      <c r="Z54" s="376">
        <v>-791</v>
      </c>
      <c r="AA54" s="376">
        <v>630</v>
      </c>
      <c r="AB54" s="441">
        <v>94443</v>
      </c>
      <c r="AC54" s="522">
        <v>9504</v>
      </c>
      <c r="AD54" s="375">
        <v>9713</v>
      </c>
      <c r="AE54" s="519">
        <v>0</v>
      </c>
      <c r="AF54" s="99"/>
      <c r="AG54" s="319"/>
      <c r="AH54" s="320"/>
    </row>
    <row r="55" spans="1:34" x14ac:dyDescent="0.2">
      <c r="A55" s="263">
        <v>44</v>
      </c>
      <c r="B55" s="271" t="s">
        <v>127</v>
      </c>
      <c r="C55" s="264" t="s">
        <v>128</v>
      </c>
      <c r="D55" s="472">
        <v>30654</v>
      </c>
      <c r="E55" s="441">
        <v>27612</v>
      </c>
      <c r="F55" s="441">
        <v>27482</v>
      </c>
      <c r="G55" s="313">
        <f t="shared" si="0"/>
        <v>85748</v>
      </c>
      <c r="H55" s="441">
        <v>165672</v>
      </c>
      <c r="I55" s="441">
        <v>132765</v>
      </c>
      <c r="J55" s="441">
        <v>128126</v>
      </c>
      <c r="K55" s="313">
        <f t="shared" si="1"/>
        <v>426563</v>
      </c>
      <c r="L55" s="472">
        <v>111936</v>
      </c>
      <c r="M55" s="441">
        <v>3770</v>
      </c>
      <c r="N55" s="441">
        <v>103969</v>
      </c>
      <c r="O55" s="441">
        <v>107739</v>
      </c>
      <c r="P55" s="557">
        <v>96.25</v>
      </c>
      <c r="Q55" s="441">
        <v>1572</v>
      </c>
      <c r="R55" s="441">
        <v>4199</v>
      </c>
      <c r="S55" s="441">
        <v>109740</v>
      </c>
      <c r="T55" s="522">
        <v>25042</v>
      </c>
      <c r="U55" s="472">
        <v>504076</v>
      </c>
      <c r="V55" s="441">
        <v>5492</v>
      </c>
      <c r="W55" s="441">
        <v>495433</v>
      </c>
      <c r="X55" s="441">
        <v>500925</v>
      </c>
      <c r="Y55" s="557">
        <v>99.37</v>
      </c>
      <c r="Z55" s="441">
        <v>-12764</v>
      </c>
      <c r="AA55" s="441">
        <v>5293</v>
      </c>
      <c r="AB55" s="441">
        <v>487962</v>
      </c>
      <c r="AC55" s="522">
        <v>54031</v>
      </c>
      <c r="AD55" s="375">
        <v>15932</v>
      </c>
      <c r="AE55" s="519">
        <v>663</v>
      </c>
      <c r="AF55" s="99"/>
      <c r="AG55" s="319"/>
      <c r="AH55" s="320"/>
    </row>
    <row r="56" spans="1:34" x14ac:dyDescent="0.2">
      <c r="A56" s="263">
        <v>45</v>
      </c>
      <c r="B56" s="271" t="s">
        <v>129</v>
      </c>
      <c r="C56" s="264" t="s">
        <v>130</v>
      </c>
      <c r="D56" s="472">
        <v>11419</v>
      </c>
      <c r="E56" s="441">
        <v>11044</v>
      </c>
      <c r="F56" s="441">
        <v>11515</v>
      </c>
      <c r="G56" s="313">
        <f t="shared" si="0"/>
        <v>33978</v>
      </c>
      <c r="H56" s="441">
        <v>10047</v>
      </c>
      <c r="I56" s="441">
        <v>10283</v>
      </c>
      <c r="J56" s="441">
        <v>10084</v>
      </c>
      <c r="K56" s="313">
        <f t="shared" si="1"/>
        <v>30414</v>
      </c>
      <c r="L56" s="472">
        <v>39675</v>
      </c>
      <c r="M56" s="376">
        <v>195</v>
      </c>
      <c r="N56" s="441">
        <v>37906</v>
      </c>
      <c r="O56" s="441">
        <v>38101</v>
      </c>
      <c r="P56" s="557">
        <v>96.03</v>
      </c>
      <c r="Q56" s="376">
        <v>606</v>
      </c>
      <c r="R56" s="376">
        <v>263</v>
      </c>
      <c r="S56" s="441">
        <v>38775</v>
      </c>
      <c r="T56" s="522">
        <v>5595</v>
      </c>
      <c r="U56" s="472">
        <v>34513</v>
      </c>
      <c r="V56" s="376">
        <v>67</v>
      </c>
      <c r="W56" s="441">
        <v>33080</v>
      </c>
      <c r="X56" s="441">
        <v>33147</v>
      </c>
      <c r="Y56" s="557">
        <v>96.04</v>
      </c>
      <c r="Z56" s="376">
        <v>-94</v>
      </c>
      <c r="AA56" s="376">
        <v>151</v>
      </c>
      <c r="AB56" s="441">
        <v>33137</v>
      </c>
      <c r="AC56" s="522">
        <v>4511</v>
      </c>
      <c r="AD56" s="375">
        <v>5990</v>
      </c>
      <c r="AE56" s="519">
        <v>28</v>
      </c>
      <c r="AF56" s="99"/>
      <c r="AG56" s="319"/>
      <c r="AH56" s="320"/>
    </row>
    <row r="57" spans="1:34" x14ac:dyDescent="0.2">
      <c r="A57" s="263">
        <v>46</v>
      </c>
      <c r="B57" s="271" t="s">
        <v>131</v>
      </c>
      <c r="C57" s="264" t="s">
        <v>132</v>
      </c>
      <c r="D57" s="472">
        <v>20329</v>
      </c>
      <c r="E57" s="441">
        <v>20119</v>
      </c>
      <c r="F57" s="441">
        <v>20101</v>
      </c>
      <c r="G57" s="313">
        <f t="shared" si="0"/>
        <v>60549</v>
      </c>
      <c r="H57" s="441">
        <v>16362</v>
      </c>
      <c r="I57" s="441">
        <v>13457</v>
      </c>
      <c r="J57" s="441">
        <v>13109</v>
      </c>
      <c r="K57" s="313">
        <f t="shared" si="1"/>
        <v>42928</v>
      </c>
      <c r="L57" s="472">
        <v>68637</v>
      </c>
      <c r="M57" s="376">
        <v>820</v>
      </c>
      <c r="N57" s="441">
        <v>66940</v>
      </c>
      <c r="O57" s="441">
        <v>67760</v>
      </c>
      <c r="P57" s="557">
        <v>98.72</v>
      </c>
      <c r="Q57" s="376">
        <v>353</v>
      </c>
      <c r="R57" s="376">
        <v>928</v>
      </c>
      <c r="S57" s="441">
        <v>68221</v>
      </c>
      <c r="T57" s="522">
        <v>9211</v>
      </c>
      <c r="U57" s="472">
        <v>52299</v>
      </c>
      <c r="V57" s="376">
        <v>468</v>
      </c>
      <c r="W57" s="441">
        <v>51609</v>
      </c>
      <c r="X57" s="441">
        <v>52077</v>
      </c>
      <c r="Y57" s="557">
        <v>99.58</v>
      </c>
      <c r="Z57" s="376">
        <v>-491</v>
      </c>
      <c r="AA57" s="376">
        <v>673</v>
      </c>
      <c r="AB57" s="441">
        <v>51791</v>
      </c>
      <c r="AC57" s="522">
        <v>5802</v>
      </c>
      <c r="AD57" s="375">
        <v>4047</v>
      </c>
      <c r="AE57" s="519">
        <v>53</v>
      </c>
      <c r="AF57" s="99"/>
      <c r="AG57" s="319"/>
      <c r="AH57" s="320"/>
    </row>
    <row r="58" spans="1:34" x14ac:dyDescent="0.2">
      <c r="A58" s="263">
        <v>47</v>
      </c>
      <c r="B58" s="271" t="s">
        <v>133</v>
      </c>
      <c r="C58" s="264" t="s">
        <v>134</v>
      </c>
      <c r="D58" s="472">
        <v>14263</v>
      </c>
      <c r="E58" s="441">
        <v>13999</v>
      </c>
      <c r="F58" s="441">
        <v>14280</v>
      </c>
      <c r="G58" s="313">
        <f t="shared" si="0"/>
        <v>42542</v>
      </c>
      <c r="H58" s="441">
        <v>13067</v>
      </c>
      <c r="I58" s="441">
        <v>10528</v>
      </c>
      <c r="J58" s="441">
        <v>11193</v>
      </c>
      <c r="K58" s="313">
        <f t="shared" si="1"/>
        <v>34788</v>
      </c>
      <c r="L58" s="472">
        <v>48861</v>
      </c>
      <c r="M58" s="376">
        <v>714</v>
      </c>
      <c r="N58" s="441">
        <v>47031</v>
      </c>
      <c r="O58" s="441">
        <v>47745</v>
      </c>
      <c r="P58" s="557">
        <v>97.72</v>
      </c>
      <c r="Q58" s="376">
        <v>731</v>
      </c>
      <c r="R58" s="376">
        <v>832</v>
      </c>
      <c r="S58" s="441">
        <v>48594</v>
      </c>
      <c r="T58" s="522">
        <v>6600</v>
      </c>
      <c r="U58" s="472">
        <v>42066</v>
      </c>
      <c r="V58" s="376">
        <v>571</v>
      </c>
      <c r="W58" s="441">
        <v>40893</v>
      </c>
      <c r="X58" s="441">
        <v>41464</v>
      </c>
      <c r="Y58" s="557">
        <v>98.57</v>
      </c>
      <c r="Z58" s="376">
        <v>-415</v>
      </c>
      <c r="AA58" s="376">
        <v>555</v>
      </c>
      <c r="AB58" s="441">
        <v>41033</v>
      </c>
      <c r="AC58" s="522">
        <v>4731</v>
      </c>
      <c r="AD58" s="375">
        <v>2383</v>
      </c>
      <c r="AE58" s="519">
        <v>80</v>
      </c>
      <c r="AF58" s="99"/>
      <c r="AG58" s="319"/>
      <c r="AH58" s="320"/>
    </row>
    <row r="59" spans="1:34" x14ac:dyDescent="0.2">
      <c r="A59" s="263">
        <v>48</v>
      </c>
      <c r="B59" s="271" t="s">
        <v>135</v>
      </c>
      <c r="C59" s="264" t="s">
        <v>136</v>
      </c>
      <c r="D59" s="472">
        <v>12712</v>
      </c>
      <c r="E59" s="441">
        <v>12389</v>
      </c>
      <c r="F59" s="441">
        <v>12342</v>
      </c>
      <c r="G59" s="313">
        <f t="shared" si="0"/>
        <v>37443</v>
      </c>
      <c r="H59" s="441">
        <v>4579</v>
      </c>
      <c r="I59" s="441">
        <v>3948</v>
      </c>
      <c r="J59" s="441">
        <v>3742</v>
      </c>
      <c r="K59" s="313">
        <f t="shared" si="1"/>
        <v>12269</v>
      </c>
      <c r="L59" s="472">
        <v>44581</v>
      </c>
      <c r="M59" s="376">
        <v>226</v>
      </c>
      <c r="N59" s="441">
        <v>43452</v>
      </c>
      <c r="O59" s="441">
        <v>43678</v>
      </c>
      <c r="P59" s="557">
        <v>97.97</v>
      </c>
      <c r="Q59" s="376">
        <v>557</v>
      </c>
      <c r="R59" s="376">
        <v>382</v>
      </c>
      <c r="S59" s="441">
        <v>44391</v>
      </c>
      <c r="T59" s="522">
        <v>7592</v>
      </c>
      <c r="U59" s="472">
        <v>15178</v>
      </c>
      <c r="V59" s="376">
        <v>90</v>
      </c>
      <c r="W59" s="441">
        <v>14868</v>
      </c>
      <c r="X59" s="441">
        <v>14958</v>
      </c>
      <c r="Y59" s="557">
        <v>98.55</v>
      </c>
      <c r="Z59" s="376">
        <v>177</v>
      </c>
      <c r="AA59" s="376">
        <v>105</v>
      </c>
      <c r="AB59" s="441">
        <v>15150</v>
      </c>
      <c r="AC59" s="522">
        <v>2278</v>
      </c>
      <c r="AD59" s="375">
        <v>2143</v>
      </c>
      <c r="AE59" s="519">
        <v>92</v>
      </c>
      <c r="AF59" s="99"/>
      <c r="AG59" s="319"/>
      <c r="AH59" s="320"/>
    </row>
    <row r="60" spans="1:34" x14ac:dyDescent="0.2">
      <c r="A60" s="263">
        <v>49</v>
      </c>
      <c r="B60" s="271" t="s">
        <v>718</v>
      </c>
      <c r="C60" s="264" t="s">
        <v>726</v>
      </c>
      <c r="D60" s="472">
        <v>44372</v>
      </c>
      <c r="E60" s="441">
        <v>43777</v>
      </c>
      <c r="F60" s="441">
        <v>43907</v>
      </c>
      <c r="G60" s="313">
        <f t="shared" si="0"/>
        <v>132056</v>
      </c>
      <c r="H60" s="441">
        <v>23155</v>
      </c>
      <c r="I60" s="441">
        <v>20495</v>
      </c>
      <c r="J60" s="441">
        <v>21757</v>
      </c>
      <c r="K60" s="313">
        <f t="shared" si="1"/>
        <v>65407</v>
      </c>
      <c r="L60" s="472">
        <v>151426</v>
      </c>
      <c r="M60" s="376">
        <v>849</v>
      </c>
      <c r="N60" s="441">
        <v>146633</v>
      </c>
      <c r="O60" s="441">
        <v>147482</v>
      </c>
      <c r="P60" s="557">
        <v>97.4</v>
      </c>
      <c r="Q60" s="441">
        <v>2607</v>
      </c>
      <c r="R60" s="441">
        <v>1234</v>
      </c>
      <c r="S60" s="441">
        <v>150474</v>
      </c>
      <c r="T60" s="522">
        <v>21534</v>
      </c>
      <c r="U60" s="472">
        <v>77677</v>
      </c>
      <c r="V60" s="376">
        <v>239</v>
      </c>
      <c r="W60" s="441">
        <v>76289</v>
      </c>
      <c r="X60" s="441">
        <v>76528</v>
      </c>
      <c r="Y60" s="557">
        <v>98.52</v>
      </c>
      <c r="Z60" s="441">
        <v>2144</v>
      </c>
      <c r="AA60" s="376">
        <v>643</v>
      </c>
      <c r="AB60" s="441">
        <v>79076</v>
      </c>
      <c r="AC60" s="522">
        <v>10248</v>
      </c>
      <c r="AD60" s="375">
        <v>12620</v>
      </c>
      <c r="AE60" s="519">
        <v>355</v>
      </c>
      <c r="AF60" s="99"/>
      <c r="AG60" s="319"/>
      <c r="AH60" s="320"/>
    </row>
    <row r="61" spans="1:34" x14ac:dyDescent="0.2">
      <c r="A61" s="263">
        <v>50</v>
      </c>
      <c r="B61" s="271" t="s">
        <v>137</v>
      </c>
      <c r="C61" s="264" t="s">
        <v>138</v>
      </c>
      <c r="D61" s="472">
        <v>22158</v>
      </c>
      <c r="E61" s="441">
        <v>22032</v>
      </c>
      <c r="F61" s="441">
        <v>22020</v>
      </c>
      <c r="G61" s="313">
        <f t="shared" si="0"/>
        <v>66210</v>
      </c>
      <c r="H61" s="441">
        <v>12749</v>
      </c>
      <c r="I61" s="441">
        <v>11225</v>
      </c>
      <c r="J61" s="441">
        <v>12144</v>
      </c>
      <c r="K61" s="313">
        <f t="shared" si="1"/>
        <v>36118</v>
      </c>
      <c r="L61" s="472">
        <v>75357</v>
      </c>
      <c r="M61" s="376">
        <v>885</v>
      </c>
      <c r="N61" s="441">
        <v>72765</v>
      </c>
      <c r="O61" s="441">
        <v>73650</v>
      </c>
      <c r="P61" s="557">
        <v>97.73</v>
      </c>
      <c r="Q61" s="376">
        <v>737</v>
      </c>
      <c r="R61" s="441">
        <v>1064</v>
      </c>
      <c r="S61" s="441">
        <v>74566</v>
      </c>
      <c r="T61" s="522">
        <v>10043</v>
      </c>
      <c r="U61" s="472">
        <v>43031</v>
      </c>
      <c r="V61" s="376">
        <v>503</v>
      </c>
      <c r="W61" s="441">
        <v>41729</v>
      </c>
      <c r="X61" s="441">
        <v>42232</v>
      </c>
      <c r="Y61" s="557">
        <v>98.14</v>
      </c>
      <c r="Z61" s="376">
        <v>-387</v>
      </c>
      <c r="AA61" s="376">
        <v>623</v>
      </c>
      <c r="AB61" s="441">
        <v>41965</v>
      </c>
      <c r="AC61" s="522">
        <v>5122</v>
      </c>
      <c r="AD61" s="375">
        <v>4327</v>
      </c>
      <c r="AE61" s="519">
        <v>281</v>
      </c>
      <c r="AF61" s="99"/>
      <c r="AG61" s="319"/>
      <c r="AH61" s="320"/>
    </row>
    <row r="62" spans="1:34" x14ac:dyDescent="0.2">
      <c r="A62" s="263">
        <v>51</v>
      </c>
      <c r="B62" s="271" t="s">
        <v>139</v>
      </c>
      <c r="C62" s="264" t="s">
        <v>140</v>
      </c>
      <c r="D62" s="472">
        <v>27280</v>
      </c>
      <c r="E62" s="441">
        <v>26687</v>
      </c>
      <c r="F62" s="441">
        <v>26530</v>
      </c>
      <c r="G62" s="313">
        <f t="shared" si="0"/>
        <v>80497</v>
      </c>
      <c r="H62" s="441">
        <v>24329</v>
      </c>
      <c r="I62" s="441">
        <v>19155</v>
      </c>
      <c r="J62" s="441">
        <v>20768</v>
      </c>
      <c r="K62" s="313">
        <f t="shared" si="1"/>
        <v>64252</v>
      </c>
      <c r="L62" s="472">
        <v>91794</v>
      </c>
      <c r="M62" s="376">
        <v>752</v>
      </c>
      <c r="N62" s="441">
        <v>89338</v>
      </c>
      <c r="O62" s="441">
        <v>90090</v>
      </c>
      <c r="P62" s="557">
        <v>98.14</v>
      </c>
      <c r="Q62" s="376">
        <v>869</v>
      </c>
      <c r="R62" s="376">
        <v>942</v>
      </c>
      <c r="S62" s="441">
        <v>91149</v>
      </c>
      <c r="T62" s="522">
        <v>11634</v>
      </c>
      <c r="U62" s="472">
        <v>77923</v>
      </c>
      <c r="V62" s="441">
        <v>1275</v>
      </c>
      <c r="W62" s="441">
        <v>74473</v>
      </c>
      <c r="X62" s="441">
        <v>75748</v>
      </c>
      <c r="Y62" s="557">
        <v>97.21</v>
      </c>
      <c r="Z62" s="376">
        <v>-810</v>
      </c>
      <c r="AA62" s="441">
        <v>1541</v>
      </c>
      <c r="AB62" s="441">
        <v>75204</v>
      </c>
      <c r="AC62" s="522">
        <v>7262</v>
      </c>
      <c r="AD62" s="375">
        <v>5480</v>
      </c>
      <c r="AE62" s="519">
        <v>168</v>
      </c>
      <c r="AF62" s="99"/>
      <c r="AG62" s="319"/>
      <c r="AH62" s="320"/>
    </row>
    <row r="63" spans="1:34" x14ac:dyDescent="0.2">
      <c r="A63" s="263">
        <v>52</v>
      </c>
      <c r="B63" s="271" t="s">
        <v>141</v>
      </c>
      <c r="C63" s="264" t="s">
        <v>142</v>
      </c>
      <c r="D63" s="472">
        <v>17173</v>
      </c>
      <c r="E63" s="441">
        <v>16924</v>
      </c>
      <c r="F63" s="441">
        <v>16863</v>
      </c>
      <c r="G63" s="313">
        <f t="shared" si="0"/>
        <v>50960</v>
      </c>
      <c r="H63" s="441">
        <v>14760</v>
      </c>
      <c r="I63" s="441">
        <v>15161</v>
      </c>
      <c r="J63" s="441">
        <v>14150</v>
      </c>
      <c r="K63" s="313">
        <f t="shared" si="1"/>
        <v>44071</v>
      </c>
      <c r="L63" s="472">
        <v>58179</v>
      </c>
      <c r="M63" s="376">
        <v>526</v>
      </c>
      <c r="N63" s="441">
        <v>56545</v>
      </c>
      <c r="O63" s="441">
        <v>57071</v>
      </c>
      <c r="P63" s="557">
        <v>98.1</v>
      </c>
      <c r="Q63" s="376">
        <v>643</v>
      </c>
      <c r="R63" s="376">
        <v>568</v>
      </c>
      <c r="S63" s="441">
        <v>57756</v>
      </c>
      <c r="T63" s="522">
        <v>7712</v>
      </c>
      <c r="U63" s="472">
        <v>54584</v>
      </c>
      <c r="V63" s="441">
        <v>3794</v>
      </c>
      <c r="W63" s="441">
        <v>49914</v>
      </c>
      <c r="X63" s="441">
        <v>53708</v>
      </c>
      <c r="Y63" s="557">
        <v>98.4</v>
      </c>
      <c r="Z63" s="376">
        <v>412</v>
      </c>
      <c r="AA63" s="441">
        <v>4206</v>
      </c>
      <c r="AB63" s="441">
        <v>54532</v>
      </c>
      <c r="AC63" s="522">
        <v>9371</v>
      </c>
      <c r="AD63" s="375">
        <v>2143</v>
      </c>
      <c r="AE63" s="519">
        <v>83</v>
      </c>
      <c r="AF63" s="99"/>
      <c r="AG63" s="319"/>
      <c r="AH63" s="320"/>
    </row>
    <row r="64" spans="1:34" x14ac:dyDescent="0.2">
      <c r="A64" s="263">
        <v>53</v>
      </c>
      <c r="B64" s="271" t="s">
        <v>143</v>
      </c>
      <c r="C64" s="264" t="s">
        <v>144</v>
      </c>
      <c r="D64" s="472">
        <v>22356</v>
      </c>
      <c r="E64" s="441">
        <v>21647</v>
      </c>
      <c r="F64" s="441">
        <v>22284</v>
      </c>
      <c r="G64" s="313">
        <f t="shared" si="0"/>
        <v>66287</v>
      </c>
      <c r="H64" s="441">
        <v>22217</v>
      </c>
      <c r="I64" s="441">
        <v>20860</v>
      </c>
      <c r="J64" s="441">
        <v>16478</v>
      </c>
      <c r="K64" s="313">
        <f t="shared" si="1"/>
        <v>59555</v>
      </c>
      <c r="L64" s="472">
        <v>74083</v>
      </c>
      <c r="M64" s="376">
        <v>629</v>
      </c>
      <c r="N64" s="441">
        <v>72152</v>
      </c>
      <c r="O64" s="441">
        <v>72781</v>
      </c>
      <c r="P64" s="557">
        <v>98.24</v>
      </c>
      <c r="Q64" s="376">
        <v>705</v>
      </c>
      <c r="R64" s="376">
        <v>928</v>
      </c>
      <c r="S64" s="441">
        <v>73785</v>
      </c>
      <c r="T64" s="522">
        <v>10100</v>
      </c>
      <c r="U64" s="472">
        <v>70843</v>
      </c>
      <c r="V64" s="376">
        <v>480</v>
      </c>
      <c r="W64" s="441">
        <v>69807</v>
      </c>
      <c r="X64" s="441">
        <v>70287</v>
      </c>
      <c r="Y64" s="557">
        <v>99.22</v>
      </c>
      <c r="Z64" s="376">
        <v>-414</v>
      </c>
      <c r="AA64" s="441">
        <v>1154</v>
      </c>
      <c r="AB64" s="441">
        <v>70547</v>
      </c>
      <c r="AC64" s="522">
        <v>8964</v>
      </c>
      <c r="AD64" s="375">
        <v>3383</v>
      </c>
      <c r="AE64" s="519">
        <v>152</v>
      </c>
      <c r="AF64" s="99"/>
      <c r="AG64" s="319"/>
      <c r="AH64" s="320"/>
    </row>
    <row r="65" spans="1:34" x14ac:dyDescent="0.2">
      <c r="A65" s="263">
        <v>54</v>
      </c>
      <c r="B65" s="271" t="s">
        <v>719</v>
      </c>
      <c r="C65" s="264" t="s">
        <v>727</v>
      </c>
      <c r="D65" s="472">
        <v>59772</v>
      </c>
      <c r="E65" s="441">
        <v>58818</v>
      </c>
      <c r="F65" s="441">
        <v>57561</v>
      </c>
      <c r="G65" s="313">
        <f t="shared" si="0"/>
        <v>176151</v>
      </c>
      <c r="H65" s="441">
        <v>37732</v>
      </c>
      <c r="I65" s="441">
        <v>40524</v>
      </c>
      <c r="J65" s="441">
        <v>36781</v>
      </c>
      <c r="K65" s="313">
        <f t="shared" si="1"/>
        <v>115037</v>
      </c>
      <c r="L65" s="472">
        <v>203742</v>
      </c>
      <c r="M65" s="441">
        <v>2421</v>
      </c>
      <c r="N65" s="441">
        <v>197350</v>
      </c>
      <c r="O65" s="441">
        <v>199771</v>
      </c>
      <c r="P65" s="557">
        <v>98.05</v>
      </c>
      <c r="Q65" s="441">
        <v>2325</v>
      </c>
      <c r="R65" s="441">
        <v>2744</v>
      </c>
      <c r="S65" s="441">
        <v>202419</v>
      </c>
      <c r="T65" s="522">
        <v>26987</v>
      </c>
      <c r="U65" s="472">
        <v>139642</v>
      </c>
      <c r="V65" s="441">
        <v>1288</v>
      </c>
      <c r="W65" s="441">
        <v>135844</v>
      </c>
      <c r="X65" s="441">
        <v>137132</v>
      </c>
      <c r="Y65" s="557">
        <v>98.2</v>
      </c>
      <c r="Z65" s="441">
        <v>-1596</v>
      </c>
      <c r="AA65" s="376">
        <v>911</v>
      </c>
      <c r="AB65" s="441">
        <v>135159</v>
      </c>
      <c r="AC65" s="522">
        <v>16087</v>
      </c>
      <c r="AD65" s="375">
        <v>16134</v>
      </c>
      <c r="AE65" s="519">
        <v>593</v>
      </c>
      <c r="AF65" s="99"/>
      <c r="AG65" s="319"/>
      <c r="AH65" s="320"/>
    </row>
    <row r="66" spans="1:34" x14ac:dyDescent="0.2">
      <c r="A66" s="263">
        <v>55</v>
      </c>
      <c r="B66" s="271" t="s">
        <v>720</v>
      </c>
      <c r="C66" s="264" t="s">
        <v>728</v>
      </c>
      <c r="D66" s="472">
        <v>49732</v>
      </c>
      <c r="E66" s="441">
        <v>48445</v>
      </c>
      <c r="F66" s="441">
        <v>48927</v>
      </c>
      <c r="G66" s="313">
        <f t="shared" si="0"/>
        <v>147104</v>
      </c>
      <c r="H66" s="441">
        <v>40723</v>
      </c>
      <c r="I66" s="441">
        <v>52935</v>
      </c>
      <c r="J66" s="441">
        <v>40579</v>
      </c>
      <c r="K66" s="313">
        <f t="shared" si="1"/>
        <v>134237</v>
      </c>
      <c r="L66" s="472">
        <v>171067</v>
      </c>
      <c r="M66" s="441">
        <v>2180</v>
      </c>
      <c r="N66" s="441">
        <v>164844</v>
      </c>
      <c r="O66" s="441">
        <v>167024</v>
      </c>
      <c r="P66" s="557">
        <v>97.64</v>
      </c>
      <c r="Q66" s="441">
        <v>2175</v>
      </c>
      <c r="R66" s="441">
        <v>1948</v>
      </c>
      <c r="S66" s="441">
        <v>168967</v>
      </c>
      <c r="T66" s="522">
        <v>23319</v>
      </c>
      <c r="U66" s="472">
        <v>156129</v>
      </c>
      <c r="V66" s="441">
        <v>1487</v>
      </c>
      <c r="W66" s="441">
        <v>152197</v>
      </c>
      <c r="X66" s="441">
        <v>153684</v>
      </c>
      <c r="Y66" s="557">
        <v>98.43</v>
      </c>
      <c r="Z66" s="441">
        <v>-1044</v>
      </c>
      <c r="AA66" s="376">
        <v>999</v>
      </c>
      <c r="AB66" s="441">
        <v>152152</v>
      </c>
      <c r="AC66" s="522">
        <v>14006</v>
      </c>
      <c r="AD66" s="375">
        <v>9935</v>
      </c>
      <c r="AE66" s="519">
        <v>462</v>
      </c>
      <c r="AF66" s="99"/>
      <c r="AG66" s="319"/>
      <c r="AH66" s="320"/>
    </row>
    <row r="67" spans="1:34" x14ac:dyDescent="0.2">
      <c r="A67" s="263">
        <v>56</v>
      </c>
      <c r="B67" s="271" t="s">
        <v>145</v>
      </c>
      <c r="C67" s="264" t="s">
        <v>146</v>
      </c>
      <c r="D67" s="472">
        <v>12039</v>
      </c>
      <c r="E67" s="441">
        <v>11836</v>
      </c>
      <c r="F67" s="441">
        <v>11907</v>
      </c>
      <c r="G67" s="313">
        <f t="shared" si="0"/>
        <v>35782</v>
      </c>
      <c r="H67" s="441">
        <v>10479</v>
      </c>
      <c r="I67" s="441">
        <v>10028</v>
      </c>
      <c r="J67" s="441">
        <v>9234</v>
      </c>
      <c r="K67" s="313">
        <f t="shared" si="1"/>
        <v>29741</v>
      </c>
      <c r="L67" s="472">
        <v>40681</v>
      </c>
      <c r="M67" s="376">
        <v>634</v>
      </c>
      <c r="N67" s="441">
        <v>38659</v>
      </c>
      <c r="O67" s="441">
        <v>39293</v>
      </c>
      <c r="P67" s="557">
        <v>96.59</v>
      </c>
      <c r="Q67" s="376">
        <v>814</v>
      </c>
      <c r="R67" s="376">
        <v>766</v>
      </c>
      <c r="S67" s="441">
        <v>40239</v>
      </c>
      <c r="T67" s="522">
        <v>5456</v>
      </c>
      <c r="U67" s="472">
        <v>36152</v>
      </c>
      <c r="V67" s="376">
        <v>299</v>
      </c>
      <c r="W67" s="441">
        <v>35029</v>
      </c>
      <c r="X67" s="441">
        <v>35328</v>
      </c>
      <c r="Y67" s="557">
        <v>97.72</v>
      </c>
      <c r="Z67" s="376">
        <v>-23</v>
      </c>
      <c r="AA67" s="376">
        <v>472</v>
      </c>
      <c r="AB67" s="441">
        <v>35478</v>
      </c>
      <c r="AC67" s="522">
        <v>3180</v>
      </c>
      <c r="AD67" s="375">
        <v>4340</v>
      </c>
      <c r="AE67" s="519">
        <v>64</v>
      </c>
      <c r="AF67" s="99"/>
      <c r="AG67" s="319"/>
      <c r="AH67" s="320"/>
    </row>
    <row r="68" spans="1:34" x14ac:dyDescent="0.2">
      <c r="A68" s="263">
        <v>57</v>
      </c>
      <c r="B68" s="271" t="s">
        <v>147</v>
      </c>
      <c r="C68" s="264" t="s">
        <v>148</v>
      </c>
      <c r="D68" s="472">
        <v>22324</v>
      </c>
      <c r="E68" s="441">
        <v>21420</v>
      </c>
      <c r="F68" s="441">
        <v>20498</v>
      </c>
      <c r="G68" s="313">
        <f t="shared" si="0"/>
        <v>64242</v>
      </c>
      <c r="H68" s="441">
        <v>12955</v>
      </c>
      <c r="I68" s="441">
        <v>12697</v>
      </c>
      <c r="J68" s="441">
        <v>10812</v>
      </c>
      <c r="K68" s="313">
        <f t="shared" si="1"/>
        <v>36464</v>
      </c>
      <c r="L68" s="472">
        <v>73586</v>
      </c>
      <c r="M68" s="376">
        <v>934</v>
      </c>
      <c r="N68" s="441">
        <v>71272</v>
      </c>
      <c r="O68" s="441">
        <v>72206</v>
      </c>
      <c r="P68" s="557">
        <v>98.12</v>
      </c>
      <c r="Q68" s="376">
        <v>796</v>
      </c>
      <c r="R68" s="441">
        <v>1124</v>
      </c>
      <c r="S68" s="441">
        <v>73192</v>
      </c>
      <c r="T68" s="522">
        <v>9383</v>
      </c>
      <c r="U68" s="472">
        <v>43991</v>
      </c>
      <c r="V68" s="376">
        <v>102</v>
      </c>
      <c r="W68" s="441">
        <v>43008</v>
      </c>
      <c r="X68" s="441">
        <v>43110</v>
      </c>
      <c r="Y68" s="557">
        <v>98</v>
      </c>
      <c r="Z68" s="376">
        <v>495</v>
      </c>
      <c r="AA68" s="376">
        <v>117</v>
      </c>
      <c r="AB68" s="441">
        <v>43620</v>
      </c>
      <c r="AC68" s="522">
        <v>4917</v>
      </c>
      <c r="AD68" s="375">
        <v>3890</v>
      </c>
      <c r="AE68" s="519">
        <v>144</v>
      </c>
      <c r="AF68" s="99"/>
      <c r="AG68" s="319"/>
      <c r="AH68" s="320"/>
    </row>
    <row r="69" spans="1:34" x14ac:dyDescent="0.2">
      <c r="A69" s="263">
        <v>58</v>
      </c>
      <c r="B69" s="271" t="s">
        <v>149</v>
      </c>
      <c r="C69" s="264" t="s">
        <v>150</v>
      </c>
      <c r="D69" s="472">
        <v>15985</v>
      </c>
      <c r="E69" s="441">
        <v>19277</v>
      </c>
      <c r="F69" s="441">
        <v>19333</v>
      </c>
      <c r="G69" s="313">
        <f t="shared" si="0"/>
        <v>54595</v>
      </c>
      <c r="H69" s="441">
        <v>5362</v>
      </c>
      <c r="I69" s="441">
        <v>5398</v>
      </c>
      <c r="J69" s="441">
        <v>5720</v>
      </c>
      <c r="K69" s="313">
        <f t="shared" si="1"/>
        <v>16480</v>
      </c>
      <c r="L69" s="472">
        <v>64633</v>
      </c>
      <c r="M69" s="376">
        <v>37</v>
      </c>
      <c r="N69" s="441">
        <v>64120</v>
      </c>
      <c r="O69" s="441">
        <v>64157</v>
      </c>
      <c r="P69" s="557">
        <v>99.26</v>
      </c>
      <c r="Q69" s="376">
        <v>564</v>
      </c>
      <c r="R69" s="376">
        <v>606</v>
      </c>
      <c r="S69" s="441">
        <v>65290</v>
      </c>
      <c r="T69" s="522">
        <v>13889</v>
      </c>
      <c r="U69" s="472">
        <v>20797</v>
      </c>
      <c r="V69" s="376">
        <v>419</v>
      </c>
      <c r="W69" s="441">
        <v>20083</v>
      </c>
      <c r="X69" s="441">
        <v>20502</v>
      </c>
      <c r="Y69" s="557">
        <v>98.58</v>
      </c>
      <c r="Z69" s="376">
        <v>227</v>
      </c>
      <c r="AA69" s="376">
        <v>247</v>
      </c>
      <c r="AB69" s="441">
        <v>20557</v>
      </c>
      <c r="AC69" s="522">
        <v>4112</v>
      </c>
      <c r="AD69" s="375">
        <v>898</v>
      </c>
      <c r="AE69" s="519">
        <v>42</v>
      </c>
      <c r="AF69" s="99"/>
      <c r="AG69" s="319"/>
      <c r="AH69" s="320"/>
    </row>
    <row r="70" spans="1:34" x14ac:dyDescent="0.2">
      <c r="A70" s="263">
        <v>59</v>
      </c>
      <c r="B70" s="271" t="s">
        <v>151</v>
      </c>
      <c r="C70" s="264" t="s">
        <v>152</v>
      </c>
      <c r="D70" s="472">
        <v>14634</v>
      </c>
      <c r="E70" s="441">
        <v>14537</v>
      </c>
      <c r="F70" s="441">
        <v>14662</v>
      </c>
      <c r="G70" s="313">
        <f t="shared" si="0"/>
        <v>43833</v>
      </c>
      <c r="H70" s="441">
        <v>8780</v>
      </c>
      <c r="I70" s="441">
        <v>7870</v>
      </c>
      <c r="J70" s="441">
        <v>7129</v>
      </c>
      <c r="K70" s="313">
        <f t="shared" si="1"/>
        <v>23779</v>
      </c>
      <c r="L70" s="472">
        <v>50522</v>
      </c>
      <c r="M70" s="376">
        <v>447</v>
      </c>
      <c r="N70" s="441">
        <v>48890</v>
      </c>
      <c r="O70" s="441">
        <v>49337</v>
      </c>
      <c r="P70" s="557">
        <v>97.65</v>
      </c>
      <c r="Q70" s="376">
        <v>432</v>
      </c>
      <c r="R70" s="376">
        <v>736</v>
      </c>
      <c r="S70" s="441">
        <v>50058</v>
      </c>
      <c r="T70" s="522">
        <v>7732</v>
      </c>
      <c r="U70" s="472">
        <v>27145</v>
      </c>
      <c r="V70" s="376">
        <v>227</v>
      </c>
      <c r="W70" s="441">
        <v>26125</v>
      </c>
      <c r="X70" s="441">
        <v>26352</v>
      </c>
      <c r="Y70" s="557">
        <v>97.08</v>
      </c>
      <c r="Z70" s="376">
        <v>-300</v>
      </c>
      <c r="AA70" s="376">
        <v>299</v>
      </c>
      <c r="AB70" s="441">
        <v>26124</v>
      </c>
      <c r="AC70" s="522">
        <v>3013</v>
      </c>
      <c r="AD70" s="375">
        <v>2434</v>
      </c>
      <c r="AE70" s="519">
        <v>107</v>
      </c>
      <c r="AF70" s="99"/>
      <c r="AG70" s="319"/>
      <c r="AH70" s="320"/>
    </row>
    <row r="71" spans="1:34" x14ac:dyDescent="0.2">
      <c r="A71" s="263">
        <v>60</v>
      </c>
      <c r="B71" s="271" t="s">
        <v>153</v>
      </c>
      <c r="C71" s="264" t="s">
        <v>154</v>
      </c>
      <c r="D71" s="472">
        <v>9359</v>
      </c>
      <c r="E71" s="441">
        <v>8922</v>
      </c>
      <c r="F71" s="441">
        <v>8962</v>
      </c>
      <c r="G71" s="313">
        <f t="shared" si="0"/>
        <v>27243</v>
      </c>
      <c r="H71" s="441">
        <v>5799</v>
      </c>
      <c r="I71" s="441">
        <v>4953</v>
      </c>
      <c r="J71" s="441">
        <v>4866</v>
      </c>
      <c r="K71" s="313">
        <f t="shared" si="1"/>
        <v>15618</v>
      </c>
      <c r="L71" s="472">
        <v>30571</v>
      </c>
      <c r="M71" s="376">
        <v>425</v>
      </c>
      <c r="N71" s="441">
        <v>29511</v>
      </c>
      <c r="O71" s="441">
        <v>29936</v>
      </c>
      <c r="P71" s="557">
        <v>97.92</v>
      </c>
      <c r="Q71" s="376">
        <v>252</v>
      </c>
      <c r="R71" s="376">
        <v>411</v>
      </c>
      <c r="S71" s="441">
        <v>30174</v>
      </c>
      <c r="T71" s="522">
        <v>4008</v>
      </c>
      <c r="U71" s="472">
        <v>17986</v>
      </c>
      <c r="V71" s="376">
        <v>217</v>
      </c>
      <c r="W71" s="441">
        <v>17421</v>
      </c>
      <c r="X71" s="441">
        <v>17638</v>
      </c>
      <c r="Y71" s="557">
        <v>98.07</v>
      </c>
      <c r="Z71" s="376">
        <v>-655</v>
      </c>
      <c r="AA71" s="376">
        <v>132</v>
      </c>
      <c r="AB71" s="441">
        <v>16898</v>
      </c>
      <c r="AC71" s="523">
        <v>993</v>
      </c>
      <c r="AD71" s="375">
        <v>1387</v>
      </c>
      <c r="AE71" s="519">
        <v>1</v>
      </c>
      <c r="AF71" s="99"/>
      <c r="AG71" s="319"/>
      <c r="AH71" s="320"/>
    </row>
    <row r="72" spans="1:34" x14ac:dyDescent="0.2">
      <c r="A72" s="263">
        <v>61</v>
      </c>
      <c r="B72" s="271" t="s">
        <v>155</v>
      </c>
      <c r="C72" s="264" t="s">
        <v>156</v>
      </c>
      <c r="D72" s="472">
        <v>1920</v>
      </c>
      <c r="E72" s="441">
        <v>1836</v>
      </c>
      <c r="F72" s="441">
        <v>1860</v>
      </c>
      <c r="G72" s="313">
        <f t="shared" si="0"/>
        <v>5616</v>
      </c>
      <c r="H72" s="441">
        <v>273936</v>
      </c>
      <c r="I72" s="441">
        <v>278729</v>
      </c>
      <c r="J72" s="441">
        <v>236032</v>
      </c>
      <c r="K72" s="313">
        <f t="shared" si="1"/>
        <v>788697</v>
      </c>
      <c r="L72" s="472">
        <v>6271</v>
      </c>
      <c r="M72" s="376">
        <v>29</v>
      </c>
      <c r="N72" s="441">
        <v>6132</v>
      </c>
      <c r="O72" s="441">
        <v>6161</v>
      </c>
      <c r="P72" s="557">
        <v>98.25</v>
      </c>
      <c r="Q72" s="376">
        <v>-153</v>
      </c>
      <c r="R72" s="376">
        <v>53</v>
      </c>
      <c r="S72" s="441">
        <v>6032</v>
      </c>
      <c r="T72" s="522">
        <v>1197</v>
      </c>
      <c r="U72" s="472">
        <v>823229</v>
      </c>
      <c r="V72" s="441">
        <v>24322</v>
      </c>
      <c r="W72" s="441">
        <v>789739</v>
      </c>
      <c r="X72" s="441">
        <v>814061</v>
      </c>
      <c r="Y72" s="557">
        <v>98.89</v>
      </c>
      <c r="Z72" s="441">
        <v>-17174</v>
      </c>
      <c r="AA72" s="441">
        <v>34510</v>
      </c>
      <c r="AB72" s="441">
        <v>807075</v>
      </c>
      <c r="AC72" s="522">
        <v>48765</v>
      </c>
      <c r="AD72" s="375">
        <v>178</v>
      </c>
      <c r="AE72" s="519">
        <v>8</v>
      </c>
      <c r="AF72" s="99"/>
      <c r="AG72" s="319"/>
      <c r="AH72" s="320"/>
    </row>
    <row r="73" spans="1:34" x14ac:dyDescent="0.2">
      <c r="A73" s="263">
        <v>62</v>
      </c>
      <c r="B73" s="271" t="s">
        <v>157</v>
      </c>
      <c r="C73" s="264" t="s">
        <v>158</v>
      </c>
      <c r="D73" s="472">
        <v>25806</v>
      </c>
      <c r="E73" s="441">
        <v>24947</v>
      </c>
      <c r="F73" s="441">
        <v>24908</v>
      </c>
      <c r="G73" s="313">
        <f t="shared" si="0"/>
        <v>75661</v>
      </c>
      <c r="H73" s="441">
        <v>20579</v>
      </c>
      <c r="I73" s="441">
        <v>15365</v>
      </c>
      <c r="J73" s="441">
        <v>14063</v>
      </c>
      <c r="K73" s="313">
        <f t="shared" si="1"/>
        <v>50007</v>
      </c>
      <c r="L73" s="472">
        <v>86246</v>
      </c>
      <c r="M73" s="441">
        <v>1054</v>
      </c>
      <c r="N73" s="441">
        <v>82868</v>
      </c>
      <c r="O73" s="441">
        <v>83922</v>
      </c>
      <c r="P73" s="557">
        <v>97.31</v>
      </c>
      <c r="Q73" s="441">
        <v>1136</v>
      </c>
      <c r="R73" s="441">
        <v>1165</v>
      </c>
      <c r="S73" s="441">
        <v>85169</v>
      </c>
      <c r="T73" s="522">
        <v>11503</v>
      </c>
      <c r="U73" s="472">
        <v>61694</v>
      </c>
      <c r="V73" s="376">
        <v>530</v>
      </c>
      <c r="W73" s="441">
        <v>59714</v>
      </c>
      <c r="X73" s="441">
        <v>60244</v>
      </c>
      <c r="Y73" s="557">
        <v>97.65</v>
      </c>
      <c r="Z73" s="376">
        <v>156</v>
      </c>
      <c r="AA73" s="376">
        <v>838</v>
      </c>
      <c r="AB73" s="441">
        <v>60708</v>
      </c>
      <c r="AC73" s="522">
        <v>6312</v>
      </c>
      <c r="AD73" s="375">
        <v>6346</v>
      </c>
      <c r="AE73" s="519">
        <v>330</v>
      </c>
      <c r="AF73" s="99"/>
      <c r="AG73" s="319"/>
      <c r="AH73" s="320"/>
    </row>
    <row r="74" spans="1:34" x14ac:dyDescent="0.2">
      <c r="A74" s="263">
        <v>63</v>
      </c>
      <c r="B74" s="271" t="s">
        <v>159</v>
      </c>
      <c r="C74" s="264" t="s">
        <v>160</v>
      </c>
      <c r="D74" s="472">
        <v>9228</v>
      </c>
      <c r="E74" s="441">
        <v>8955</v>
      </c>
      <c r="F74" s="441">
        <v>9145</v>
      </c>
      <c r="G74" s="313">
        <f t="shared" si="0"/>
        <v>27328</v>
      </c>
      <c r="H74" s="441">
        <v>34857</v>
      </c>
      <c r="I74" s="441">
        <v>2906</v>
      </c>
      <c r="J74" s="441">
        <v>3603</v>
      </c>
      <c r="K74" s="313">
        <f t="shared" si="1"/>
        <v>41366</v>
      </c>
      <c r="L74" s="472">
        <v>31230</v>
      </c>
      <c r="M74" s="376">
        <v>573</v>
      </c>
      <c r="N74" s="441">
        <v>30027</v>
      </c>
      <c r="O74" s="441">
        <v>30600</v>
      </c>
      <c r="P74" s="557">
        <v>97.98</v>
      </c>
      <c r="Q74" s="376">
        <v>391</v>
      </c>
      <c r="R74" s="376">
        <v>611</v>
      </c>
      <c r="S74" s="441">
        <v>31029</v>
      </c>
      <c r="T74" s="522">
        <v>4202</v>
      </c>
      <c r="U74" s="472">
        <v>42592</v>
      </c>
      <c r="V74" s="376">
        <v>294</v>
      </c>
      <c r="W74" s="441">
        <v>41883</v>
      </c>
      <c r="X74" s="441">
        <v>42177</v>
      </c>
      <c r="Y74" s="557">
        <v>99.03</v>
      </c>
      <c r="Z74" s="376">
        <v>14</v>
      </c>
      <c r="AA74" s="376">
        <v>180</v>
      </c>
      <c r="AB74" s="441">
        <v>42077</v>
      </c>
      <c r="AC74" s="522">
        <v>1603</v>
      </c>
      <c r="AD74" s="375">
        <v>1693</v>
      </c>
      <c r="AE74" s="519">
        <v>67</v>
      </c>
      <c r="AF74" s="99"/>
      <c r="AG74" s="319"/>
      <c r="AH74" s="320"/>
    </row>
    <row r="75" spans="1:34" x14ac:dyDescent="0.2">
      <c r="A75" s="263">
        <v>64</v>
      </c>
      <c r="B75" s="271" t="s">
        <v>161</v>
      </c>
      <c r="C75" s="264" t="s">
        <v>162</v>
      </c>
      <c r="D75" s="472">
        <v>6720</v>
      </c>
      <c r="E75" s="441">
        <v>7184</v>
      </c>
      <c r="F75" s="441">
        <v>7084</v>
      </c>
      <c r="G75" s="313">
        <f t="shared" si="0"/>
        <v>20988</v>
      </c>
      <c r="H75" s="441">
        <v>9834</v>
      </c>
      <c r="I75" s="441">
        <v>8690</v>
      </c>
      <c r="J75" s="441">
        <v>9114</v>
      </c>
      <c r="K75" s="313">
        <f t="shared" si="1"/>
        <v>27638</v>
      </c>
      <c r="L75" s="472">
        <v>23362</v>
      </c>
      <c r="M75" s="376">
        <v>188</v>
      </c>
      <c r="N75" s="441">
        <v>22579</v>
      </c>
      <c r="O75" s="441">
        <v>22767</v>
      </c>
      <c r="P75" s="557">
        <v>97.45</v>
      </c>
      <c r="Q75" s="376">
        <v>915</v>
      </c>
      <c r="R75" s="376">
        <v>199</v>
      </c>
      <c r="S75" s="441">
        <v>23693</v>
      </c>
      <c r="T75" s="522">
        <v>3887</v>
      </c>
      <c r="U75" s="472">
        <v>33260</v>
      </c>
      <c r="V75" s="376">
        <v>65</v>
      </c>
      <c r="W75" s="441">
        <v>32550</v>
      </c>
      <c r="X75" s="441">
        <v>32615</v>
      </c>
      <c r="Y75" s="557">
        <v>98.06</v>
      </c>
      <c r="Z75" s="376">
        <v>108</v>
      </c>
      <c r="AA75" s="376">
        <v>17</v>
      </c>
      <c r="AB75" s="441">
        <v>32675</v>
      </c>
      <c r="AC75" s="522">
        <v>4947</v>
      </c>
      <c r="AD75" s="375">
        <v>3279</v>
      </c>
      <c r="AE75" s="519">
        <v>26</v>
      </c>
      <c r="AF75" s="99"/>
      <c r="AG75" s="319"/>
      <c r="AH75" s="320"/>
    </row>
    <row r="76" spans="1:34" x14ac:dyDescent="0.2">
      <c r="A76" s="263">
        <v>65</v>
      </c>
      <c r="B76" s="271" t="s">
        <v>721</v>
      </c>
      <c r="C76" s="264" t="s">
        <v>729</v>
      </c>
      <c r="D76" s="472">
        <v>80190</v>
      </c>
      <c r="E76" s="441">
        <v>76196</v>
      </c>
      <c r="F76" s="441">
        <v>77369</v>
      </c>
      <c r="G76" s="313">
        <f t="shared" si="0"/>
        <v>233755</v>
      </c>
      <c r="H76" s="441">
        <v>51006</v>
      </c>
      <c r="I76" s="441">
        <v>38825</v>
      </c>
      <c r="J76" s="441">
        <v>37229</v>
      </c>
      <c r="K76" s="313">
        <f t="shared" si="1"/>
        <v>127060</v>
      </c>
      <c r="L76" s="472">
        <v>267265</v>
      </c>
      <c r="M76" s="441">
        <v>3803</v>
      </c>
      <c r="N76" s="441">
        <v>255785</v>
      </c>
      <c r="O76" s="441">
        <v>259588</v>
      </c>
      <c r="P76" s="557">
        <v>97.13</v>
      </c>
      <c r="Q76" s="441">
        <v>3365</v>
      </c>
      <c r="R76" s="441">
        <v>4827</v>
      </c>
      <c r="S76" s="441">
        <v>263977</v>
      </c>
      <c r="T76" s="522">
        <v>39162</v>
      </c>
      <c r="U76" s="472">
        <v>154776</v>
      </c>
      <c r="V76" s="441">
        <v>2905</v>
      </c>
      <c r="W76" s="441">
        <v>146899</v>
      </c>
      <c r="X76" s="441">
        <v>149804</v>
      </c>
      <c r="Y76" s="557">
        <v>96.79</v>
      </c>
      <c r="Z76" s="376">
        <v>-112</v>
      </c>
      <c r="AA76" s="441">
        <v>4398</v>
      </c>
      <c r="AB76" s="441">
        <v>151185</v>
      </c>
      <c r="AC76" s="522">
        <v>21176</v>
      </c>
      <c r="AD76" s="375">
        <v>14807</v>
      </c>
      <c r="AE76" s="519">
        <v>925</v>
      </c>
      <c r="AF76" s="99"/>
      <c r="AG76" s="319"/>
      <c r="AH76" s="320"/>
    </row>
    <row r="77" spans="1:34" x14ac:dyDescent="0.2">
      <c r="A77" s="263">
        <v>66</v>
      </c>
      <c r="B77" s="271" t="s">
        <v>163</v>
      </c>
      <c r="C77" s="264" t="s">
        <v>164</v>
      </c>
      <c r="D77" s="472">
        <v>16411</v>
      </c>
      <c r="E77" s="441">
        <v>15914</v>
      </c>
      <c r="F77" s="441">
        <v>15905</v>
      </c>
      <c r="G77" s="313">
        <f t="shared" ref="G77:G140" si="2">SUM(D77:F77)</f>
        <v>48230</v>
      </c>
      <c r="H77" s="441">
        <v>9029</v>
      </c>
      <c r="I77" s="441">
        <v>7396</v>
      </c>
      <c r="J77" s="441">
        <v>7935</v>
      </c>
      <c r="K77" s="313">
        <f t="shared" ref="K77:K140" si="3">SUM(H77:J77)</f>
        <v>24360</v>
      </c>
      <c r="L77" s="472">
        <v>54815</v>
      </c>
      <c r="M77" s="376">
        <v>620</v>
      </c>
      <c r="N77" s="441">
        <v>53592</v>
      </c>
      <c r="O77" s="441">
        <v>54212</v>
      </c>
      <c r="P77" s="557">
        <v>98.9</v>
      </c>
      <c r="Q77" s="441">
        <v>1254</v>
      </c>
      <c r="R77" s="376">
        <v>753</v>
      </c>
      <c r="S77" s="441">
        <v>55599</v>
      </c>
      <c r="T77" s="522">
        <v>8497</v>
      </c>
      <c r="U77" s="472">
        <v>28860</v>
      </c>
      <c r="V77" s="376">
        <v>76</v>
      </c>
      <c r="W77" s="441">
        <v>28291</v>
      </c>
      <c r="X77" s="441">
        <v>28367</v>
      </c>
      <c r="Y77" s="557">
        <v>98.29</v>
      </c>
      <c r="Z77" s="441">
        <v>1014</v>
      </c>
      <c r="AA77" s="376">
        <v>188</v>
      </c>
      <c r="AB77" s="441">
        <v>29493</v>
      </c>
      <c r="AC77" s="522">
        <v>4224</v>
      </c>
      <c r="AD77" s="375">
        <v>1116</v>
      </c>
      <c r="AE77" s="519">
        <v>-82</v>
      </c>
      <c r="AF77" s="99"/>
      <c r="AG77" s="319"/>
      <c r="AH77" s="320"/>
    </row>
    <row r="78" spans="1:34" x14ac:dyDescent="0.2">
      <c r="A78" s="263">
        <v>67</v>
      </c>
      <c r="B78" s="271" t="s">
        <v>165</v>
      </c>
      <c r="C78" s="264" t="s">
        <v>166</v>
      </c>
      <c r="D78" s="472">
        <v>32161</v>
      </c>
      <c r="E78" s="441">
        <v>32234</v>
      </c>
      <c r="F78" s="441">
        <v>32281</v>
      </c>
      <c r="G78" s="313">
        <f t="shared" si="2"/>
        <v>96676</v>
      </c>
      <c r="H78" s="441">
        <v>34954</v>
      </c>
      <c r="I78" s="441">
        <v>29807</v>
      </c>
      <c r="J78" s="441">
        <v>33297</v>
      </c>
      <c r="K78" s="313">
        <f t="shared" si="3"/>
        <v>98058</v>
      </c>
      <c r="L78" s="472">
        <v>110215</v>
      </c>
      <c r="M78" s="441">
        <v>1082</v>
      </c>
      <c r="N78" s="441">
        <v>104268</v>
      </c>
      <c r="O78" s="441">
        <v>105350</v>
      </c>
      <c r="P78" s="557">
        <v>95.59</v>
      </c>
      <c r="Q78" s="441">
        <v>2735</v>
      </c>
      <c r="R78" s="441">
        <v>1552</v>
      </c>
      <c r="S78" s="441">
        <v>108555</v>
      </c>
      <c r="T78" s="522">
        <v>15151</v>
      </c>
      <c r="U78" s="472">
        <v>119120</v>
      </c>
      <c r="V78" s="441">
        <v>1547</v>
      </c>
      <c r="W78" s="441">
        <v>114935</v>
      </c>
      <c r="X78" s="441">
        <v>116482</v>
      </c>
      <c r="Y78" s="557">
        <v>97.79</v>
      </c>
      <c r="Z78" s="376">
        <v>-837</v>
      </c>
      <c r="AA78" s="441">
        <v>1942</v>
      </c>
      <c r="AB78" s="441">
        <v>116040</v>
      </c>
      <c r="AC78" s="522">
        <v>12590</v>
      </c>
      <c r="AD78" s="375">
        <v>13479</v>
      </c>
      <c r="AE78" s="519">
        <v>1475</v>
      </c>
      <c r="AF78" s="99"/>
      <c r="AG78" s="319"/>
      <c r="AH78" s="320"/>
    </row>
    <row r="79" spans="1:34" x14ac:dyDescent="0.2">
      <c r="A79" s="263">
        <v>68</v>
      </c>
      <c r="B79" s="271" t="s">
        <v>167</v>
      </c>
      <c r="C79" s="264" t="s">
        <v>168</v>
      </c>
      <c r="D79" s="472">
        <v>9965</v>
      </c>
      <c r="E79" s="441">
        <v>9592</v>
      </c>
      <c r="F79" s="441">
        <v>9613</v>
      </c>
      <c r="G79" s="313">
        <f t="shared" si="2"/>
        <v>29170</v>
      </c>
      <c r="H79" s="441">
        <v>5582</v>
      </c>
      <c r="I79" s="441">
        <v>4799</v>
      </c>
      <c r="J79" s="441">
        <v>4872</v>
      </c>
      <c r="K79" s="313">
        <f t="shared" si="3"/>
        <v>15253</v>
      </c>
      <c r="L79" s="472">
        <v>32640</v>
      </c>
      <c r="M79" s="376">
        <v>345</v>
      </c>
      <c r="N79" s="441">
        <v>31874</v>
      </c>
      <c r="O79" s="441">
        <v>32219</v>
      </c>
      <c r="P79" s="557">
        <v>98.7</v>
      </c>
      <c r="Q79" s="376">
        <v>110</v>
      </c>
      <c r="R79" s="376">
        <v>499</v>
      </c>
      <c r="S79" s="441">
        <v>32483</v>
      </c>
      <c r="T79" s="522">
        <v>4321</v>
      </c>
      <c r="U79" s="472">
        <v>17572</v>
      </c>
      <c r="V79" s="376">
        <v>129</v>
      </c>
      <c r="W79" s="441">
        <v>17139</v>
      </c>
      <c r="X79" s="441">
        <v>17268</v>
      </c>
      <c r="Y79" s="557">
        <v>98.3</v>
      </c>
      <c r="Z79" s="376">
        <v>374</v>
      </c>
      <c r="AA79" s="376">
        <v>64</v>
      </c>
      <c r="AB79" s="441">
        <v>17577</v>
      </c>
      <c r="AC79" s="522">
        <v>2122</v>
      </c>
      <c r="AD79" s="375">
        <v>884</v>
      </c>
      <c r="AE79" s="519">
        <v>103</v>
      </c>
      <c r="AF79" s="99"/>
      <c r="AG79" s="319"/>
      <c r="AH79" s="320"/>
    </row>
    <row r="80" spans="1:34" x14ac:dyDescent="0.2">
      <c r="A80" s="263">
        <v>69</v>
      </c>
      <c r="B80" s="271" t="s">
        <v>169</v>
      </c>
      <c r="C80" s="264" t="s">
        <v>170</v>
      </c>
      <c r="D80" s="472">
        <v>14148</v>
      </c>
      <c r="E80" s="441">
        <v>14108</v>
      </c>
      <c r="F80" s="441">
        <v>13985</v>
      </c>
      <c r="G80" s="313">
        <f t="shared" si="2"/>
        <v>42241</v>
      </c>
      <c r="H80" s="441">
        <v>31349</v>
      </c>
      <c r="I80" s="441">
        <v>31882</v>
      </c>
      <c r="J80" s="441">
        <v>29219</v>
      </c>
      <c r="K80" s="313">
        <f t="shared" si="3"/>
        <v>92450</v>
      </c>
      <c r="L80" s="472">
        <v>48031</v>
      </c>
      <c r="M80" s="376">
        <v>422</v>
      </c>
      <c r="N80" s="441">
        <v>46770</v>
      </c>
      <c r="O80" s="441">
        <v>47192</v>
      </c>
      <c r="P80" s="557">
        <v>98.25</v>
      </c>
      <c r="Q80" s="376">
        <v>372</v>
      </c>
      <c r="R80" s="376">
        <v>496</v>
      </c>
      <c r="S80" s="441">
        <v>47638</v>
      </c>
      <c r="T80" s="522">
        <v>6854</v>
      </c>
      <c r="U80" s="472">
        <v>113923</v>
      </c>
      <c r="V80" s="376">
        <v>528</v>
      </c>
      <c r="W80" s="441">
        <v>112155</v>
      </c>
      <c r="X80" s="441">
        <v>112683</v>
      </c>
      <c r="Y80" s="557">
        <v>98.91</v>
      </c>
      <c r="Z80" s="376">
        <v>-562</v>
      </c>
      <c r="AA80" s="441">
        <v>1285</v>
      </c>
      <c r="AB80" s="441">
        <v>112878</v>
      </c>
      <c r="AC80" s="522">
        <v>18665</v>
      </c>
      <c r="AD80" s="375">
        <v>2708</v>
      </c>
      <c r="AE80" s="519">
        <v>85</v>
      </c>
      <c r="AF80" s="99"/>
      <c r="AG80" s="319"/>
      <c r="AH80" s="320"/>
    </row>
    <row r="81" spans="1:34" x14ac:dyDescent="0.2">
      <c r="A81" s="263">
        <v>70</v>
      </c>
      <c r="B81" s="271" t="s">
        <v>171</v>
      </c>
      <c r="C81" s="264" t="s">
        <v>172</v>
      </c>
      <c r="D81" s="472">
        <v>41729</v>
      </c>
      <c r="E81" s="441">
        <v>46128</v>
      </c>
      <c r="F81" s="441">
        <v>45919</v>
      </c>
      <c r="G81" s="313">
        <f t="shared" si="2"/>
        <v>133776</v>
      </c>
      <c r="H81" s="441">
        <v>28652</v>
      </c>
      <c r="I81" s="441">
        <v>29371</v>
      </c>
      <c r="J81" s="441">
        <v>30559</v>
      </c>
      <c r="K81" s="313">
        <f t="shared" si="3"/>
        <v>88582</v>
      </c>
      <c r="L81" s="472">
        <v>171305</v>
      </c>
      <c r="M81" s="441">
        <v>1258</v>
      </c>
      <c r="N81" s="441">
        <v>163557</v>
      </c>
      <c r="O81" s="441">
        <v>164815</v>
      </c>
      <c r="P81" s="557">
        <v>96.21</v>
      </c>
      <c r="Q81" s="441">
        <v>3944</v>
      </c>
      <c r="R81" s="441">
        <v>1473</v>
      </c>
      <c r="S81" s="441">
        <v>168974</v>
      </c>
      <c r="T81" s="522">
        <v>30909</v>
      </c>
      <c r="U81" s="472">
        <v>113668</v>
      </c>
      <c r="V81" s="441">
        <v>1949</v>
      </c>
      <c r="W81" s="441">
        <v>109553</v>
      </c>
      <c r="X81" s="441">
        <v>111502</v>
      </c>
      <c r="Y81" s="557">
        <v>98.09</v>
      </c>
      <c r="Z81" s="441">
        <v>2365</v>
      </c>
      <c r="AA81" s="441">
        <v>2702</v>
      </c>
      <c r="AB81" s="441">
        <v>114620</v>
      </c>
      <c r="AC81" s="522">
        <v>18634</v>
      </c>
      <c r="AD81" s="375">
        <v>35387</v>
      </c>
      <c r="AE81" s="519">
        <v>7235</v>
      </c>
      <c r="AF81" s="99"/>
      <c r="AG81" s="319"/>
      <c r="AH81" s="320"/>
    </row>
    <row r="82" spans="1:34" x14ac:dyDescent="0.2">
      <c r="A82" s="263">
        <v>71</v>
      </c>
      <c r="B82" s="271" t="s">
        <v>173</v>
      </c>
      <c r="C82" s="264" t="s">
        <v>174</v>
      </c>
      <c r="D82" s="472">
        <v>23321</v>
      </c>
      <c r="E82" s="441">
        <v>22371</v>
      </c>
      <c r="F82" s="441">
        <v>22557</v>
      </c>
      <c r="G82" s="313">
        <f t="shared" si="2"/>
        <v>68249</v>
      </c>
      <c r="H82" s="441">
        <v>16938</v>
      </c>
      <c r="I82" s="441">
        <v>15208</v>
      </c>
      <c r="J82" s="441">
        <v>16029</v>
      </c>
      <c r="K82" s="313">
        <f t="shared" si="3"/>
        <v>48175</v>
      </c>
      <c r="L82" s="472">
        <v>77923</v>
      </c>
      <c r="M82" s="376">
        <v>692</v>
      </c>
      <c r="N82" s="441">
        <v>75468</v>
      </c>
      <c r="O82" s="441">
        <v>76160</v>
      </c>
      <c r="P82" s="557">
        <v>97.74</v>
      </c>
      <c r="Q82" s="441">
        <v>1521</v>
      </c>
      <c r="R82" s="376">
        <v>703</v>
      </c>
      <c r="S82" s="441">
        <v>77692</v>
      </c>
      <c r="T82" s="522">
        <v>10220</v>
      </c>
      <c r="U82" s="472">
        <v>64038</v>
      </c>
      <c r="V82" s="376">
        <v>349</v>
      </c>
      <c r="W82" s="441">
        <v>62456</v>
      </c>
      <c r="X82" s="441">
        <v>62805</v>
      </c>
      <c r="Y82" s="557">
        <v>98.07</v>
      </c>
      <c r="Z82" s="441">
        <v>-1245</v>
      </c>
      <c r="AA82" s="376">
        <v>861</v>
      </c>
      <c r="AB82" s="441">
        <v>62072</v>
      </c>
      <c r="AC82" s="522">
        <v>7866</v>
      </c>
      <c r="AD82" s="375">
        <v>6473</v>
      </c>
      <c r="AE82" s="519">
        <v>338</v>
      </c>
      <c r="AF82" s="99"/>
      <c r="AG82" s="319"/>
      <c r="AH82" s="320"/>
    </row>
    <row r="83" spans="1:34" x14ac:dyDescent="0.2">
      <c r="A83" s="263">
        <v>72</v>
      </c>
      <c r="B83" s="271" t="s">
        <v>175</v>
      </c>
      <c r="C83" s="264" t="s">
        <v>176</v>
      </c>
      <c r="D83" s="472">
        <v>12185</v>
      </c>
      <c r="E83" s="441">
        <v>12533</v>
      </c>
      <c r="F83" s="441">
        <v>12508</v>
      </c>
      <c r="G83" s="313">
        <f t="shared" si="2"/>
        <v>37226</v>
      </c>
      <c r="H83" s="441">
        <v>10094</v>
      </c>
      <c r="I83" s="441">
        <v>8660</v>
      </c>
      <c r="J83" s="441">
        <v>8751</v>
      </c>
      <c r="K83" s="313">
        <f t="shared" si="3"/>
        <v>27505</v>
      </c>
      <c r="L83" s="472">
        <v>44788</v>
      </c>
      <c r="M83" s="376">
        <v>442</v>
      </c>
      <c r="N83" s="441">
        <v>42215</v>
      </c>
      <c r="O83" s="441">
        <v>42657</v>
      </c>
      <c r="P83" s="557">
        <v>95.24</v>
      </c>
      <c r="Q83" s="376">
        <v>994</v>
      </c>
      <c r="R83" s="376">
        <v>676</v>
      </c>
      <c r="S83" s="441">
        <v>43885</v>
      </c>
      <c r="T83" s="522">
        <v>7854</v>
      </c>
      <c r="U83" s="472">
        <v>34475</v>
      </c>
      <c r="V83" s="376">
        <v>289</v>
      </c>
      <c r="W83" s="441">
        <v>33135</v>
      </c>
      <c r="X83" s="441">
        <v>33424</v>
      </c>
      <c r="Y83" s="557">
        <v>96.95</v>
      </c>
      <c r="Z83" s="376">
        <v>-215</v>
      </c>
      <c r="AA83" s="376">
        <v>575</v>
      </c>
      <c r="AB83" s="441">
        <v>33495</v>
      </c>
      <c r="AC83" s="522">
        <v>4473</v>
      </c>
      <c r="AD83" s="375">
        <v>5276</v>
      </c>
      <c r="AE83" s="519">
        <v>981</v>
      </c>
      <c r="AF83" s="99"/>
      <c r="AG83" s="319"/>
      <c r="AH83" s="320"/>
    </row>
    <row r="84" spans="1:34" x14ac:dyDescent="0.2">
      <c r="A84" s="263">
        <v>73</v>
      </c>
      <c r="B84" s="271" t="s">
        <v>177</v>
      </c>
      <c r="C84" s="264" t="s">
        <v>178</v>
      </c>
      <c r="D84" s="472">
        <v>14353</v>
      </c>
      <c r="E84" s="441">
        <v>14102</v>
      </c>
      <c r="F84" s="441">
        <v>14180</v>
      </c>
      <c r="G84" s="313">
        <f t="shared" si="2"/>
        <v>42635</v>
      </c>
      <c r="H84" s="441">
        <v>24753</v>
      </c>
      <c r="I84" s="441">
        <v>23448</v>
      </c>
      <c r="J84" s="441">
        <v>24257</v>
      </c>
      <c r="K84" s="313">
        <f t="shared" si="3"/>
        <v>72458</v>
      </c>
      <c r="L84" s="472">
        <v>47779</v>
      </c>
      <c r="M84" s="376">
        <v>736</v>
      </c>
      <c r="N84" s="441">
        <v>45636</v>
      </c>
      <c r="O84" s="441">
        <v>46372</v>
      </c>
      <c r="P84" s="557">
        <v>97.06</v>
      </c>
      <c r="Q84" s="376">
        <v>837</v>
      </c>
      <c r="R84" s="376">
        <v>994</v>
      </c>
      <c r="S84" s="441">
        <v>47467</v>
      </c>
      <c r="T84" s="522">
        <v>6764</v>
      </c>
      <c r="U84" s="472">
        <v>84107</v>
      </c>
      <c r="V84" s="441">
        <v>1307</v>
      </c>
      <c r="W84" s="441">
        <v>81618</v>
      </c>
      <c r="X84" s="441">
        <v>82925</v>
      </c>
      <c r="Y84" s="557">
        <v>98.59</v>
      </c>
      <c r="Z84" s="441">
        <v>-2155</v>
      </c>
      <c r="AA84" s="441">
        <v>2930</v>
      </c>
      <c r="AB84" s="441">
        <v>82393</v>
      </c>
      <c r="AC84" s="522">
        <v>11147</v>
      </c>
      <c r="AD84" s="375">
        <v>4588</v>
      </c>
      <c r="AE84" s="519">
        <v>1069</v>
      </c>
      <c r="AF84" s="99"/>
      <c r="AG84" s="319"/>
      <c r="AH84" s="320"/>
    </row>
    <row r="85" spans="1:34" x14ac:dyDescent="0.2">
      <c r="A85" s="263">
        <v>74</v>
      </c>
      <c r="B85" s="271" t="s">
        <v>179</v>
      </c>
      <c r="C85" s="264" t="s">
        <v>180</v>
      </c>
      <c r="D85" s="472">
        <v>12070</v>
      </c>
      <c r="E85" s="441">
        <v>11825</v>
      </c>
      <c r="F85" s="441">
        <v>11761</v>
      </c>
      <c r="G85" s="313">
        <f t="shared" si="2"/>
        <v>35656</v>
      </c>
      <c r="H85" s="441">
        <v>11088</v>
      </c>
      <c r="I85" s="441">
        <v>9742</v>
      </c>
      <c r="J85" s="441">
        <v>10315</v>
      </c>
      <c r="K85" s="313">
        <f t="shared" si="3"/>
        <v>31145</v>
      </c>
      <c r="L85" s="472">
        <v>39439</v>
      </c>
      <c r="M85" s="376">
        <v>521</v>
      </c>
      <c r="N85" s="441">
        <v>38240</v>
      </c>
      <c r="O85" s="441">
        <v>38761</v>
      </c>
      <c r="P85" s="557">
        <v>98.28</v>
      </c>
      <c r="Q85" s="376">
        <v>493</v>
      </c>
      <c r="R85" s="376">
        <v>644</v>
      </c>
      <c r="S85" s="441">
        <v>39377</v>
      </c>
      <c r="T85" s="522">
        <v>5152</v>
      </c>
      <c r="U85" s="472">
        <v>39221</v>
      </c>
      <c r="V85" s="376">
        <v>819</v>
      </c>
      <c r="W85" s="441">
        <v>38053</v>
      </c>
      <c r="X85" s="441">
        <v>38872</v>
      </c>
      <c r="Y85" s="557">
        <v>99.11</v>
      </c>
      <c r="Z85" s="376">
        <v>-372</v>
      </c>
      <c r="AA85" s="441">
        <v>1068</v>
      </c>
      <c r="AB85" s="441">
        <v>38749</v>
      </c>
      <c r="AC85" s="522">
        <v>4754</v>
      </c>
      <c r="AD85" s="375">
        <v>2057</v>
      </c>
      <c r="AE85" s="519">
        <v>66</v>
      </c>
      <c r="AF85" s="99"/>
      <c r="AG85" s="319"/>
      <c r="AH85" s="320"/>
    </row>
    <row r="86" spans="1:34" x14ac:dyDescent="0.2">
      <c r="A86" s="263">
        <v>75</v>
      </c>
      <c r="B86" s="271" t="s">
        <v>181</v>
      </c>
      <c r="C86" s="264" t="s">
        <v>182</v>
      </c>
      <c r="D86" s="472">
        <v>25748</v>
      </c>
      <c r="E86" s="441">
        <v>25251</v>
      </c>
      <c r="F86" s="441">
        <v>24968</v>
      </c>
      <c r="G86" s="313">
        <f t="shared" si="2"/>
        <v>75967</v>
      </c>
      <c r="H86" s="441">
        <v>24691</v>
      </c>
      <c r="I86" s="441">
        <v>25562</v>
      </c>
      <c r="J86" s="441">
        <v>22646</v>
      </c>
      <c r="K86" s="313">
        <f t="shared" si="3"/>
        <v>72899</v>
      </c>
      <c r="L86" s="472">
        <v>88705</v>
      </c>
      <c r="M86" s="376">
        <v>699</v>
      </c>
      <c r="N86" s="441">
        <v>82061</v>
      </c>
      <c r="O86" s="441">
        <v>82760</v>
      </c>
      <c r="P86" s="557">
        <v>93.3</v>
      </c>
      <c r="Q86" s="441">
        <v>2300</v>
      </c>
      <c r="R86" s="441">
        <v>1486</v>
      </c>
      <c r="S86" s="441">
        <v>85847</v>
      </c>
      <c r="T86" s="522">
        <v>12322</v>
      </c>
      <c r="U86" s="472">
        <v>86826</v>
      </c>
      <c r="V86" s="376">
        <v>110</v>
      </c>
      <c r="W86" s="441">
        <v>82651</v>
      </c>
      <c r="X86" s="441">
        <v>82761</v>
      </c>
      <c r="Y86" s="557">
        <v>95.32</v>
      </c>
      <c r="Z86" s="376">
        <v>-19</v>
      </c>
      <c r="AA86" s="376">
        <v>670</v>
      </c>
      <c r="AB86" s="441">
        <v>83302</v>
      </c>
      <c r="AC86" s="522">
        <v>10417</v>
      </c>
      <c r="AD86" s="375">
        <v>15521</v>
      </c>
      <c r="AE86" s="519">
        <v>145</v>
      </c>
      <c r="AF86" s="99"/>
      <c r="AG86" s="319"/>
      <c r="AH86" s="320"/>
    </row>
    <row r="87" spans="1:34" x14ac:dyDescent="0.2">
      <c r="A87" s="263">
        <v>76</v>
      </c>
      <c r="B87" s="271" t="s">
        <v>183</v>
      </c>
      <c r="C87" s="264" t="s">
        <v>184</v>
      </c>
      <c r="D87" s="472">
        <v>13953</v>
      </c>
      <c r="E87" s="441">
        <v>12554</v>
      </c>
      <c r="F87" s="441">
        <v>12761</v>
      </c>
      <c r="G87" s="313">
        <f t="shared" si="2"/>
        <v>39268</v>
      </c>
      <c r="H87" s="441">
        <v>5468</v>
      </c>
      <c r="I87" s="441">
        <v>5210</v>
      </c>
      <c r="J87" s="441">
        <v>4330</v>
      </c>
      <c r="K87" s="313">
        <f t="shared" si="3"/>
        <v>15008</v>
      </c>
      <c r="L87" s="472">
        <v>43034</v>
      </c>
      <c r="M87" s="376">
        <v>704</v>
      </c>
      <c r="N87" s="441">
        <v>41587</v>
      </c>
      <c r="O87" s="441">
        <v>42291</v>
      </c>
      <c r="P87" s="557">
        <v>98.27</v>
      </c>
      <c r="Q87" s="376">
        <v>332</v>
      </c>
      <c r="R87" s="376">
        <v>766</v>
      </c>
      <c r="S87" s="441">
        <v>42685</v>
      </c>
      <c r="T87" s="522">
        <v>5229</v>
      </c>
      <c r="U87" s="472">
        <v>17381</v>
      </c>
      <c r="V87" s="376">
        <v>160</v>
      </c>
      <c r="W87" s="441">
        <v>16811</v>
      </c>
      <c r="X87" s="441">
        <v>16971</v>
      </c>
      <c r="Y87" s="557">
        <v>97.64</v>
      </c>
      <c r="Z87" s="376">
        <v>45</v>
      </c>
      <c r="AA87" s="376">
        <v>156</v>
      </c>
      <c r="AB87" s="441">
        <v>17012</v>
      </c>
      <c r="AC87" s="522">
        <v>1693</v>
      </c>
      <c r="AD87" s="375">
        <v>1669</v>
      </c>
      <c r="AE87" s="519">
        <v>94</v>
      </c>
      <c r="AF87" s="99"/>
      <c r="AG87" s="319"/>
      <c r="AH87" s="320"/>
    </row>
    <row r="88" spans="1:34" x14ac:dyDescent="0.2">
      <c r="A88" s="263">
        <v>77</v>
      </c>
      <c r="B88" s="271" t="s">
        <v>185</v>
      </c>
      <c r="C88" s="264" t="s">
        <v>186</v>
      </c>
      <c r="D88" s="472">
        <v>28767</v>
      </c>
      <c r="E88" s="441">
        <v>27533</v>
      </c>
      <c r="F88" s="441">
        <v>27966</v>
      </c>
      <c r="G88" s="313">
        <f t="shared" si="2"/>
        <v>84266</v>
      </c>
      <c r="H88" s="441">
        <v>27238</v>
      </c>
      <c r="I88" s="441">
        <v>22651</v>
      </c>
      <c r="J88" s="441">
        <v>23250</v>
      </c>
      <c r="K88" s="313">
        <f t="shared" si="3"/>
        <v>73139</v>
      </c>
      <c r="L88" s="472">
        <v>100478</v>
      </c>
      <c r="M88" s="376">
        <v>572</v>
      </c>
      <c r="N88" s="441">
        <v>93709</v>
      </c>
      <c r="O88" s="441">
        <v>94281</v>
      </c>
      <c r="P88" s="557">
        <v>93.83</v>
      </c>
      <c r="Q88" s="441">
        <v>3493</v>
      </c>
      <c r="R88" s="376">
        <v>816</v>
      </c>
      <c r="S88" s="441">
        <v>98018</v>
      </c>
      <c r="T88" s="522">
        <v>17368</v>
      </c>
      <c r="U88" s="472">
        <v>92855</v>
      </c>
      <c r="V88" s="376">
        <v>504</v>
      </c>
      <c r="W88" s="441">
        <v>88736</v>
      </c>
      <c r="X88" s="441">
        <v>89240</v>
      </c>
      <c r="Y88" s="557">
        <v>96.11</v>
      </c>
      <c r="Z88" s="376">
        <v>-183</v>
      </c>
      <c r="AA88" s="376">
        <v>671</v>
      </c>
      <c r="AB88" s="441">
        <v>89224</v>
      </c>
      <c r="AC88" s="522">
        <v>14436</v>
      </c>
      <c r="AD88" s="375">
        <v>17029</v>
      </c>
      <c r="AE88" s="519">
        <v>379</v>
      </c>
      <c r="AF88" s="99"/>
      <c r="AG88" s="319"/>
      <c r="AH88" s="320"/>
    </row>
    <row r="89" spans="1:34" x14ac:dyDescent="0.2">
      <c r="A89" s="263">
        <v>78</v>
      </c>
      <c r="B89" s="271" t="s">
        <v>187</v>
      </c>
      <c r="C89" s="264" t="s">
        <v>188</v>
      </c>
      <c r="D89" s="472">
        <v>15612</v>
      </c>
      <c r="E89" s="441">
        <v>15324</v>
      </c>
      <c r="F89" s="441">
        <v>15338</v>
      </c>
      <c r="G89" s="313">
        <f t="shared" si="2"/>
        <v>46274</v>
      </c>
      <c r="H89" s="441">
        <v>11062</v>
      </c>
      <c r="I89" s="441">
        <v>9047</v>
      </c>
      <c r="J89" s="441">
        <v>8634</v>
      </c>
      <c r="K89" s="313">
        <f t="shared" si="3"/>
        <v>28743</v>
      </c>
      <c r="L89" s="472">
        <v>52710</v>
      </c>
      <c r="M89" s="376">
        <v>330</v>
      </c>
      <c r="N89" s="441">
        <v>51187</v>
      </c>
      <c r="O89" s="441">
        <v>51517</v>
      </c>
      <c r="P89" s="557">
        <v>97.74</v>
      </c>
      <c r="Q89" s="376">
        <v>837</v>
      </c>
      <c r="R89" s="376">
        <v>454</v>
      </c>
      <c r="S89" s="441">
        <v>52478</v>
      </c>
      <c r="T89" s="522">
        <v>7261</v>
      </c>
      <c r="U89" s="472">
        <v>34469</v>
      </c>
      <c r="V89" s="376">
        <v>33</v>
      </c>
      <c r="W89" s="441">
        <v>33804</v>
      </c>
      <c r="X89" s="441">
        <v>33837</v>
      </c>
      <c r="Y89" s="557">
        <v>98.17</v>
      </c>
      <c r="Z89" s="376">
        <v>630</v>
      </c>
      <c r="AA89" s="376">
        <v>86</v>
      </c>
      <c r="AB89" s="441">
        <v>34520</v>
      </c>
      <c r="AC89" s="522">
        <v>4257</v>
      </c>
      <c r="AD89" s="375">
        <v>3066</v>
      </c>
      <c r="AE89" s="519">
        <v>45</v>
      </c>
      <c r="AF89" s="99"/>
      <c r="AG89" s="319"/>
      <c r="AH89" s="320"/>
    </row>
    <row r="90" spans="1:34" x14ac:dyDescent="0.2">
      <c r="A90" s="263">
        <v>79</v>
      </c>
      <c r="B90" s="271" t="s">
        <v>189</v>
      </c>
      <c r="C90" s="264" t="s">
        <v>190</v>
      </c>
      <c r="D90" s="472">
        <v>32510</v>
      </c>
      <c r="E90" s="441">
        <v>31334</v>
      </c>
      <c r="F90" s="441">
        <v>31613</v>
      </c>
      <c r="G90" s="313">
        <f t="shared" si="2"/>
        <v>95457</v>
      </c>
      <c r="H90" s="441">
        <v>30443</v>
      </c>
      <c r="I90" s="441">
        <v>25121</v>
      </c>
      <c r="J90" s="441">
        <v>23717</v>
      </c>
      <c r="K90" s="313">
        <f t="shared" si="3"/>
        <v>79281</v>
      </c>
      <c r="L90" s="472">
        <v>108127</v>
      </c>
      <c r="M90" s="376">
        <v>651</v>
      </c>
      <c r="N90" s="441">
        <v>105058</v>
      </c>
      <c r="O90" s="441">
        <v>105709</v>
      </c>
      <c r="P90" s="557">
        <v>97.76</v>
      </c>
      <c r="Q90" s="441">
        <v>2282</v>
      </c>
      <c r="R90" s="376">
        <v>761</v>
      </c>
      <c r="S90" s="441">
        <v>108101</v>
      </c>
      <c r="T90" s="522">
        <v>15016</v>
      </c>
      <c r="U90" s="472">
        <v>95789</v>
      </c>
      <c r="V90" s="376">
        <v>359</v>
      </c>
      <c r="W90" s="441">
        <v>92711</v>
      </c>
      <c r="X90" s="441">
        <v>93070</v>
      </c>
      <c r="Y90" s="557">
        <v>97.16</v>
      </c>
      <c r="Z90" s="441">
        <v>1625</v>
      </c>
      <c r="AA90" s="376">
        <v>580</v>
      </c>
      <c r="AB90" s="441">
        <v>94916</v>
      </c>
      <c r="AC90" s="522">
        <v>14452</v>
      </c>
      <c r="AD90" s="375">
        <v>4340</v>
      </c>
      <c r="AE90" s="519">
        <v>497</v>
      </c>
      <c r="AF90" s="99"/>
      <c r="AG90" s="319"/>
      <c r="AH90" s="320"/>
    </row>
    <row r="91" spans="1:34" x14ac:dyDescent="0.2">
      <c r="A91" s="263">
        <v>80</v>
      </c>
      <c r="B91" s="271" t="s">
        <v>191</v>
      </c>
      <c r="C91" s="264" t="s">
        <v>730</v>
      </c>
      <c r="D91" s="472">
        <v>62987</v>
      </c>
      <c r="E91" s="441">
        <v>61689</v>
      </c>
      <c r="F91" s="441">
        <v>60201</v>
      </c>
      <c r="G91" s="313">
        <f t="shared" si="2"/>
        <v>184877</v>
      </c>
      <c r="H91" s="441">
        <v>40250</v>
      </c>
      <c r="I91" s="441">
        <v>29614</v>
      </c>
      <c r="J91" s="441">
        <v>27325</v>
      </c>
      <c r="K91" s="313">
        <f t="shared" si="3"/>
        <v>97189</v>
      </c>
      <c r="L91" s="472">
        <v>212645</v>
      </c>
      <c r="M91" s="441">
        <v>2259</v>
      </c>
      <c r="N91" s="441">
        <v>200687</v>
      </c>
      <c r="O91" s="441">
        <v>202946</v>
      </c>
      <c r="P91" s="557">
        <v>95.44</v>
      </c>
      <c r="Q91" s="441">
        <v>6110</v>
      </c>
      <c r="R91" s="441">
        <v>3178</v>
      </c>
      <c r="S91" s="441">
        <v>209975</v>
      </c>
      <c r="T91" s="522">
        <v>31697</v>
      </c>
      <c r="U91" s="472">
        <v>115972</v>
      </c>
      <c r="V91" s="376">
        <v>409</v>
      </c>
      <c r="W91" s="441">
        <v>111622</v>
      </c>
      <c r="X91" s="441">
        <v>112031</v>
      </c>
      <c r="Y91" s="557">
        <v>96.6</v>
      </c>
      <c r="Z91" s="376">
        <v>-290</v>
      </c>
      <c r="AA91" s="376">
        <v>416</v>
      </c>
      <c r="AB91" s="441">
        <v>111748</v>
      </c>
      <c r="AC91" s="522">
        <v>13094</v>
      </c>
      <c r="AD91" s="375">
        <v>27387</v>
      </c>
      <c r="AE91" s="519">
        <v>885</v>
      </c>
      <c r="AF91" s="99"/>
      <c r="AG91" s="319"/>
      <c r="AH91" s="320"/>
    </row>
    <row r="92" spans="1:34" x14ac:dyDescent="0.2">
      <c r="A92" s="263">
        <v>81</v>
      </c>
      <c r="B92" s="271" t="s">
        <v>192</v>
      </c>
      <c r="C92" s="264" t="s">
        <v>193</v>
      </c>
      <c r="D92" s="472">
        <v>41746</v>
      </c>
      <c r="E92" s="441">
        <v>40432</v>
      </c>
      <c r="F92" s="441">
        <v>40765</v>
      </c>
      <c r="G92" s="313">
        <f t="shared" si="2"/>
        <v>122943</v>
      </c>
      <c r="H92" s="441">
        <v>38627</v>
      </c>
      <c r="I92" s="441">
        <v>37171</v>
      </c>
      <c r="J92" s="441">
        <v>36930</v>
      </c>
      <c r="K92" s="313">
        <f t="shared" si="3"/>
        <v>112728</v>
      </c>
      <c r="L92" s="472">
        <v>145364</v>
      </c>
      <c r="M92" s="441">
        <v>2904</v>
      </c>
      <c r="N92" s="441">
        <v>137747</v>
      </c>
      <c r="O92" s="441">
        <v>140651</v>
      </c>
      <c r="P92" s="557">
        <v>96.76</v>
      </c>
      <c r="Q92" s="441">
        <v>2934</v>
      </c>
      <c r="R92" s="441">
        <v>2991</v>
      </c>
      <c r="S92" s="441">
        <v>143672</v>
      </c>
      <c r="T92" s="522">
        <v>22280</v>
      </c>
      <c r="U92" s="472">
        <v>152984</v>
      </c>
      <c r="V92" s="441">
        <v>1901</v>
      </c>
      <c r="W92" s="441">
        <v>144641</v>
      </c>
      <c r="X92" s="441">
        <v>146542</v>
      </c>
      <c r="Y92" s="557">
        <v>95.79</v>
      </c>
      <c r="Z92" s="441">
        <v>-3377</v>
      </c>
      <c r="AA92" s="441">
        <v>2122</v>
      </c>
      <c r="AB92" s="441">
        <v>143386</v>
      </c>
      <c r="AC92" s="522">
        <v>18862</v>
      </c>
      <c r="AD92" s="375">
        <v>14980</v>
      </c>
      <c r="AE92" s="519">
        <v>2173</v>
      </c>
      <c r="AF92" s="99"/>
      <c r="AG92" s="319"/>
      <c r="AH92" s="320"/>
    </row>
    <row r="93" spans="1:34" x14ac:dyDescent="0.2">
      <c r="A93" s="263">
        <v>82</v>
      </c>
      <c r="B93" s="271" t="s">
        <v>194</v>
      </c>
      <c r="C93" s="264" t="s">
        <v>195</v>
      </c>
      <c r="D93" s="472">
        <v>13063</v>
      </c>
      <c r="E93" s="441">
        <v>12700</v>
      </c>
      <c r="F93" s="441">
        <v>12707</v>
      </c>
      <c r="G93" s="313">
        <f t="shared" si="2"/>
        <v>38470</v>
      </c>
      <c r="H93" s="441">
        <v>5291</v>
      </c>
      <c r="I93" s="441">
        <v>4845</v>
      </c>
      <c r="J93" s="441">
        <v>5148</v>
      </c>
      <c r="K93" s="313">
        <f t="shared" si="3"/>
        <v>15284</v>
      </c>
      <c r="L93" s="472">
        <v>43025</v>
      </c>
      <c r="M93" s="376">
        <v>590</v>
      </c>
      <c r="N93" s="441">
        <v>41806</v>
      </c>
      <c r="O93" s="441">
        <v>42396</v>
      </c>
      <c r="P93" s="557">
        <v>98.54</v>
      </c>
      <c r="Q93" s="376">
        <v>276</v>
      </c>
      <c r="R93" s="376">
        <v>703</v>
      </c>
      <c r="S93" s="441">
        <v>42785</v>
      </c>
      <c r="T93" s="522">
        <v>6099</v>
      </c>
      <c r="U93" s="472">
        <v>17826</v>
      </c>
      <c r="V93" s="376">
        <v>101</v>
      </c>
      <c r="W93" s="441">
        <v>17493</v>
      </c>
      <c r="X93" s="441">
        <v>17594</v>
      </c>
      <c r="Y93" s="557">
        <v>98.7</v>
      </c>
      <c r="Z93" s="376">
        <v>-340</v>
      </c>
      <c r="AA93" s="376">
        <v>193</v>
      </c>
      <c r="AB93" s="441">
        <v>17346</v>
      </c>
      <c r="AC93" s="522">
        <v>2041</v>
      </c>
      <c r="AD93" s="375">
        <v>2118</v>
      </c>
      <c r="AE93" s="519">
        <v>84</v>
      </c>
      <c r="AF93" s="99"/>
      <c r="AG93" s="319"/>
      <c r="AH93" s="320"/>
    </row>
    <row r="94" spans="1:34" x14ac:dyDescent="0.2">
      <c r="A94" s="263">
        <v>83</v>
      </c>
      <c r="B94" s="271" t="s">
        <v>196</v>
      </c>
      <c r="C94" s="264" t="s">
        <v>197</v>
      </c>
      <c r="D94" s="472">
        <v>25136</v>
      </c>
      <c r="E94" s="441">
        <v>23855</v>
      </c>
      <c r="F94" s="441">
        <v>24677</v>
      </c>
      <c r="G94" s="313">
        <f t="shared" si="2"/>
        <v>73668</v>
      </c>
      <c r="H94" s="441">
        <v>10442</v>
      </c>
      <c r="I94" s="441">
        <v>8848</v>
      </c>
      <c r="J94" s="441">
        <v>8438</v>
      </c>
      <c r="K94" s="313">
        <f t="shared" si="3"/>
        <v>27728</v>
      </c>
      <c r="L94" s="472">
        <v>82128</v>
      </c>
      <c r="M94" s="441">
        <v>1111</v>
      </c>
      <c r="N94" s="441">
        <v>79835</v>
      </c>
      <c r="O94" s="441">
        <v>80946</v>
      </c>
      <c r="P94" s="557">
        <v>98.56</v>
      </c>
      <c r="Q94" s="376">
        <v>569</v>
      </c>
      <c r="R94" s="441">
        <v>1331</v>
      </c>
      <c r="S94" s="441">
        <v>81735</v>
      </c>
      <c r="T94" s="522">
        <v>10742</v>
      </c>
      <c r="U94" s="472">
        <v>32145</v>
      </c>
      <c r="V94" s="376">
        <v>364</v>
      </c>
      <c r="W94" s="441">
        <v>31278</v>
      </c>
      <c r="X94" s="441">
        <v>31642</v>
      </c>
      <c r="Y94" s="557">
        <v>98.44</v>
      </c>
      <c r="Z94" s="376">
        <v>-397</v>
      </c>
      <c r="AA94" s="376">
        <v>676</v>
      </c>
      <c r="AB94" s="441">
        <v>31557</v>
      </c>
      <c r="AC94" s="522">
        <v>4133</v>
      </c>
      <c r="AD94" s="375">
        <v>1957</v>
      </c>
      <c r="AE94" s="519">
        <v>42</v>
      </c>
      <c r="AF94" s="99"/>
      <c r="AG94" s="319"/>
      <c r="AH94" s="320"/>
    </row>
    <row r="95" spans="1:34" x14ac:dyDescent="0.2">
      <c r="A95" s="263">
        <v>84</v>
      </c>
      <c r="B95" s="271" t="s">
        <v>198</v>
      </c>
      <c r="C95" s="264" t="s">
        <v>199</v>
      </c>
      <c r="D95" s="472">
        <v>18053</v>
      </c>
      <c r="E95" s="441">
        <v>17653</v>
      </c>
      <c r="F95" s="441">
        <v>17740</v>
      </c>
      <c r="G95" s="313">
        <f t="shared" si="2"/>
        <v>53446</v>
      </c>
      <c r="H95" s="441">
        <v>6535</v>
      </c>
      <c r="I95" s="441">
        <v>5553</v>
      </c>
      <c r="J95" s="441">
        <v>6141</v>
      </c>
      <c r="K95" s="313">
        <f t="shared" si="3"/>
        <v>18229</v>
      </c>
      <c r="L95" s="472">
        <v>60031</v>
      </c>
      <c r="M95" s="376">
        <v>507</v>
      </c>
      <c r="N95" s="441">
        <v>58562</v>
      </c>
      <c r="O95" s="441">
        <v>59069</v>
      </c>
      <c r="P95" s="557">
        <v>98.4</v>
      </c>
      <c r="Q95" s="376">
        <v>419</v>
      </c>
      <c r="R95" s="376">
        <v>691</v>
      </c>
      <c r="S95" s="441">
        <v>59672</v>
      </c>
      <c r="T95" s="522">
        <v>7758</v>
      </c>
      <c r="U95" s="472">
        <v>21534</v>
      </c>
      <c r="V95" s="376">
        <v>96</v>
      </c>
      <c r="W95" s="441">
        <v>20967</v>
      </c>
      <c r="X95" s="441">
        <v>21063</v>
      </c>
      <c r="Y95" s="557">
        <v>97.81</v>
      </c>
      <c r="Z95" s="376">
        <v>-316</v>
      </c>
      <c r="AA95" s="376">
        <v>241</v>
      </c>
      <c r="AB95" s="441">
        <v>20892</v>
      </c>
      <c r="AC95" s="522">
        <v>2228</v>
      </c>
      <c r="AD95" s="375">
        <v>1506</v>
      </c>
      <c r="AE95" s="519">
        <v>2</v>
      </c>
      <c r="AF95" s="99"/>
      <c r="AG95" s="319"/>
      <c r="AH95" s="320"/>
    </row>
    <row r="96" spans="1:34" x14ac:dyDescent="0.2">
      <c r="A96" s="263">
        <v>85</v>
      </c>
      <c r="B96" s="271" t="s">
        <v>200</v>
      </c>
      <c r="C96" s="264" t="s">
        <v>201</v>
      </c>
      <c r="D96" s="472">
        <v>19835</v>
      </c>
      <c r="E96" s="441">
        <v>19423</v>
      </c>
      <c r="F96" s="441">
        <v>19934</v>
      </c>
      <c r="G96" s="313">
        <f t="shared" si="2"/>
        <v>59192</v>
      </c>
      <c r="H96" s="441">
        <v>9511</v>
      </c>
      <c r="I96" s="441">
        <v>7118</v>
      </c>
      <c r="J96" s="441">
        <v>7668</v>
      </c>
      <c r="K96" s="313">
        <f t="shared" si="3"/>
        <v>24297</v>
      </c>
      <c r="L96" s="472">
        <v>67581</v>
      </c>
      <c r="M96" s="376">
        <v>642</v>
      </c>
      <c r="N96" s="441">
        <v>66130</v>
      </c>
      <c r="O96" s="441">
        <v>66772</v>
      </c>
      <c r="P96" s="557">
        <v>98.8</v>
      </c>
      <c r="Q96" s="441">
        <v>1095</v>
      </c>
      <c r="R96" s="376">
        <v>665</v>
      </c>
      <c r="S96" s="441">
        <v>67890</v>
      </c>
      <c r="T96" s="522">
        <v>9744</v>
      </c>
      <c r="U96" s="472">
        <v>28742</v>
      </c>
      <c r="V96" s="376">
        <v>202</v>
      </c>
      <c r="W96" s="441">
        <v>28252</v>
      </c>
      <c r="X96" s="441">
        <v>28454</v>
      </c>
      <c r="Y96" s="557">
        <v>99</v>
      </c>
      <c r="Z96" s="376">
        <v>344</v>
      </c>
      <c r="AA96" s="376">
        <v>263</v>
      </c>
      <c r="AB96" s="441">
        <v>28859</v>
      </c>
      <c r="AC96" s="522">
        <v>3923</v>
      </c>
      <c r="AD96" s="375">
        <v>1477</v>
      </c>
      <c r="AE96" s="519">
        <v>125</v>
      </c>
      <c r="AF96" s="99"/>
      <c r="AG96" s="319"/>
      <c r="AH96" s="320"/>
    </row>
    <row r="97" spans="1:34" x14ac:dyDescent="0.2">
      <c r="A97" s="263">
        <v>86</v>
      </c>
      <c r="B97" s="271" t="s">
        <v>202</v>
      </c>
      <c r="C97" s="264" t="s">
        <v>203</v>
      </c>
      <c r="D97" s="472">
        <v>23088</v>
      </c>
      <c r="E97" s="441">
        <v>22364</v>
      </c>
      <c r="F97" s="441">
        <v>22948</v>
      </c>
      <c r="G97" s="313">
        <f t="shared" si="2"/>
        <v>68400</v>
      </c>
      <c r="H97" s="441">
        <v>13821</v>
      </c>
      <c r="I97" s="441">
        <v>10950</v>
      </c>
      <c r="J97" s="441">
        <v>12220</v>
      </c>
      <c r="K97" s="313">
        <f t="shared" si="3"/>
        <v>36991</v>
      </c>
      <c r="L97" s="472">
        <v>83060</v>
      </c>
      <c r="M97" s="376">
        <v>339</v>
      </c>
      <c r="N97" s="441">
        <v>81171</v>
      </c>
      <c r="O97" s="441">
        <v>81510</v>
      </c>
      <c r="P97" s="557">
        <v>98.13</v>
      </c>
      <c r="Q97" s="376">
        <v>682</v>
      </c>
      <c r="R97" s="376">
        <v>666</v>
      </c>
      <c r="S97" s="441">
        <v>82519</v>
      </c>
      <c r="T97" s="522">
        <v>14387</v>
      </c>
      <c r="U97" s="472">
        <v>44820</v>
      </c>
      <c r="V97" s="376">
        <v>128</v>
      </c>
      <c r="W97" s="441">
        <v>43349</v>
      </c>
      <c r="X97" s="441">
        <v>43477</v>
      </c>
      <c r="Y97" s="557">
        <v>97</v>
      </c>
      <c r="Z97" s="376">
        <v>-339</v>
      </c>
      <c r="AA97" s="376">
        <v>372</v>
      </c>
      <c r="AB97" s="441">
        <v>43382</v>
      </c>
      <c r="AC97" s="522">
        <v>4435</v>
      </c>
      <c r="AD97" s="375">
        <v>3393</v>
      </c>
      <c r="AE97" s="519">
        <v>135</v>
      </c>
      <c r="AF97" s="99"/>
      <c r="AG97" s="319"/>
      <c r="AH97" s="320"/>
    </row>
    <row r="98" spans="1:34" x14ac:dyDescent="0.2">
      <c r="A98" s="263">
        <v>87</v>
      </c>
      <c r="B98" s="271" t="s">
        <v>204</v>
      </c>
      <c r="C98" s="264" t="s">
        <v>205</v>
      </c>
      <c r="D98" s="472">
        <v>16359</v>
      </c>
      <c r="E98" s="441">
        <v>16712</v>
      </c>
      <c r="F98" s="441">
        <v>16695</v>
      </c>
      <c r="G98" s="313">
        <f t="shared" si="2"/>
        <v>49766</v>
      </c>
      <c r="H98" s="441">
        <v>12096</v>
      </c>
      <c r="I98" s="441">
        <v>8118</v>
      </c>
      <c r="J98" s="441">
        <v>8082</v>
      </c>
      <c r="K98" s="313">
        <f t="shared" si="3"/>
        <v>28296</v>
      </c>
      <c r="L98" s="472">
        <v>58407</v>
      </c>
      <c r="M98" s="441">
        <v>1136</v>
      </c>
      <c r="N98" s="441">
        <v>55678</v>
      </c>
      <c r="O98" s="441">
        <v>56814</v>
      </c>
      <c r="P98" s="557">
        <v>97.27</v>
      </c>
      <c r="Q98" s="376">
        <v>655</v>
      </c>
      <c r="R98" s="441">
        <v>1391</v>
      </c>
      <c r="S98" s="441">
        <v>57724</v>
      </c>
      <c r="T98" s="522">
        <v>8692</v>
      </c>
      <c r="U98" s="472">
        <v>33610</v>
      </c>
      <c r="V98" s="376">
        <v>552</v>
      </c>
      <c r="W98" s="441">
        <v>32078</v>
      </c>
      <c r="X98" s="441">
        <v>32630</v>
      </c>
      <c r="Y98" s="557">
        <v>97.08</v>
      </c>
      <c r="Z98" s="376">
        <v>-57</v>
      </c>
      <c r="AA98" s="376">
        <v>585</v>
      </c>
      <c r="AB98" s="441">
        <v>32606</v>
      </c>
      <c r="AC98" s="522">
        <v>3230</v>
      </c>
      <c r="AD98" s="375">
        <v>3410</v>
      </c>
      <c r="AE98" s="519">
        <v>62</v>
      </c>
      <c r="AF98" s="99"/>
      <c r="AG98" s="319"/>
      <c r="AH98" s="320"/>
    </row>
    <row r="99" spans="1:34" x14ac:dyDescent="0.2">
      <c r="A99" s="263">
        <v>88</v>
      </c>
      <c r="B99" s="271" t="s">
        <v>206</v>
      </c>
      <c r="C99" s="264" t="s">
        <v>207</v>
      </c>
      <c r="D99" s="472">
        <v>12511</v>
      </c>
      <c r="E99" s="441">
        <v>12267</v>
      </c>
      <c r="F99" s="441">
        <v>12345</v>
      </c>
      <c r="G99" s="313">
        <f t="shared" si="2"/>
        <v>37123</v>
      </c>
      <c r="H99" s="441">
        <v>6531</v>
      </c>
      <c r="I99" s="441">
        <v>6089</v>
      </c>
      <c r="J99" s="441">
        <v>5980</v>
      </c>
      <c r="K99" s="313">
        <f t="shared" si="3"/>
        <v>18600</v>
      </c>
      <c r="L99" s="472">
        <v>41218</v>
      </c>
      <c r="M99" s="376">
        <v>336</v>
      </c>
      <c r="N99" s="441">
        <v>39936</v>
      </c>
      <c r="O99" s="441">
        <v>40272</v>
      </c>
      <c r="P99" s="557">
        <v>97.7</v>
      </c>
      <c r="Q99" s="376">
        <v>532</v>
      </c>
      <c r="R99" s="376">
        <v>455</v>
      </c>
      <c r="S99" s="441">
        <v>40923</v>
      </c>
      <c r="T99" s="522">
        <v>5210</v>
      </c>
      <c r="U99" s="472">
        <v>21396</v>
      </c>
      <c r="V99" s="376">
        <v>34</v>
      </c>
      <c r="W99" s="441">
        <v>21045</v>
      </c>
      <c r="X99" s="441">
        <v>21079</v>
      </c>
      <c r="Y99" s="557">
        <v>98.52</v>
      </c>
      <c r="Z99" s="376">
        <v>-271</v>
      </c>
      <c r="AA99" s="376">
        <v>196</v>
      </c>
      <c r="AB99" s="441">
        <v>20970</v>
      </c>
      <c r="AC99" s="522">
        <v>1966</v>
      </c>
      <c r="AD99" s="375">
        <v>1663</v>
      </c>
      <c r="AE99" s="519">
        <v>89</v>
      </c>
      <c r="AF99" s="99"/>
      <c r="AG99" s="319"/>
      <c r="AH99" s="320"/>
    </row>
    <row r="100" spans="1:34" x14ac:dyDescent="0.2">
      <c r="A100" s="263">
        <v>89</v>
      </c>
      <c r="B100" s="271" t="s">
        <v>208</v>
      </c>
      <c r="C100" s="264" t="s">
        <v>209</v>
      </c>
      <c r="D100" s="472">
        <v>48920</v>
      </c>
      <c r="E100" s="441">
        <v>48347</v>
      </c>
      <c r="F100" s="441">
        <v>47488</v>
      </c>
      <c r="G100" s="313">
        <f t="shared" si="2"/>
        <v>144755</v>
      </c>
      <c r="H100" s="441">
        <v>27637</v>
      </c>
      <c r="I100" s="441">
        <v>31242</v>
      </c>
      <c r="J100" s="441">
        <v>27464</v>
      </c>
      <c r="K100" s="313">
        <f t="shared" si="3"/>
        <v>86343</v>
      </c>
      <c r="L100" s="472">
        <v>166043</v>
      </c>
      <c r="M100" s="441">
        <v>1782</v>
      </c>
      <c r="N100" s="441">
        <v>160246</v>
      </c>
      <c r="O100" s="441">
        <v>162028</v>
      </c>
      <c r="P100" s="557">
        <v>97.58</v>
      </c>
      <c r="Q100" s="441">
        <v>1605</v>
      </c>
      <c r="R100" s="441">
        <v>2366</v>
      </c>
      <c r="S100" s="441">
        <v>164217</v>
      </c>
      <c r="T100" s="522">
        <v>20984</v>
      </c>
      <c r="U100" s="472">
        <v>92491</v>
      </c>
      <c r="V100" s="376">
        <v>325</v>
      </c>
      <c r="W100" s="441">
        <v>90673</v>
      </c>
      <c r="X100" s="441">
        <v>90998</v>
      </c>
      <c r="Y100" s="557">
        <v>98.39</v>
      </c>
      <c r="Z100" s="441">
        <v>-1267</v>
      </c>
      <c r="AA100" s="441">
        <v>1128</v>
      </c>
      <c r="AB100" s="441">
        <v>90534</v>
      </c>
      <c r="AC100" s="522">
        <v>10374</v>
      </c>
      <c r="AD100" s="375">
        <v>8502</v>
      </c>
      <c r="AE100" s="519">
        <v>247</v>
      </c>
      <c r="AF100" s="99"/>
      <c r="AG100" s="319"/>
      <c r="AH100" s="320"/>
    </row>
    <row r="101" spans="1:34" x14ac:dyDescent="0.2">
      <c r="A101" s="263">
        <v>90</v>
      </c>
      <c r="B101" s="271" t="s">
        <v>210</v>
      </c>
      <c r="C101" s="264" t="s">
        <v>211</v>
      </c>
      <c r="D101" s="472">
        <v>15048</v>
      </c>
      <c r="E101" s="441">
        <v>14838</v>
      </c>
      <c r="F101" s="441">
        <v>14646</v>
      </c>
      <c r="G101" s="313">
        <f t="shared" si="2"/>
        <v>44532</v>
      </c>
      <c r="H101" s="441">
        <v>16296</v>
      </c>
      <c r="I101" s="441">
        <v>16663</v>
      </c>
      <c r="J101" s="441">
        <v>14327</v>
      </c>
      <c r="K101" s="313">
        <f t="shared" si="3"/>
        <v>47286</v>
      </c>
      <c r="L101" s="472">
        <v>51042</v>
      </c>
      <c r="M101" s="376">
        <v>457</v>
      </c>
      <c r="N101" s="441">
        <v>49670</v>
      </c>
      <c r="O101" s="441">
        <v>50127</v>
      </c>
      <c r="P101" s="557">
        <v>98.21</v>
      </c>
      <c r="Q101" s="376">
        <v>683</v>
      </c>
      <c r="R101" s="376">
        <v>567</v>
      </c>
      <c r="S101" s="441">
        <v>50920</v>
      </c>
      <c r="T101" s="522">
        <v>6815</v>
      </c>
      <c r="U101" s="472">
        <v>54586</v>
      </c>
      <c r="V101" s="376">
        <v>388</v>
      </c>
      <c r="W101" s="441">
        <v>53474</v>
      </c>
      <c r="X101" s="441">
        <v>53862</v>
      </c>
      <c r="Y101" s="557">
        <v>98.67</v>
      </c>
      <c r="Z101" s="441">
        <v>-1088</v>
      </c>
      <c r="AA101" s="376">
        <v>177</v>
      </c>
      <c r="AB101" s="441">
        <v>52563</v>
      </c>
      <c r="AC101" s="522">
        <v>5499</v>
      </c>
      <c r="AD101" s="375">
        <v>3354</v>
      </c>
      <c r="AE101" s="519">
        <v>158</v>
      </c>
      <c r="AF101" s="99"/>
      <c r="AG101" s="319"/>
      <c r="AH101" s="320"/>
    </row>
    <row r="102" spans="1:34" x14ac:dyDescent="0.2">
      <c r="A102" s="263">
        <v>91</v>
      </c>
      <c r="B102" s="271" t="s">
        <v>212</v>
      </c>
      <c r="C102" s="264" t="s">
        <v>213</v>
      </c>
      <c r="D102" s="472">
        <v>15275</v>
      </c>
      <c r="E102" s="441">
        <v>15226</v>
      </c>
      <c r="F102" s="441">
        <v>15024</v>
      </c>
      <c r="G102" s="313">
        <f t="shared" si="2"/>
        <v>45525</v>
      </c>
      <c r="H102" s="441">
        <v>10034</v>
      </c>
      <c r="I102" s="441">
        <v>8177</v>
      </c>
      <c r="J102" s="441">
        <v>8822</v>
      </c>
      <c r="K102" s="313">
        <f t="shared" si="3"/>
        <v>27033</v>
      </c>
      <c r="L102" s="472">
        <v>52127</v>
      </c>
      <c r="M102" s="376">
        <v>463</v>
      </c>
      <c r="N102" s="441">
        <v>50084</v>
      </c>
      <c r="O102" s="441">
        <v>50547</v>
      </c>
      <c r="P102" s="557">
        <v>96.97</v>
      </c>
      <c r="Q102" s="376">
        <v>487</v>
      </c>
      <c r="R102" s="376">
        <v>441</v>
      </c>
      <c r="S102" s="441">
        <v>51012</v>
      </c>
      <c r="T102" s="522">
        <v>7238</v>
      </c>
      <c r="U102" s="472">
        <v>33832</v>
      </c>
      <c r="V102" s="376">
        <v>271</v>
      </c>
      <c r="W102" s="441">
        <v>32758</v>
      </c>
      <c r="X102" s="441">
        <v>33029</v>
      </c>
      <c r="Y102" s="557">
        <v>97.63</v>
      </c>
      <c r="Z102" s="376">
        <v>-841</v>
      </c>
      <c r="AA102" s="376">
        <v>201</v>
      </c>
      <c r="AB102" s="441">
        <v>32118</v>
      </c>
      <c r="AC102" s="522">
        <v>3484</v>
      </c>
      <c r="AD102" s="375">
        <v>6368</v>
      </c>
      <c r="AE102" s="519">
        <v>251</v>
      </c>
      <c r="AF102" s="99"/>
      <c r="AG102" s="319"/>
      <c r="AH102" s="320"/>
    </row>
    <row r="103" spans="1:34" x14ac:dyDescent="0.2">
      <c r="A103" s="263">
        <v>92</v>
      </c>
      <c r="B103" s="271" t="s">
        <v>214</v>
      </c>
      <c r="C103" s="264" t="s">
        <v>215</v>
      </c>
      <c r="D103" s="472">
        <v>18275</v>
      </c>
      <c r="E103" s="441">
        <v>17971</v>
      </c>
      <c r="F103" s="441">
        <v>18139</v>
      </c>
      <c r="G103" s="313">
        <f t="shared" si="2"/>
        <v>54385</v>
      </c>
      <c r="H103" s="441">
        <v>16927</v>
      </c>
      <c r="I103" s="441">
        <v>15123</v>
      </c>
      <c r="J103" s="441">
        <v>15338</v>
      </c>
      <c r="K103" s="313">
        <f t="shared" si="3"/>
        <v>47388</v>
      </c>
      <c r="L103" s="472">
        <v>61526</v>
      </c>
      <c r="M103" s="376">
        <v>544</v>
      </c>
      <c r="N103" s="441">
        <v>60066</v>
      </c>
      <c r="O103" s="441">
        <v>60610</v>
      </c>
      <c r="P103" s="557">
        <v>98.51</v>
      </c>
      <c r="Q103" s="376">
        <v>353</v>
      </c>
      <c r="R103" s="376">
        <v>660</v>
      </c>
      <c r="S103" s="441">
        <v>61079</v>
      </c>
      <c r="T103" s="522">
        <v>7627</v>
      </c>
      <c r="U103" s="472">
        <v>55875</v>
      </c>
      <c r="V103" s="376">
        <v>306</v>
      </c>
      <c r="W103" s="441">
        <v>54526</v>
      </c>
      <c r="X103" s="441">
        <v>54832</v>
      </c>
      <c r="Y103" s="557">
        <v>98.13</v>
      </c>
      <c r="Z103" s="441">
        <v>-1017</v>
      </c>
      <c r="AA103" s="376">
        <v>500</v>
      </c>
      <c r="AB103" s="441">
        <v>54009</v>
      </c>
      <c r="AC103" s="522">
        <v>5371</v>
      </c>
      <c r="AD103" s="375">
        <v>2140</v>
      </c>
      <c r="AE103" s="519">
        <v>52</v>
      </c>
      <c r="AF103" s="99"/>
      <c r="AG103" s="319"/>
      <c r="AH103" s="320"/>
    </row>
    <row r="104" spans="1:34" x14ac:dyDescent="0.2">
      <c r="A104" s="263">
        <v>93</v>
      </c>
      <c r="B104" s="271" t="s">
        <v>216</v>
      </c>
      <c r="C104" s="264" t="s">
        <v>217</v>
      </c>
      <c r="D104" s="472">
        <v>9252</v>
      </c>
      <c r="E104" s="441">
        <v>8902</v>
      </c>
      <c r="F104" s="441">
        <v>8598</v>
      </c>
      <c r="G104" s="313">
        <f t="shared" si="2"/>
        <v>26752</v>
      </c>
      <c r="H104" s="441">
        <v>6211</v>
      </c>
      <c r="I104" s="441">
        <v>5751</v>
      </c>
      <c r="J104" s="441">
        <v>5463</v>
      </c>
      <c r="K104" s="313">
        <f t="shared" si="3"/>
        <v>17425</v>
      </c>
      <c r="L104" s="472">
        <v>30354</v>
      </c>
      <c r="M104" s="376">
        <v>433</v>
      </c>
      <c r="N104" s="441">
        <v>29567</v>
      </c>
      <c r="O104" s="441">
        <v>30000</v>
      </c>
      <c r="P104" s="557">
        <v>98.83</v>
      </c>
      <c r="Q104" s="376">
        <v>224</v>
      </c>
      <c r="R104" s="376">
        <v>439</v>
      </c>
      <c r="S104" s="441">
        <v>30230</v>
      </c>
      <c r="T104" s="522">
        <v>3824</v>
      </c>
      <c r="U104" s="472">
        <v>20625</v>
      </c>
      <c r="V104" s="376">
        <v>70</v>
      </c>
      <c r="W104" s="441">
        <v>20356</v>
      </c>
      <c r="X104" s="441">
        <v>20426</v>
      </c>
      <c r="Y104" s="557">
        <v>99.04</v>
      </c>
      <c r="Z104" s="376">
        <v>213</v>
      </c>
      <c r="AA104" s="376">
        <v>28</v>
      </c>
      <c r="AB104" s="441">
        <v>20597</v>
      </c>
      <c r="AC104" s="522">
        <v>2210</v>
      </c>
      <c r="AD104" s="375">
        <v>793</v>
      </c>
      <c r="AE104" s="519">
        <v>21</v>
      </c>
      <c r="AF104" s="99"/>
      <c r="AG104" s="319"/>
      <c r="AH104" s="320"/>
    </row>
    <row r="105" spans="1:34" x14ac:dyDescent="0.2">
      <c r="A105" s="263">
        <v>94</v>
      </c>
      <c r="B105" s="271" t="s">
        <v>218</v>
      </c>
      <c r="C105" s="264" t="s">
        <v>219</v>
      </c>
      <c r="D105" s="472">
        <v>29854</v>
      </c>
      <c r="E105" s="441">
        <v>28403</v>
      </c>
      <c r="F105" s="441">
        <v>28579</v>
      </c>
      <c r="G105" s="313">
        <f t="shared" si="2"/>
        <v>86836</v>
      </c>
      <c r="H105" s="441">
        <v>16710</v>
      </c>
      <c r="I105" s="441">
        <v>13952</v>
      </c>
      <c r="J105" s="441">
        <v>14547</v>
      </c>
      <c r="K105" s="313">
        <f t="shared" si="3"/>
        <v>45209</v>
      </c>
      <c r="L105" s="472">
        <v>98002</v>
      </c>
      <c r="M105" s="441">
        <v>1714</v>
      </c>
      <c r="N105" s="441">
        <v>95108</v>
      </c>
      <c r="O105" s="441">
        <v>96822</v>
      </c>
      <c r="P105" s="557">
        <v>98.8</v>
      </c>
      <c r="Q105" s="376">
        <v>368</v>
      </c>
      <c r="R105" s="441">
        <v>2113</v>
      </c>
      <c r="S105" s="441">
        <v>97589</v>
      </c>
      <c r="T105" s="522">
        <v>13500</v>
      </c>
      <c r="U105" s="472">
        <v>53838</v>
      </c>
      <c r="V105" s="376">
        <v>459</v>
      </c>
      <c r="W105" s="441">
        <v>52586</v>
      </c>
      <c r="X105" s="441">
        <v>53045</v>
      </c>
      <c r="Y105" s="557">
        <v>98.53</v>
      </c>
      <c r="Z105" s="376">
        <v>-79</v>
      </c>
      <c r="AA105" s="376">
        <v>567</v>
      </c>
      <c r="AB105" s="441">
        <v>53074</v>
      </c>
      <c r="AC105" s="522">
        <v>5867</v>
      </c>
      <c r="AD105" s="375">
        <v>1876</v>
      </c>
      <c r="AE105" s="519">
        <v>257</v>
      </c>
      <c r="AF105" s="99"/>
      <c r="AG105" s="319"/>
      <c r="AH105" s="320"/>
    </row>
    <row r="106" spans="1:34" x14ac:dyDescent="0.2">
      <c r="A106" s="263">
        <v>95</v>
      </c>
      <c r="B106" s="271" t="s">
        <v>220</v>
      </c>
      <c r="C106" s="264" t="s">
        <v>221</v>
      </c>
      <c r="D106" s="472">
        <v>37731</v>
      </c>
      <c r="E106" s="441">
        <v>36107</v>
      </c>
      <c r="F106" s="441">
        <v>34843</v>
      </c>
      <c r="G106" s="313">
        <f t="shared" si="2"/>
        <v>108681</v>
      </c>
      <c r="H106" s="441">
        <v>33944</v>
      </c>
      <c r="I106" s="441">
        <v>28915</v>
      </c>
      <c r="J106" s="441">
        <v>26755</v>
      </c>
      <c r="K106" s="313">
        <f t="shared" si="3"/>
        <v>89614</v>
      </c>
      <c r="L106" s="472">
        <v>130533</v>
      </c>
      <c r="M106" s="441">
        <v>2428</v>
      </c>
      <c r="N106" s="441">
        <v>121400</v>
      </c>
      <c r="O106" s="441">
        <v>123828</v>
      </c>
      <c r="P106" s="557">
        <v>94.86</v>
      </c>
      <c r="Q106" s="441">
        <v>5488</v>
      </c>
      <c r="R106" s="441">
        <v>2758</v>
      </c>
      <c r="S106" s="441">
        <v>129646</v>
      </c>
      <c r="T106" s="522">
        <v>23859</v>
      </c>
      <c r="U106" s="472">
        <v>111581</v>
      </c>
      <c r="V106" s="376">
        <v>745</v>
      </c>
      <c r="W106" s="441">
        <v>109462</v>
      </c>
      <c r="X106" s="441">
        <v>110207</v>
      </c>
      <c r="Y106" s="557">
        <v>98.77</v>
      </c>
      <c r="Z106" s="441">
        <v>-1169</v>
      </c>
      <c r="AA106" s="376">
        <v>840</v>
      </c>
      <c r="AB106" s="441">
        <v>109133</v>
      </c>
      <c r="AC106" s="522">
        <v>15946</v>
      </c>
      <c r="AD106" s="375">
        <v>29343</v>
      </c>
      <c r="AE106" s="519">
        <v>4929</v>
      </c>
      <c r="AF106" s="99"/>
      <c r="AG106" s="319"/>
      <c r="AH106" s="320"/>
    </row>
    <row r="107" spans="1:34" x14ac:dyDescent="0.2">
      <c r="A107" s="263">
        <v>96</v>
      </c>
      <c r="B107" s="271" t="s">
        <v>222</v>
      </c>
      <c r="C107" s="264" t="s">
        <v>223</v>
      </c>
      <c r="D107" s="472">
        <v>20714</v>
      </c>
      <c r="E107" s="441">
        <v>19873</v>
      </c>
      <c r="F107" s="441">
        <v>19900</v>
      </c>
      <c r="G107" s="313">
        <f t="shared" si="2"/>
        <v>60487</v>
      </c>
      <c r="H107" s="441">
        <v>10554</v>
      </c>
      <c r="I107" s="441">
        <v>8422</v>
      </c>
      <c r="J107" s="441">
        <v>8663</v>
      </c>
      <c r="K107" s="313">
        <f t="shared" si="3"/>
        <v>27639</v>
      </c>
      <c r="L107" s="472">
        <v>77095</v>
      </c>
      <c r="M107" s="376">
        <v>867</v>
      </c>
      <c r="N107" s="441">
        <v>74396</v>
      </c>
      <c r="O107" s="441">
        <v>75263</v>
      </c>
      <c r="P107" s="557">
        <v>97.62</v>
      </c>
      <c r="Q107" s="376">
        <v>924</v>
      </c>
      <c r="R107" s="441">
        <v>1154</v>
      </c>
      <c r="S107" s="441">
        <v>76474</v>
      </c>
      <c r="T107" s="522">
        <v>16579</v>
      </c>
      <c r="U107" s="472">
        <v>34733</v>
      </c>
      <c r="V107" s="376">
        <v>101</v>
      </c>
      <c r="W107" s="441">
        <v>33967</v>
      </c>
      <c r="X107" s="441">
        <v>34068</v>
      </c>
      <c r="Y107" s="557">
        <v>98.09</v>
      </c>
      <c r="Z107" s="441">
        <v>-1165</v>
      </c>
      <c r="AA107" s="376">
        <v>198</v>
      </c>
      <c r="AB107" s="441">
        <v>33000</v>
      </c>
      <c r="AC107" s="522">
        <v>3771</v>
      </c>
      <c r="AD107" s="375">
        <v>4556</v>
      </c>
      <c r="AE107" s="519">
        <v>186</v>
      </c>
      <c r="AF107" s="99"/>
      <c r="AG107" s="319"/>
      <c r="AH107" s="320"/>
    </row>
    <row r="108" spans="1:34" x14ac:dyDescent="0.2">
      <c r="A108" s="263">
        <v>97</v>
      </c>
      <c r="B108" s="271" t="s">
        <v>224</v>
      </c>
      <c r="C108" s="264" t="s">
        <v>225</v>
      </c>
      <c r="D108" s="472">
        <v>15373</v>
      </c>
      <c r="E108" s="441">
        <v>14478</v>
      </c>
      <c r="F108" s="441">
        <v>14486</v>
      </c>
      <c r="G108" s="313">
        <f t="shared" si="2"/>
        <v>44337</v>
      </c>
      <c r="H108" s="441">
        <v>7938</v>
      </c>
      <c r="I108" s="441">
        <v>6342</v>
      </c>
      <c r="J108" s="441">
        <v>5773</v>
      </c>
      <c r="K108" s="313">
        <f t="shared" si="3"/>
        <v>20053</v>
      </c>
      <c r="L108" s="472">
        <v>48474</v>
      </c>
      <c r="M108" s="376">
        <v>601</v>
      </c>
      <c r="N108" s="441">
        <v>47265</v>
      </c>
      <c r="O108" s="441">
        <v>47866</v>
      </c>
      <c r="P108" s="557">
        <v>98.75</v>
      </c>
      <c r="Q108" s="376">
        <v>328</v>
      </c>
      <c r="R108" s="376">
        <v>724</v>
      </c>
      <c r="S108" s="441">
        <v>48317</v>
      </c>
      <c r="T108" s="522">
        <v>5545</v>
      </c>
      <c r="U108" s="472">
        <v>23559</v>
      </c>
      <c r="V108" s="376">
        <v>634</v>
      </c>
      <c r="W108" s="441">
        <v>22602</v>
      </c>
      <c r="X108" s="441">
        <v>23236</v>
      </c>
      <c r="Y108" s="557">
        <v>98.63</v>
      </c>
      <c r="Z108" s="376">
        <v>195</v>
      </c>
      <c r="AA108" s="376">
        <v>173</v>
      </c>
      <c r="AB108" s="441">
        <v>22970</v>
      </c>
      <c r="AC108" s="522">
        <v>3003</v>
      </c>
      <c r="AD108" s="375">
        <v>1326</v>
      </c>
      <c r="AE108" s="519">
        <v>68</v>
      </c>
      <c r="AF108" s="99"/>
      <c r="AG108" s="319"/>
      <c r="AH108" s="320"/>
    </row>
    <row r="109" spans="1:34" x14ac:dyDescent="0.2">
      <c r="A109" s="263">
        <v>98</v>
      </c>
      <c r="B109" s="271" t="s">
        <v>226</v>
      </c>
      <c r="C109" s="264" t="s">
        <v>227</v>
      </c>
      <c r="D109" s="472">
        <v>15719</v>
      </c>
      <c r="E109" s="441">
        <v>13787</v>
      </c>
      <c r="F109" s="441">
        <v>13706</v>
      </c>
      <c r="G109" s="313">
        <f t="shared" si="2"/>
        <v>43212</v>
      </c>
      <c r="H109" s="441">
        <v>7458</v>
      </c>
      <c r="I109" s="441">
        <v>7511</v>
      </c>
      <c r="J109" s="441">
        <v>6145</v>
      </c>
      <c r="K109" s="313">
        <f t="shared" si="3"/>
        <v>21114</v>
      </c>
      <c r="L109" s="472">
        <v>46906</v>
      </c>
      <c r="M109" s="441">
        <v>1829</v>
      </c>
      <c r="N109" s="441">
        <v>43779</v>
      </c>
      <c r="O109" s="441">
        <v>45608</v>
      </c>
      <c r="P109" s="557">
        <v>97.23</v>
      </c>
      <c r="Q109" s="376">
        <v>675</v>
      </c>
      <c r="R109" s="376">
        <v>576</v>
      </c>
      <c r="S109" s="441">
        <v>45030</v>
      </c>
      <c r="T109" s="522">
        <v>2908</v>
      </c>
      <c r="U109" s="472">
        <v>24482</v>
      </c>
      <c r="V109" s="441">
        <v>1371</v>
      </c>
      <c r="W109" s="441">
        <v>22746</v>
      </c>
      <c r="X109" s="441">
        <v>24117</v>
      </c>
      <c r="Y109" s="557">
        <v>98.51</v>
      </c>
      <c r="Z109" s="376">
        <v>108</v>
      </c>
      <c r="AA109" s="376">
        <v>387</v>
      </c>
      <c r="AB109" s="441">
        <v>23241</v>
      </c>
      <c r="AC109" s="523">
        <v>614</v>
      </c>
      <c r="AD109" s="375">
        <v>3398</v>
      </c>
      <c r="AE109" s="519">
        <v>452</v>
      </c>
      <c r="AF109" s="99"/>
      <c r="AG109" s="319"/>
      <c r="AH109" s="320"/>
    </row>
    <row r="110" spans="1:34" x14ac:dyDescent="0.2">
      <c r="A110" s="263">
        <v>99</v>
      </c>
      <c r="B110" s="271" t="s">
        <v>228</v>
      </c>
      <c r="C110" s="264" t="s">
        <v>229</v>
      </c>
      <c r="D110" s="472">
        <v>14555</v>
      </c>
      <c r="E110" s="441">
        <v>14234</v>
      </c>
      <c r="F110" s="441">
        <v>14474</v>
      </c>
      <c r="G110" s="313">
        <f t="shared" si="2"/>
        <v>43263</v>
      </c>
      <c r="H110" s="441">
        <v>24196</v>
      </c>
      <c r="I110" s="441">
        <v>19726</v>
      </c>
      <c r="J110" s="441">
        <v>20012</v>
      </c>
      <c r="K110" s="313">
        <f t="shared" si="3"/>
        <v>63934</v>
      </c>
      <c r="L110" s="472">
        <v>51288</v>
      </c>
      <c r="M110" s="376">
        <v>812</v>
      </c>
      <c r="N110" s="441">
        <v>48680</v>
      </c>
      <c r="O110" s="441">
        <v>49492</v>
      </c>
      <c r="P110" s="557">
        <v>96.5</v>
      </c>
      <c r="Q110" s="376">
        <v>813</v>
      </c>
      <c r="R110" s="441">
        <v>1019</v>
      </c>
      <c r="S110" s="441">
        <v>50512</v>
      </c>
      <c r="T110" s="522">
        <v>7823</v>
      </c>
      <c r="U110" s="472">
        <v>77132</v>
      </c>
      <c r="V110" s="441">
        <v>1828</v>
      </c>
      <c r="W110" s="441">
        <v>74158</v>
      </c>
      <c r="X110" s="441">
        <v>75986</v>
      </c>
      <c r="Y110" s="557">
        <v>98.51</v>
      </c>
      <c r="Z110" s="376">
        <v>-624</v>
      </c>
      <c r="AA110" s="376">
        <v>861</v>
      </c>
      <c r="AB110" s="441">
        <v>74395</v>
      </c>
      <c r="AC110" s="522">
        <v>8030</v>
      </c>
      <c r="AD110" s="375">
        <v>3172</v>
      </c>
      <c r="AE110" s="519">
        <v>96</v>
      </c>
      <c r="AF110" s="99"/>
      <c r="AG110" s="319"/>
      <c r="AH110" s="320"/>
    </row>
    <row r="111" spans="1:34" x14ac:dyDescent="0.2">
      <c r="A111" s="263">
        <v>100</v>
      </c>
      <c r="B111" s="271" t="s">
        <v>230</v>
      </c>
      <c r="C111" s="264" t="s">
        <v>231</v>
      </c>
      <c r="D111" s="472">
        <v>16994</v>
      </c>
      <c r="E111" s="441">
        <v>16753</v>
      </c>
      <c r="F111" s="441">
        <v>16805</v>
      </c>
      <c r="G111" s="313">
        <f t="shared" si="2"/>
        <v>50552</v>
      </c>
      <c r="H111" s="441">
        <v>13944</v>
      </c>
      <c r="I111" s="441">
        <v>10923</v>
      </c>
      <c r="J111" s="441">
        <v>11028</v>
      </c>
      <c r="K111" s="313">
        <f t="shared" si="3"/>
        <v>35895</v>
      </c>
      <c r="L111" s="472">
        <v>57161</v>
      </c>
      <c r="M111" s="376">
        <v>431</v>
      </c>
      <c r="N111" s="441">
        <v>55964</v>
      </c>
      <c r="O111" s="441">
        <v>56395</v>
      </c>
      <c r="P111" s="557">
        <v>98.66</v>
      </c>
      <c r="Q111" s="376">
        <v>488</v>
      </c>
      <c r="R111" s="376">
        <v>508</v>
      </c>
      <c r="S111" s="441">
        <v>56960</v>
      </c>
      <c r="T111" s="522">
        <v>3315</v>
      </c>
      <c r="U111" s="472">
        <v>41911</v>
      </c>
      <c r="V111" s="376">
        <v>175</v>
      </c>
      <c r="W111" s="441">
        <v>41453</v>
      </c>
      <c r="X111" s="441">
        <v>41628</v>
      </c>
      <c r="Y111" s="557">
        <v>99.32</v>
      </c>
      <c r="Z111" s="441">
        <v>-1058</v>
      </c>
      <c r="AA111" s="376">
        <v>369</v>
      </c>
      <c r="AB111" s="441">
        <v>40764</v>
      </c>
      <c r="AC111" s="522">
        <v>2813</v>
      </c>
      <c r="AD111" s="375">
        <v>2608</v>
      </c>
      <c r="AE111" s="519">
        <v>101</v>
      </c>
      <c r="AF111" s="99"/>
      <c r="AG111" s="319"/>
      <c r="AH111" s="320"/>
    </row>
    <row r="112" spans="1:34" x14ac:dyDescent="0.2">
      <c r="A112" s="263">
        <v>101</v>
      </c>
      <c r="B112" s="271" t="s">
        <v>232</v>
      </c>
      <c r="C112" s="264" t="s">
        <v>233</v>
      </c>
      <c r="D112" s="472">
        <v>13094</v>
      </c>
      <c r="E112" s="441">
        <v>12908</v>
      </c>
      <c r="F112" s="441">
        <v>12854</v>
      </c>
      <c r="G112" s="313">
        <f t="shared" si="2"/>
        <v>38856</v>
      </c>
      <c r="H112" s="441">
        <v>7248</v>
      </c>
      <c r="I112" s="441">
        <v>6911</v>
      </c>
      <c r="J112" s="441">
        <v>7037</v>
      </c>
      <c r="K112" s="313">
        <f t="shared" si="3"/>
        <v>21196</v>
      </c>
      <c r="L112" s="472">
        <v>43722</v>
      </c>
      <c r="M112" s="376">
        <v>734</v>
      </c>
      <c r="N112" s="441">
        <v>41988</v>
      </c>
      <c r="O112" s="441">
        <v>42722</v>
      </c>
      <c r="P112" s="557">
        <v>97.71</v>
      </c>
      <c r="Q112" s="376">
        <v>433</v>
      </c>
      <c r="R112" s="376">
        <v>897</v>
      </c>
      <c r="S112" s="441">
        <v>43318</v>
      </c>
      <c r="T112" s="522">
        <v>5672</v>
      </c>
      <c r="U112" s="472">
        <v>24422</v>
      </c>
      <c r="V112" s="376">
        <v>28</v>
      </c>
      <c r="W112" s="441">
        <v>24020</v>
      </c>
      <c r="X112" s="441">
        <v>24048</v>
      </c>
      <c r="Y112" s="557">
        <v>98.47</v>
      </c>
      <c r="Z112" s="376">
        <v>163</v>
      </c>
      <c r="AA112" s="376">
        <v>40</v>
      </c>
      <c r="AB112" s="441">
        <v>24223</v>
      </c>
      <c r="AC112" s="522">
        <v>2486</v>
      </c>
      <c r="AD112" s="375">
        <v>1909</v>
      </c>
      <c r="AE112" s="519">
        <v>444</v>
      </c>
      <c r="AF112" s="99"/>
      <c r="AG112" s="319"/>
      <c r="AH112" s="320"/>
    </row>
    <row r="113" spans="1:34" x14ac:dyDescent="0.2">
      <c r="A113" s="263">
        <v>102</v>
      </c>
      <c r="B113" s="271" t="s">
        <v>234</v>
      </c>
      <c r="C113" s="264" t="s">
        <v>235</v>
      </c>
      <c r="D113" s="472">
        <v>7362</v>
      </c>
      <c r="E113" s="441">
        <v>7021</v>
      </c>
      <c r="F113" s="441">
        <v>7061</v>
      </c>
      <c r="G113" s="313">
        <f t="shared" si="2"/>
        <v>21444</v>
      </c>
      <c r="H113" s="441">
        <v>6132</v>
      </c>
      <c r="I113" s="441">
        <v>6023</v>
      </c>
      <c r="J113" s="441">
        <v>5903</v>
      </c>
      <c r="K113" s="313">
        <f t="shared" si="3"/>
        <v>18058</v>
      </c>
      <c r="L113" s="472">
        <v>24807</v>
      </c>
      <c r="M113" s="376">
        <v>361</v>
      </c>
      <c r="N113" s="441">
        <v>23732</v>
      </c>
      <c r="O113" s="441">
        <v>24093</v>
      </c>
      <c r="P113" s="557">
        <v>97.12</v>
      </c>
      <c r="Q113" s="376">
        <v>345</v>
      </c>
      <c r="R113" s="376">
        <v>466</v>
      </c>
      <c r="S113" s="441">
        <v>24543</v>
      </c>
      <c r="T113" s="522">
        <v>3695</v>
      </c>
      <c r="U113" s="472">
        <v>21978</v>
      </c>
      <c r="V113" s="376">
        <v>96</v>
      </c>
      <c r="W113" s="441">
        <v>21554</v>
      </c>
      <c r="X113" s="441">
        <v>21650</v>
      </c>
      <c r="Y113" s="557">
        <v>98.51</v>
      </c>
      <c r="Z113" s="376">
        <v>-171</v>
      </c>
      <c r="AA113" s="376">
        <v>147</v>
      </c>
      <c r="AB113" s="441">
        <v>21530</v>
      </c>
      <c r="AC113" s="522">
        <v>2166</v>
      </c>
      <c r="AD113" s="375">
        <v>2096</v>
      </c>
      <c r="AE113" s="519">
        <v>208</v>
      </c>
      <c r="AF113" s="99"/>
      <c r="AG113" s="319"/>
      <c r="AH113" s="320"/>
    </row>
    <row r="114" spans="1:34" x14ac:dyDescent="0.2">
      <c r="A114" s="263">
        <v>103</v>
      </c>
      <c r="B114" s="271" t="s">
        <v>236</v>
      </c>
      <c r="C114" s="264" t="s">
        <v>237</v>
      </c>
      <c r="D114" s="472">
        <v>11716</v>
      </c>
      <c r="E114" s="441">
        <v>11194</v>
      </c>
      <c r="F114" s="441">
        <v>11555</v>
      </c>
      <c r="G114" s="313">
        <f t="shared" si="2"/>
        <v>34465</v>
      </c>
      <c r="H114" s="441">
        <v>3567</v>
      </c>
      <c r="I114" s="441">
        <v>4164</v>
      </c>
      <c r="J114" s="441">
        <v>2473</v>
      </c>
      <c r="K114" s="313">
        <f t="shared" si="3"/>
        <v>10204</v>
      </c>
      <c r="L114" s="472">
        <v>40800</v>
      </c>
      <c r="M114" s="376">
        <v>396</v>
      </c>
      <c r="N114" s="441">
        <v>39695</v>
      </c>
      <c r="O114" s="441">
        <v>40091</v>
      </c>
      <c r="P114" s="557">
        <v>98.26</v>
      </c>
      <c r="Q114" s="376">
        <v>512</v>
      </c>
      <c r="R114" s="376">
        <v>410</v>
      </c>
      <c r="S114" s="441">
        <v>40617</v>
      </c>
      <c r="T114" s="522">
        <v>6946</v>
      </c>
      <c r="U114" s="472">
        <v>11740</v>
      </c>
      <c r="V114" s="376">
        <v>90</v>
      </c>
      <c r="W114" s="441">
        <v>11446</v>
      </c>
      <c r="X114" s="441">
        <v>11536</v>
      </c>
      <c r="Y114" s="557">
        <v>98.26</v>
      </c>
      <c r="Z114" s="441">
        <v>-1114</v>
      </c>
      <c r="AA114" s="376">
        <v>158</v>
      </c>
      <c r="AB114" s="441">
        <v>10490</v>
      </c>
      <c r="AC114" s="523">
        <v>284</v>
      </c>
      <c r="AD114" s="375">
        <v>1002</v>
      </c>
      <c r="AE114" s="519">
        <v>65</v>
      </c>
      <c r="AF114" s="99"/>
      <c r="AG114" s="319"/>
      <c r="AH114" s="320"/>
    </row>
    <row r="115" spans="1:34" x14ac:dyDescent="0.2">
      <c r="A115" s="263">
        <v>104</v>
      </c>
      <c r="B115" s="271" t="s">
        <v>238</v>
      </c>
      <c r="C115" s="264" t="s">
        <v>239</v>
      </c>
      <c r="D115" s="472">
        <v>12603</v>
      </c>
      <c r="E115" s="441">
        <v>12386</v>
      </c>
      <c r="F115" s="441">
        <v>11868</v>
      </c>
      <c r="G115" s="313">
        <f t="shared" si="2"/>
        <v>36857</v>
      </c>
      <c r="H115" s="441">
        <v>8497</v>
      </c>
      <c r="I115" s="441">
        <v>5946</v>
      </c>
      <c r="J115" s="441">
        <v>5392</v>
      </c>
      <c r="K115" s="313">
        <f t="shared" si="3"/>
        <v>19835</v>
      </c>
      <c r="L115" s="472">
        <v>42049</v>
      </c>
      <c r="M115" s="376">
        <v>446</v>
      </c>
      <c r="N115" s="441">
        <v>40688</v>
      </c>
      <c r="O115" s="441">
        <v>41134</v>
      </c>
      <c r="P115" s="557">
        <v>97.82</v>
      </c>
      <c r="Q115" s="376">
        <v>463</v>
      </c>
      <c r="R115" s="376">
        <v>602</v>
      </c>
      <c r="S115" s="441">
        <v>41753</v>
      </c>
      <c r="T115" s="522">
        <v>5634</v>
      </c>
      <c r="U115" s="472">
        <v>24692</v>
      </c>
      <c r="V115" s="376">
        <v>265</v>
      </c>
      <c r="W115" s="441">
        <v>23820</v>
      </c>
      <c r="X115" s="441">
        <v>24085</v>
      </c>
      <c r="Y115" s="557">
        <v>97.54</v>
      </c>
      <c r="Z115" s="376">
        <v>-217</v>
      </c>
      <c r="AA115" s="376">
        <v>191</v>
      </c>
      <c r="AB115" s="441">
        <v>23794</v>
      </c>
      <c r="AC115" s="522">
        <v>2308</v>
      </c>
      <c r="AD115" s="375">
        <v>2313</v>
      </c>
      <c r="AE115" s="519">
        <v>280</v>
      </c>
      <c r="AF115" s="99"/>
      <c r="AG115" s="319"/>
      <c r="AH115" s="320"/>
    </row>
    <row r="116" spans="1:34" x14ac:dyDescent="0.2">
      <c r="A116" s="263">
        <v>105</v>
      </c>
      <c r="B116" s="271" t="s">
        <v>240</v>
      </c>
      <c r="C116" s="264" t="s">
        <v>241</v>
      </c>
      <c r="D116" s="472">
        <v>21687</v>
      </c>
      <c r="E116" s="441">
        <v>22164</v>
      </c>
      <c r="F116" s="441">
        <v>21451</v>
      </c>
      <c r="G116" s="313">
        <f t="shared" si="2"/>
        <v>65302</v>
      </c>
      <c r="H116" s="441">
        <v>26552</v>
      </c>
      <c r="I116" s="441">
        <v>22938</v>
      </c>
      <c r="J116" s="441">
        <v>19064</v>
      </c>
      <c r="K116" s="313">
        <f t="shared" si="3"/>
        <v>68554</v>
      </c>
      <c r="L116" s="472">
        <v>78915</v>
      </c>
      <c r="M116" s="376">
        <v>802</v>
      </c>
      <c r="N116" s="441">
        <v>75108</v>
      </c>
      <c r="O116" s="441">
        <v>75910</v>
      </c>
      <c r="P116" s="557">
        <v>96.19</v>
      </c>
      <c r="Q116" s="441">
        <v>1916</v>
      </c>
      <c r="R116" s="441">
        <v>1053</v>
      </c>
      <c r="S116" s="441">
        <v>78077</v>
      </c>
      <c r="T116" s="522">
        <v>14486</v>
      </c>
      <c r="U116" s="472">
        <v>89361</v>
      </c>
      <c r="V116" s="376">
        <v>536</v>
      </c>
      <c r="W116" s="441">
        <v>86112</v>
      </c>
      <c r="X116" s="441">
        <v>86648</v>
      </c>
      <c r="Y116" s="557">
        <v>96.96</v>
      </c>
      <c r="Z116" s="376">
        <v>-557</v>
      </c>
      <c r="AA116" s="441">
        <v>1651</v>
      </c>
      <c r="AB116" s="441">
        <v>87206</v>
      </c>
      <c r="AC116" s="522">
        <v>14451</v>
      </c>
      <c r="AD116" s="375">
        <v>7958</v>
      </c>
      <c r="AE116" s="519">
        <v>543</v>
      </c>
      <c r="AF116" s="99"/>
      <c r="AG116" s="319"/>
      <c r="AH116" s="320"/>
    </row>
    <row r="117" spans="1:34" x14ac:dyDescent="0.2">
      <c r="A117" s="263">
        <v>106</v>
      </c>
      <c r="B117" s="271" t="s">
        <v>242</v>
      </c>
      <c r="C117" s="264" t="s">
        <v>243</v>
      </c>
      <c r="D117" s="472">
        <v>16471</v>
      </c>
      <c r="E117" s="441">
        <v>16173</v>
      </c>
      <c r="F117" s="441">
        <v>16438</v>
      </c>
      <c r="G117" s="313">
        <f t="shared" si="2"/>
        <v>49082</v>
      </c>
      <c r="H117" s="441">
        <v>5942</v>
      </c>
      <c r="I117" s="441">
        <v>5796</v>
      </c>
      <c r="J117" s="441">
        <v>6182</v>
      </c>
      <c r="K117" s="313">
        <f t="shared" si="3"/>
        <v>17920</v>
      </c>
      <c r="L117" s="472">
        <v>55925</v>
      </c>
      <c r="M117" s="376">
        <v>531</v>
      </c>
      <c r="N117" s="441">
        <v>54471</v>
      </c>
      <c r="O117" s="441">
        <v>55002</v>
      </c>
      <c r="P117" s="557">
        <v>98.35</v>
      </c>
      <c r="Q117" s="376">
        <v>490</v>
      </c>
      <c r="R117" s="376">
        <v>599</v>
      </c>
      <c r="S117" s="441">
        <v>55560</v>
      </c>
      <c r="T117" s="522">
        <v>7748</v>
      </c>
      <c r="U117" s="472">
        <v>21412</v>
      </c>
      <c r="V117" s="376">
        <v>49</v>
      </c>
      <c r="W117" s="441">
        <v>21080</v>
      </c>
      <c r="X117" s="441">
        <v>21129</v>
      </c>
      <c r="Y117" s="557">
        <v>98.68</v>
      </c>
      <c r="Z117" s="376">
        <v>-607</v>
      </c>
      <c r="AA117" s="376">
        <v>45</v>
      </c>
      <c r="AB117" s="441">
        <v>20518</v>
      </c>
      <c r="AC117" s="522">
        <v>2217</v>
      </c>
      <c r="AD117" s="375">
        <v>2311</v>
      </c>
      <c r="AE117" s="519">
        <v>217</v>
      </c>
      <c r="AF117" s="99"/>
      <c r="AG117" s="319"/>
      <c r="AH117" s="320"/>
    </row>
    <row r="118" spans="1:34" x14ac:dyDescent="0.2">
      <c r="A118" s="263">
        <v>107</v>
      </c>
      <c r="B118" s="271" t="s">
        <v>244</v>
      </c>
      <c r="C118" s="264" t="s">
        <v>245</v>
      </c>
      <c r="D118" s="472">
        <v>15073</v>
      </c>
      <c r="E118" s="441">
        <v>14856</v>
      </c>
      <c r="F118" s="441">
        <v>14967</v>
      </c>
      <c r="G118" s="313">
        <f t="shared" si="2"/>
        <v>44896</v>
      </c>
      <c r="H118" s="441">
        <v>16477</v>
      </c>
      <c r="I118" s="441">
        <v>13822</v>
      </c>
      <c r="J118" s="441">
        <v>13731</v>
      </c>
      <c r="K118" s="313">
        <f t="shared" si="3"/>
        <v>44030</v>
      </c>
      <c r="L118" s="472">
        <v>51458</v>
      </c>
      <c r="M118" s="376">
        <v>559</v>
      </c>
      <c r="N118" s="441">
        <v>49319</v>
      </c>
      <c r="O118" s="441">
        <v>49878</v>
      </c>
      <c r="P118" s="557">
        <v>96.93</v>
      </c>
      <c r="Q118" s="441">
        <v>1081</v>
      </c>
      <c r="R118" s="376">
        <v>631</v>
      </c>
      <c r="S118" s="441">
        <v>51031</v>
      </c>
      <c r="T118" s="522">
        <v>6856</v>
      </c>
      <c r="U118" s="472">
        <v>51286</v>
      </c>
      <c r="V118" s="441">
        <v>1179</v>
      </c>
      <c r="W118" s="441">
        <v>49024</v>
      </c>
      <c r="X118" s="441">
        <v>50203</v>
      </c>
      <c r="Y118" s="557">
        <v>97.89</v>
      </c>
      <c r="Z118" s="376">
        <v>181</v>
      </c>
      <c r="AA118" s="441">
        <v>1033</v>
      </c>
      <c r="AB118" s="441">
        <v>50238</v>
      </c>
      <c r="AC118" s="522">
        <v>4590</v>
      </c>
      <c r="AD118" s="375">
        <v>4411</v>
      </c>
      <c r="AE118" s="519">
        <v>268</v>
      </c>
      <c r="AF118" s="99"/>
      <c r="AG118" s="319"/>
      <c r="AH118" s="320"/>
    </row>
    <row r="119" spans="1:34" x14ac:dyDescent="0.2">
      <c r="A119" s="263">
        <v>108</v>
      </c>
      <c r="B119" s="271" t="s">
        <v>246</v>
      </c>
      <c r="C119" s="264" t="s">
        <v>247</v>
      </c>
      <c r="D119" s="472">
        <v>10503</v>
      </c>
      <c r="E119" s="441">
        <v>10572</v>
      </c>
      <c r="F119" s="441">
        <v>10822</v>
      </c>
      <c r="G119" s="313">
        <f t="shared" si="2"/>
        <v>31897</v>
      </c>
      <c r="H119" s="441">
        <v>6454</v>
      </c>
      <c r="I119" s="441">
        <v>3412</v>
      </c>
      <c r="J119" s="441">
        <v>3371</v>
      </c>
      <c r="K119" s="313">
        <f t="shared" si="3"/>
        <v>13237</v>
      </c>
      <c r="L119" s="472">
        <v>36920</v>
      </c>
      <c r="M119" s="376">
        <v>218</v>
      </c>
      <c r="N119" s="441">
        <v>35070</v>
      </c>
      <c r="O119" s="441">
        <v>35288</v>
      </c>
      <c r="P119" s="557">
        <v>95.6</v>
      </c>
      <c r="Q119" s="441">
        <v>1409</v>
      </c>
      <c r="R119" s="376">
        <v>337</v>
      </c>
      <c r="S119" s="441">
        <v>36816</v>
      </c>
      <c r="T119" s="522">
        <v>6277</v>
      </c>
      <c r="U119" s="472">
        <v>15611</v>
      </c>
      <c r="V119" s="376">
        <v>39</v>
      </c>
      <c r="W119" s="441">
        <v>15184</v>
      </c>
      <c r="X119" s="441">
        <v>15223</v>
      </c>
      <c r="Y119" s="557">
        <v>97.5</v>
      </c>
      <c r="Z119" s="441">
        <v>4720</v>
      </c>
      <c r="AA119" s="376">
        <v>249</v>
      </c>
      <c r="AB119" s="441">
        <v>20153</v>
      </c>
      <c r="AC119" s="523">
        <v>426</v>
      </c>
      <c r="AD119" s="375">
        <v>5301</v>
      </c>
      <c r="AE119" s="519">
        <v>68</v>
      </c>
      <c r="AF119" s="99"/>
      <c r="AG119" s="319"/>
      <c r="AH119" s="320"/>
    </row>
    <row r="120" spans="1:34" x14ac:dyDescent="0.2">
      <c r="A120" s="263">
        <v>109</v>
      </c>
      <c r="B120" s="271" t="s">
        <v>248</v>
      </c>
      <c r="C120" s="264" t="s">
        <v>249</v>
      </c>
      <c r="D120" s="472">
        <v>13544</v>
      </c>
      <c r="E120" s="441">
        <v>13592</v>
      </c>
      <c r="F120" s="441">
        <v>13506</v>
      </c>
      <c r="G120" s="313">
        <f t="shared" si="2"/>
        <v>40642</v>
      </c>
      <c r="H120" s="441">
        <v>6778</v>
      </c>
      <c r="I120" s="441">
        <v>5886</v>
      </c>
      <c r="J120" s="441">
        <v>6147</v>
      </c>
      <c r="K120" s="313">
        <f t="shared" si="3"/>
        <v>18811</v>
      </c>
      <c r="L120" s="472">
        <v>45404</v>
      </c>
      <c r="M120" s="376">
        <v>181</v>
      </c>
      <c r="N120" s="441">
        <v>43758</v>
      </c>
      <c r="O120" s="441">
        <v>43939</v>
      </c>
      <c r="P120" s="557">
        <v>96.77</v>
      </c>
      <c r="Q120" s="441">
        <v>1047</v>
      </c>
      <c r="R120" s="376">
        <v>431</v>
      </c>
      <c r="S120" s="441">
        <v>45236</v>
      </c>
      <c r="T120" s="522">
        <v>6185</v>
      </c>
      <c r="U120" s="472">
        <v>22939</v>
      </c>
      <c r="V120" s="376">
        <v>11</v>
      </c>
      <c r="W120" s="441">
        <v>22446</v>
      </c>
      <c r="X120" s="441">
        <v>22457</v>
      </c>
      <c r="Y120" s="557">
        <v>97.9</v>
      </c>
      <c r="Z120" s="376">
        <v>-579</v>
      </c>
      <c r="AA120" s="376">
        <v>59</v>
      </c>
      <c r="AB120" s="441">
        <v>21926</v>
      </c>
      <c r="AC120" s="522">
        <v>1855</v>
      </c>
      <c r="AD120" s="375">
        <v>7174</v>
      </c>
      <c r="AE120" s="519">
        <v>262</v>
      </c>
      <c r="AF120" s="99"/>
      <c r="AG120" s="319"/>
      <c r="AH120" s="320"/>
    </row>
    <row r="121" spans="1:34" x14ac:dyDescent="0.2">
      <c r="A121" s="263">
        <v>110</v>
      </c>
      <c r="B121" s="271" t="s">
        <v>250</v>
      </c>
      <c r="C121" s="264" t="s">
        <v>251</v>
      </c>
      <c r="D121" s="472">
        <v>11485</v>
      </c>
      <c r="E121" s="441">
        <v>11078</v>
      </c>
      <c r="F121" s="441">
        <v>11212</v>
      </c>
      <c r="G121" s="313">
        <f t="shared" si="2"/>
        <v>33775</v>
      </c>
      <c r="H121" s="441">
        <v>8318</v>
      </c>
      <c r="I121" s="441">
        <v>5186</v>
      </c>
      <c r="J121" s="441">
        <v>7468</v>
      </c>
      <c r="K121" s="313">
        <f t="shared" si="3"/>
        <v>20972</v>
      </c>
      <c r="L121" s="472">
        <v>38934</v>
      </c>
      <c r="M121" s="376">
        <v>724</v>
      </c>
      <c r="N121" s="441">
        <v>37002</v>
      </c>
      <c r="O121" s="441">
        <v>37726</v>
      </c>
      <c r="P121" s="557">
        <v>96.9</v>
      </c>
      <c r="Q121" s="376">
        <v>515</v>
      </c>
      <c r="R121" s="376">
        <v>889</v>
      </c>
      <c r="S121" s="441">
        <v>38406</v>
      </c>
      <c r="T121" s="522">
        <v>4968</v>
      </c>
      <c r="U121" s="472">
        <v>29832</v>
      </c>
      <c r="V121" s="376">
        <v>145</v>
      </c>
      <c r="W121" s="441">
        <v>29164</v>
      </c>
      <c r="X121" s="441">
        <v>29309</v>
      </c>
      <c r="Y121" s="557">
        <v>98.25</v>
      </c>
      <c r="Z121" s="376">
        <v>-523</v>
      </c>
      <c r="AA121" s="376">
        <v>323</v>
      </c>
      <c r="AB121" s="441">
        <v>28964</v>
      </c>
      <c r="AC121" s="522">
        <v>2910</v>
      </c>
      <c r="AD121" s="375">
        <v>2648</v>
      </c>
      <c r="AE121" s="519">
        <v>126</v>
      </c>
      <c r="AF121" s="99"/>
      <c r="AG121" s="319"/>
      <c r="AH121" s="320"/>
    </row>
    <row r="122" spans="1:34" x14ac:dyDescent="0.2">
      <c r="A122" s="263">
        <v>111</v>
      </c>
      <c r="B122" s="271" t="s">
        <v>252</v>
      </c>
      <c r="C122" s="264" t="s">
        <v>253</v>
      </c>
      <c r="D122" s="472">
        <v>25183</v>
      </c>
      <c r="E122" s="441">
        <v>24327</v>
      </c>
      <c r="F122" s="441">
        <v>24398</v>
      </c>
      <c r="G122" s="313">
        <f t="shared" si="2"/>
        <v>73908</v>
      </c>
      <c r="H122" s="441">
        <v>19936</v>
      </c>
      <c r="I122" s="441">
        <v>18429</v>
      </c>
      <c r="J122" s="441">
        <v>15029</v>
      </c>
      <c r="K122" s="313">
        <f t="shared" si="3"/>
        <v>53394</v>
      </c>
      <c r="L122" s="472">
        <v>93845</v>
      </c>
      <c r="M122" s="441">
        <v>2607</v>
      </c>
      <c r="N122" s="441">
        <v>84801</v>
      </c>
      <c r="O122" s="441">
        <v>87408</v>
      </c>
      <c r="P122" s="557">
        <v>93.14</v>
      </c>
      <c r="Q122" s="441">
        <v>2351</v>
      </c>
      <c r="R122" s="441">
        <v>3321</v>
      </c>
      <c r="S122" s="441">
        <v>90473</v>
      </c>
      <c r="T122" s="522">
        <v>20149</v>
      </c>
      <c r="U122" s="472">
        <v>68975</v>
      </c>
      <c r="V122" s="376">
        <v>461</v>
      </c>
      <c r="W122" s="441">
        <v>66805</v>
      </c>
      <c r="X122" s="441">
        <v>67265</v>
      </c>
      <c r="Y122" s="557">
        <v>97.52</v>
      </c>
      <c r="Z122" s="441">
        <v>1035</v>
      </c>
      <c r="AA122" s="441">
        <v>1047</v>
      </c>
      <c r="AB122" s="441">
        <v>68887</v>
      </c>
      <c r="AC122" s="522">
        <v>12782</v>
      </c>
      <c r="AD122" s="375">
        <v>24114</v>
      </c>
      <c r="AE122" s="519">
        <v>273</v>
      </c>
      <c r="AF122" s="99"/>
      <c r="AG122" s="319"/>
      <c r="AH122" s="320"/>
    </row>
    <row r="123" spans="1:34" x14ac:dyDescent="0.2">
      <c r="A123" s="263">
        <v>112</v>
      </c>
      <c r="B123" s="271" t="s">
        <v>254</v>
      </c>
      <c r="C123" s="264" t="s">
        <v>255</v>
      </c>
      <c r="D123" s="472">
        <v>25773</v>
      </c>
      <c r="E123" s="441">
        <v>25658</v>
      </c>
      <c r="F123" s="441">
        <v>25082</v>
      </c>
      <c r="G123" s="313">
        <f t="shared" si="2"/>
        <v>76513</v>
      </c>
      <c r="H123" s="441">
        <v>25251</v>
      </c>
      <c r="I123" s="441">
        <v>22003</v>
      </c>
      <c r="J123" s="441">
        <v>21395</v>
      </c>
      <c r="K123" s="313">
        <f t="shared" si="3"/>
        <v>68649</v>
      </c>
      <c r="L123" s="472">
        <v>84608</v>
      </c>
      <c r="M123" s="441">
        <v>2519</v>
      </c>
      <c r="N123" s="441">
        <v>81279</v>
      </c>
      <c r="O123" s="441">
        <v>83798</v>
      </c>
      <c r="P123" s="557">
        <v>99.04</v>
      </c>
      <c r="Q123" s="376">
        <v>812</v>
      </c>
      <c r="R123" s="441">
        <v>2500</v>
      </c>
      <c r="S123" s="441">
        <v>84591</v>
      </c>
      <c r="T123" s="522">
        <v>9559</v>
      </c>
      <c r="U123" s="472">
        <v>79948</v>
      </c>
      <c r="V123" s="441">
        <v>2072</v>
      </c>
      <c r="W123" s="441">
        <v>77204</v>
      </c>
      <c r="X123" s="441">
        <v>79276</v>
      </c>
      <c r="Y123" s="557">
        <v>99.16</v>
      </c>
      <c r="Z123" s="376">
        <v>-948</v>
      </c>
      <c r="AA123" s="441">
        <v>2236</v>
      </c>
      <c r="AB123" s="441">
        <v>78492</v>
      </c>
      <c r="AC123" s="522">
        <v>9745</v>
      </c>
      <c r="AD123" s="375">
        <v>3324</v>
      </c>
      <c r="AE123" s="519">
        <v>264</v>
      </c>
      <c r="AF123" s="99"/>
      <c r="AG123" s="319"/>
      <c r="AH123" s="320"/>
    </row>
    <row r="124" spans="1:34" x14ac:dyDescent="0.2">
      <c r="A124" s="263">
        <v>113</v>
      </c>
      <c r="B124" s="271" t="s">
        <v>256</v>
      </c>
      <c r="C124" s="264" t="s">
        <v>257</v>
      </c>
      <c r="D124" s="472">
        <v>22192</v>
      </c>
      <c r="E124" s="441">
        <v>21048</v>
      </c>
      <c r="F124" s="441">
        <v>21038</v>
      </c>
      <c r="G124" s="313">
        <f t="shared" si="2"/>
        <v>64278</v>
      </c>
      <c r="H124" s="441">
        <v>31610</v>
      </c>
      <c r="I124" s="441">
        <v>27462</v>
      </c>
      <c r="J124" s="441">
        <v>23814</v>
      </c>
      <c r="K124" s="313">
        <f t="shared" si="3"/>
        <v>82886</v>
      </c>
      <c r="L124" s="472">
        <v>83329</v>
      </c>
      <c r="M124" s="441">
        <v>1187</v>
      </c>
      <c r="N124" s="441">
        <v>76771</v>
      </c>
      <c r="O124" s="441">
        <v>77958</v>
      </c>
      <c r="P124" s="557">
        <v>93.55</v>
      </c>
      <c r="Q124" s="441">
        <v>2183</v>
      </c>
      <c r="R124" s="441">
        <v>2671</v>
      </c>
      <c r="S124" s="441">
        <v>81625</v>
      </c>
      <c r="T124" s="522">
        <v>19135</v>
      </c>
      <c r="U124" s="472">
        <v>89618</v>
      </c>
      <c r="V124" s="376">
        <v>654</v>
      </c>
      <c r="W124" s="441">
        <v>85555</v>
      </c>
      <c r="X124" s="441">
        <v>86209</v>
      </c>
      <c r="Y124" s="557">
        <v>96.2</v>
      </c>
      <c r="Z124" s="441">
        <v>-1304</v>
      </c>
      <c r="AA124" s="376">
        <v>629</v>
      </c>
      <c r="AB124" s="441">
        <v>84880</v>
      </c>
      <c r="AC124" s="522">
        <v>4382</v>
      </c>
      <c r="AD124" s="375">
        <v>34240</v>
      </c>
      <c r="AE124" s="519">
        <v>10015</v>
      </c>
      <c r="AF124" s="99"/>
      <c r="AG124" s="319"/>
      <c r="AH124" s="320"/>
    </row>
    <row r="125" spans="1:34" x14ac:dyDescent="0.2">
      <c r="A125" s="263">
        <v>114</v>
      </c>
      <c r="B125" s="271" t="s">
        <v>258</v>
      </c>
      <c r="C125" s="264" t="s">
        <v>259</v>
      </c>
      <c r="D125" s="472">
        <v>13525</v>
      </c>
      <c r="E125" s="441">
        <v>13223</v>
      </c>
      <c r="F125" s="441">
        <v>13165</v>
      </c>
      <c r="G125" s="313">
        <f t="shared" si="2"/>
        <v>39913</v>
      </c>
      <c r="H125" s="441">
        <v>14871</v>
      </c>
      <c r="I125" s="441">
        <v>14527</v>
      </c>
      <c r="J125" s="441">
        <v>13491</v>
      </c>
      <c r="K125" s="313">
        <f t="shared" si="3"/>
        <v>42889</v>
      </c>
      <c r="L125" s="472">
        <v>45205</v>
      </c>
      <c r="M125" s="376">
        <v>91</v>
      </c>
      <c r="N125" s="441">
        <v>43214</v>
      </c>
      <c r="O125" s="441">
        <v>43305</v>
      </c>
      <c r="P125" s="557">
        <v>95.8</v>
      </c>
      <c r="Q125" s="376">
        <v>910</v>
      </c>
      <c r="R125" s="376">
        <v>144</v>
      </c>
      <c r="S125" s="441">
        <v>44268</v>
      </c>
      <c r="T125" s="522">
        <v>5701</v>
      </c>
      <c r="U125" s="472">
        <v>54450</v>
      </c>
      <c r="V125" s="376">
        <v>35</v>
      </c>
      <c r="W125" s="441">
        <v>52776</v>
      </c>
      <c r="X125" s="441">
        <v>52811</v>
      </c>
      <c r="Y125" s="557">
        <v>96.99</v>
      </c>
      <c r="Z125" s="441">
        <v>3015</v>
      </c>
      <c r="AA125" s="376">
        <v>85</v>
      </c>
      <c r="AB125" s="441">
        <v>55876</v>
      </c>
      <c r="AC125" s="522">
        <v>8697</v>
      </c>
      <c r="AD125" s="375">
        <v>4975</v>
      </c>
      <c r="AE125" s="519">
        <v>130</v>
      </c>
      <c r="AF125" s="99"/>
      <c r="AG125" s="319"/>
      <c r="AH125" s="320"/>
    </row>
    <row r="126" spans="1:34" x14ac:dyDescent="0.2">
      <c r="A126" s="263">
        <v>115</v>
      </c>
      <c r="B126" s="271" t="s">
        <v>260</v>
      </c>
      <c r="C126" s="264" t="s">
        <v>261</v>
      </c>
      <c r="D126" s="472">
        <v>14885</v>
      </c>
      <c r="E126" s="441">
        <v>15021</v>
      </c>
      <c r="F126" s="441">
        <v>14242</v>
      </c>
      <c r="G126" s="313">
        <f t="shared" si="2"/>
        <v>44148</v>
      </c>
      <c r="H126" s="441">
        <v>9695</v>
      </c>
      <c r="I126" s="441">
        <v>6745</v>
      </c>
      <c r="J126" s="441">
        <v>6280</v>
      </c>
      <c r="K126" s="313">
        <f t="shared" si="3"/>
        <v>22720</v>
      </c>
      <c r="L126" s="472">
        <v>49220</v>
      </c>
      <c r="M126" s="376">
        <v>495</v>
      </c>
      <c r="N126" s="441">
        <v>47952</v>
      </c>
      <c r="O126" s="441">
        <v>48447</v>
      </c>
      <c r="P126" s="557">
        <v>98.43</v>
      </c>
      <c r="Q126" s="376">
        <v>483</v>
      </c>
      <c r="R126" s="376">
        <v>563</v>
      </c>
      <c r="S126" s="441">
        <v>48998</v>
      </c>
      <c r="T126" s="522">
        <v>6320</v>
      </c>
      <c r="U126" s="472">
        <v>27102</v>
      </c>
      <c r="V126" s="376">
        <v>123</v>
      </c>
      <c r="W126" s="441">
        <v>26604</v>
      </c>
      <c r="X126" s="441">
        <v>26727</v>
      </c>
      <c r="Y126" s="557">
        <v>98.62</v>
      </c>
      <c r="Z126" s="376">
        <v>-403</v>
      </c>
      <c r="AA126" s="376">
        <v>269</v>
      </c>
      <c r="AB126" s="441">
        <v>26470</v>
      </c>
      <c r="AC126" s="522">
        <v>2505</v>
      </c>
      <c r="AD126" s="375">
        <v>1635</v>
      </c>
      <c r="AE126" s="519">
        <v>115</v>
      </c>
      <c r="AF126" s="99"/>
      <c r="AG126" s="319"/>
      <c r="AH126" s="320"/>
    </row>
    <row r="127" spans="1:34" x14ac:dyDescent="0.2">
      <c r="A127" s="263">
        <v>116</v>
      </c>
      <c r="B127" s="271" t="s">
        <v>262</v>
      </c>
      <c r="C127" s="264" t="s">
        <v>263</v>
      </c>
      <c r="D127" s="472">
        <v>21684</v>
      </c>
      <c r="E127" s="441">
        <v>20010</v>
      </c>
      <c r="F127" s="441">
        <v>19987</v>
      </c>
      <c r="G127" s="313">
        <f t="shared" si="2"/>
        <v>61681</v>
      </c>
      <c r="H127" s="441">
        <v>57570</v>
      </c>
      <c r="I127" s="441">
        <v>54299</v>
      </c>
      <c r="J127" s="441">
        <v>53134</v>
      </c>
      <c r="K127" s="313">
        <f t="shared" si="3"/>
        <v>165003</v>
      </c>
      <c r="L127" s="472">
        <v>75747</v>
      </c>
      <c r="M127" s="441">
        <v>2084</v>
      </c>
      <c r="N127" s="441">
        <v>70854</v>
      </c>
      <c r="O127" s="441">
        <v>72938</v>
      </c>
      <c r="P127" s="557">
        <v>96.29</v>
      </c>
      <c r="Q127" s="441">
        <v>2069</v>
      </c>
      <c r="R127" s="441">
        <v>2254</v>
      </c>
      <c r="S127" s="441">
        <v>75177</v>
      </c>
      <c r="T127" s="522">
        <v>13482</v>
      </c>
      <c r="U127" s="472">
        <v>195118</v>
      </c>
      <c r="V127" s="376">
        <v>584</v>
      </c>
      <c r="W127" s="441">
        <v>188923</v>
      </c>
      <c r="X127" s="441">
        <v>189507</v>
      </c>
      <c r="Y127" s="557">
        <v>97.12</v>
      </c>
      <c r="Z127" s="441">
        <v>-4086</v>
      </c>
      <c r="AA127" s="376">
        <v>264</v>
      </c>
      <c r="AB127" s="441">
        <v>185101</v>
      </c>
      <c r="AC127" s="522">
        <v>25423</v>
      </c>
      <c r="AD127" s="375">
        <v>12251</v>
      </c>
      <c r="AE127" s="519">
        <v>744</v>
      </c>
      <c r="AF127" s="99"/>
      <c r="AG127" s="319"/>
      <c r="AH127" s="320"/>
    </row>
    <row r="128" spans="1:34" x14ac:dyDescent="0.2">
      <c r="A128" s="263">
        <v>117</v>
      </c>
      <c r="B128" s="271" t="s">
        <v>264</v>
      </c>
      <c r="C128" s="264" t="s">
        <v>265</v>
      </c>
      <c r="D128" s="472">
        <v>14269</v>
      </c>
      <c r="E128" s="441">
        <v>13876</v>
      </c>
      <c r="F128" s="441">
        <v>13879</v>
      </c>
      <c r="G128" s="313">
        <f t="shared" si="2"/>
        <v>42024</v>
      </c>
      <c r="H128" s="441">
        <v>11150</v>
      </c>
      <c r="I128" s="441">
        <v>10396</v>
      </c>
      <c r="J128" s="441">
        <v>10527</v>
      </c>
      <c r="K128" s="313">
        <f t="shared" si="3"/>
        <v>32073</v>
      </c>
      <c r="L128" s="472">
        <v>47873</v>
      </c>
      <c r="M128" s="376">
        <v>391</v>
      </c>
      <c r="N128" s="441">
        <v>46795</v>
      </c>
      <c r="O128" s="441">
        <v>47186</v>
      </c>
      <c r="P128" s="557">
        <v>98.56</v>
      </c>
      <c r="Q128" s="376">
        <v>578</v>
      </c>
      <c r="R128" s="376">
        <v>793</v>
      </c>
      <c r="S128" s="441">
        <v>48166</v>
      </c>
      <c r="T128" s="522">
        <v>6303</v>
      </c>
      <c r="U128" s="472">
        <v>36942</v>
      </c>
      <c r="V128" s="376">
        <v>52</v>
      </c>
      <c r="W128" s="441">
        <v>36528</v>
      </c>
      <c r="X128" s="441">
        <v>36580</v>
      </c>
      <c r="Y128" s="557">
        <v>99.02</v>
      </c>
      <c r="Z128" s="376">
        <v>-199</v>
      </c>
      <c r="AA128" s="376">
        <v>453</v>
      </c>
      <c r="AB128" s="441">
        <v>36782</v>
      </c>
      <c r="AC128" s="522">
        <v>4070</v>
      </c>
      <c r="AD128" s="375">
        <v>2093</v>
      </c>
      <c r="AE128" s="519">
        <v>156</v>
      </c>
      <c r="AF128" s="99"/>
      <c r="AG128" s="319"/>
      <c r="AH128" s="320"/>
    </row>
    <row r="129" spans="1:34" x14ac:dyDescent="0.2">
      <c r="A129" s="263">
        <v>118</v>
      </c>
      <c r="B129" s="271" t="s">
        <v>266</v>
      </c>
      <c r="C129" s="264" t="s">
        <v>267</v>
      </c>
      <c r="D129" s="472">
        <v>31740</v>
      </c>
      <c r="E129" s="441">
        <v>28608</v>
      </c>
      <c r="F129" s="441">
        <v>30872</v>
      </c>
      <c r="G129" s="313">
        <f t="shared" si="2"/>
        <v>91220</v>
      </c>
      <c r="H129" s="441">
        <v>17372</v>
      </c>
      <c r="I129" s="441">
        <v>19116</v>
      </c>
      <c r="J129" s="441">
        <v>16119</v>
      </c>
      <c r="K129" s="313">
        <f t="shared" si="3"/>
        <v>52607</v>
      </c>
      <c r="L129" s="472">
        <v>107875</v>
      </c>
      <c r="M129" s="441">
        <v>5086</v>
      </c>
      <c r="N129" s="441">
        <v>97476</v>
      </c>
      <c r="O129" s="441">
        <v>102562</v>
      </c>
      <c r="P129" s="557">
        <v>95.07</v>
      </c>
      <c r="Q129" s="441">
        <v>2815</v>
      </c>
      <c r="R129" s="441">
        <v>1941</v>
      </c>
      <c r="S129" s="441">
        <v>102232</v>
      </c>
      <c r="T129" s="522">
        <v>16766</v>
      </c>
      <c r="U129" s="472">
        <v>65951</v>
      </c>
      <c r="V129" s="441">
        <v>3006</v>
      </c>
      <c r="W129" s="441">
        <v>60739</v>
      </c>
      <c r="X129" s="441">
        <v>63745</v>
      </c>
      <c r="Y129" s="557">
        <v>96.66</v>
      </c>
      <c r="Z129" s="376">
        <v>-256</v>
      </c>
      <c r="AA129" s="441">
        <v>1139</v>
      </c>
      <c r="AB129" s="441">
        <v>61622</v>
      </c>
      <c r="AC129" s="522">
        <v>7529</v>
      </c>
      <c r="AD129" s="375">
        <v>38540</v>
      </c>
      <c r="AE129" s="519">
        <v>4161</v>
      </c>
      <c r="AF129" s="99"/>
      <c r="AG129" s="319"/>
      <c r="AH129" s="320"/>
    </row>
    <row r="130" spans="1:34" x14ac:dyDescent="0.2">
      <c r="A130" s="263">
        <v>119</v>
      </c>
      <c r="B130" s="271" t="s">
        <v>268</v>
      </c>
      <c r="C130" s="264" t="s">
        <v>269</v>
      </c>
      <c r="D130" s="472">
        <v>11270</v>
      </c>
      <c r="E130" s="441">
        <v>10978</v>
      </c>
      <c r="F130" s="441">
        <v>10826</v>
      </c>
      <c r="G130" s="313">
        <f t="shared" si="2"/>
        <v>33074</v>
      </c>
      <c r="H130" s="441">
        <v>13566</v>
      </c>
      <c r="I130" s="441">
        <v>12088</v>
      </c>
      <c r="J130" s="441">
        <v>11645</v>
      </c>
      <c r="K130" s="313">
        <f t="shared" si="3"/>
        <v>37299</v>
      </c>
      <c r="L130" s="472">
        <v>37905</v>
      </c>
      <c r="M130" s="376">
        <v>567</v>
      </c>
      <c r="N130" s="441">
        <v>35698</v>
      </c>
      <c r="O130" s="441">
        <v>36265</v>
      </c>
      <c r="P130" s="557">
        <v>95.67</v>
      </c>
      <c r="Q130" s="441">
        <v>1153</v>
      </c>
      <c r="R130" s="376">
        <v>575</v>
      </c>
      <c r="S130" s="441">
        <v>37426</v>
      </c>
      <c r="T130" s="522">
        <v>5386</v>
      </c>
      <c r="U130" s="472">
        <v>44538</v>
      </c>
      <c r="V130" s="376">
        <v>123</v>
      </c>
      <c r="W130" s="441">
        <v>43759</v>
      </c>
      <c r="X130" s="441">
        <v>43882</v>
      </c>
      <c r="Y130" s="557">
        <v>98.53</v>
      </c>
      <c r="Z130" s="441">
        <v>-1570</v>
      </c>
      <c r="AA130" s="376">
        <v>77</v>
      </c>
      <c r="AB130" s="441">
        <v>42266</v>
      </c>
      <c r="AC130" s="522">
        <v>5247</v>
      </c>
      <c r="AD130" s="375">
        <v>5686</v>
      </c>
      <c r="AE130" s="519">
        <v>157</v>
      </c>
      <c r="AF130" s="99"/>
      <c r="AG130" s="319"/>
      <c r="AH130" s="320"/>
    </row>
    <row r="131" spans="1:34" x14ac:dyDescent="0.2">
      <c r="A131" s="263">
        <v>120</v>
      </c>
      <c r="B131" s="271" t="s">
        <v>270</v>
      </c>
      <c r="C131" s="264" t="s">
        <v>271</v>
      </c>
      <c r="D131" s="472">
        <v>27377</v>
      </c>
      <c r="E131" s="441">
        <v>26898</v>
      </c>
      <c r="F131" s="441">
        <v>27012</v>
      </c>
      <c r="G131" s="313">
        <f t="shared" si="2"/>
        <v>81287</v>
      </c>
      <c r="H131" s="441">
        <v>19894</v>
      </c>
      <c r="I131" s="441">
        <v>15900</v>
      </c>
      <c r="J131" s="441">
        <v>16034</v>
      </c>
      <c r="K131" s="313">
        <f t="shared" si="3"/>
        <v>51828</v>
      </c>
      <c r="L131" s="472">
        <v>91869</v>
      </c>
      <c r="M131" s="376">
        <v>985</v>
      </c>
      <c r="N131" s="441">
        <v>89558</v>
      </c>
      <c r="O131" s="441">
        <v>90543</v>
      </c>
      <c r="P131" s="557">
        <v>98.56</v>
      </c>
      <c r="Q131" s="376">
        <v>-19</v>
      </c>
      <c r="R131" s="441">
        <v>1293</v>
      </c>
      <c r="S131" s="441">
        <v>90832</v>
      </c>
      <c r="T131" s="522">
        <v>11263</v>
      </c>
      <c r="U131" s="472">
        <v>61504</v>
      </c>
      <c r="V131" s="376">
        <v>496</v>
      </c>
      <c r="W131" s="441">
        <v>59851</v>
      </c>
      <c r="X131" s="441">
        <v>60347</v>
      </c>
      <c r="Y131" s="557">
        <v>98.12</v>
      </c>
      <c r="Z131" s="376">
        <v>-602</v>
      </c>
      <c r="AA131" s="376">
        <v>695</v>
      </c>
      <c r="AB131" s="441">
        <v>59944</v>
      </c>
      <c r="AC131" s="522">
        <v>6553</v>
      </c>
      <c r="AD131" s="375">
        <v>2432</v>
      </c>
      <c r="AE131" s="519">
        <v>125</v>
      </c>
      <c r="AF131" s="99"/>
      <c r="AG131" s="319"/>
      <c r="AH131" s="320"/>
    </row>
    <row r="132" spans="1:34" x14ac:dyDescent="0.2">
      <c r="A132" s="263">
        <v>121</v>
      </c>
      <c r="B132" s="271" t="s">
        <v>272</v>
      </c>
      <c r="C132" s="264" t="s">
        <v>273</v>
      </c>
      <c r="D132" s="472">
        <v>35588</v>
      </c>
      <c r="E132" s="441">
        <v>33467</v>
      </c>
      <c r="F132" s="441">
        <v>33582</v>
      </c>
      <c r="G132" s="313">
        <f t="shared" si="2"/>
        <v>102637</v>
      </c>
      <c r="H132" s="441">
        <v>17588</v>
      </c>
      <c r="I132" s="441">
        <v>12445</v>
      </c>
      <c r="J132" s="441">
        <v>12230</v>
      </c>
      <c r="K132" s="313">
        <f t="shared" si="3"/>
        <v>42263</v>
      </c>
      <c r="L132" s="472">
        <v>121468</v>
      </c>
      <c r="M132" s="441">
        <v>1932</v>
      </c>
      <c r="N132" s="441">
        <v>116503</v>
      </c>
      <c r="O132" s="441">
        <v>118435</v>
      </c>
      <c r="P132" s="557">
        <v>97.5</v>
      </c>
      <c r="Q132" s="441">
        <v>1825</v>
      </c>
      <c r="R132" s="441">
        <v>1461</v>
      </c>
      <c r="S132" s="441">
        <v>119789</v>
      </c>
      <c r="T132" s="522">
        <v>20105</v>
      </c>
      <c r="U132" s="472">
        <v>52037</v>
      </c>
      <c r="V132" s="376">
        <v>210</v>
      </c>
      <c r="W132" s="441">
        <v>49600</v>
      </c>
      <c r="X132" s="441">
        <v>49810</v>
      </c>
      <c r="Y132" s="557">
        <v>95.72</v>
      </c>
      <c r="Z132" s="376">
        <v>68</v>
      </c>
      <c r="AA132" s="376">
        <v>164</v>
      </c>
      <c r="AB132" s="441">
        <v>49832</v>
      </c>
      <c r="AC132" s="522">
        <v>5694</v>
      </c>
      <c r="AD132" s="375">
        <v>7532</v>
      </c>
      <c r="AE132" s="519">
        <v>1440</v>
      </c>
      <c r="AF132" s="99"/>
      <c r="AG132" s="319"/>
      <c r="AH132" s="320"/>
    </row>
    <row r="133" spans="1:34" x14ac:dyDescent="0.2">
      <c r="A133" s="263">
        <v>122</v>
      </c>
      <c r="B133" s="271" t="s">
        <v>274</v>
      </c>
      <c r="C133" s="264" t="s">
        <v>275</v>
      </c>
      <c r="D133" s="472">
        <v>16649</v>
      </c>
      <c r="E133" s="441">
        <v>16190</v>
      </c>
      <c r="F133" s="441">
        <v>16266</v>
      </c>
      <c r="G133" s="313">
        <f t="shared" si="2"/>
        <v>49105</v>
      </c>
      <c r="H133" s="441">
        <v>9664</v>
      </c>
      <c r="I133" s="441">
        <v>7350</v>
      </c>
      <c r="J133" s="441">
        <v>7645</v>
      </c>
      <c r="K133" s="313">
        <f t="shared" si="3"/>
        <v>24659</v>
      </c>
      <c r="L133" s="472">
        <v>55138</v>
      </c>
      <c r="M133" s="376">
        <v>531</v>
      </c>
      <c r="N133" s="441">
        <v>53883</v>
      </c>
      <c r="O133" s="441">
        <v>54414</v>
      </c>
      <c r="P133" s="557">
        <v>98.69</v>
      </c>
      <c r="Q133" s="376">
        <v>431</v>
      </c>
      <c r="R133" s="376">
        <v>608</v>
      </c>
      <c r="S133" s="441">
        <v>54922</v>
      </c>
      <c r="T133" s="522">
        <v>6487</v>
      </c>
      <c r="U133" s="472">
        <v>29135</v>
      </c>
      <c r="V133" s="376">
        <v>224</v>
      </c>
      <c r="W133" s="441">
        <v>28489</v>
      </c>
      <c r="X133" s="441">
        <v>28713</v>
      </c>
      <c r="Y133" s="557">
        <v>98.55</v>
      </c>
      <c r="Z133" s="376">
        <v>-115</v>
      </c>
      <c r="AA133" s="376">
        <v>432</v>
      </c>
      <c r="AB133" s="441">
        <v>28806</v>
      </c>
      <c r="AC133" s="522">
        <v>3435</v>
      </c>
      <c r="AD133" s="375">
        <v>2144</v>
      </c>
      <c r="AE133" s="519">
        <v>223</v>
      </c>
      <c r="AF133" s="99"/>
      <c r="AG133" s="319"/>
      <c r="AH133" s="320"/>
    </row>
    <row r="134" spans="1:34" x14ac:dyDescent="0.2">
      <c r="A134" s="263">
        <v>123</v>
      </c>
      <c r="B134" s="271" t="s">
        <v>276</v>
      </c>
      <c r="C134" s="264" t="s">
        <v>277</v>
      </c>
      <c r="D134" s="472">
        <v>10544</v>
      </c>
      <c r="E134" s="441">
        <v>11017</v>
      </c>
      <c r="F134" s="441">
        <v>9990</v>
      </c>
      <c r="G134" s="313">
        <f t="shared" si="2"/>
        <v>31551</v>
      </c>
      <c r="H134" s="441">
        <v>8704</v>
      </c>
      <c r="I134" s="441">
        <v>8297</v>
      </c>
      <c r="J134" s="441">
        <v>9580</v>
      </c>
      <c r="K134" s="313">
        <f t="shared" si="3"/>
        <v>26581</v>
      </c>
      <c r="L134" s="472">
        <v>37343</v>
      </c>
      <c r="M134" s="376">
        <v>233</v>
      </c>
      <c r="N134" s="441">
        <v>35639</v>
      </c>
      <c r="O134" s="441">
        <v>35872</v>
      </c>
      <c r="P134" s="557">
        <v>96.06</v>
      </c>
      <c r="Q134" s="376">
        <v>835</v>
      </c>
      <c r="R134" s="376">
        <v>352</v>
      </c>
      <c r="S134" s="441">
        <v>36826</v>
      </c>
      <c r="T134" s="522">
        <v>5591</v>
      </c>
      <c r="U134" s="472">
        <v>30479</v>
      </c>
      <c r="V134" s="376">
        <v>17</v>
      </c>
      <c r="W134" s="441">
        <v>30014</v>
      </c>
      <c r="X134" s="441">
        <v>30031</v>
      </c>
      <c r="Y134" s="557">
        <v>98.53</v>
      </c>
      <c r="Z134" s="376">
        <v>-263</v>
      </c>
      <c r="AA134" s="376">
        <v>147</v>
      </c>
      <c r="AB134" s="441">
        <v>29898</v>
      </c>
      <c r="AC134" s="522">
        <v>2968</v>
      </c>
      <c r="AD134" s="375">
        <v>3825</v>
      </c>
      <c r="AE134" s="519">
        <v>128</v>
      </c>
      <c r="AF134" s="99"/>
      <c r="AG134" s="319"/>
      <c r="AH134" s="320"/>
    </row>
    <row r="135" spans="1:34" x14ac:dyDescent="0.2">
      <c r="A135" s="263">
        <v>124</v>
      </c>
      <c r="B135" s="271" t="s">
        <v>278</v>
      </c>
      <c r="C135" s="264" t="s">
        <v>279</v>
      </c>
      <c r="D135" s="472">
        <v>13681</v>
      </c>
      <c r="E135" s="441">
        <v>11389</v>
      </c>
      <c r="F135" s="441">
        <v>11521</v>
      </c>
      <c r="G135" s="313">
        <f t="shared" si="2"/>
        <v>36591</v>
      </c>
      <c r="H135" s="441">
        <v>7278</v>
      </c>
      <c r="I135" s="441">
        <v>4335</v>
      </c>
      <c r="J135" s="441">
        <v>5577</v>
      </c>
      <c r="K135" s="313">
        <f t="shared" si="3"/>
        <v>17190</v>
      </c>
      <c r="L135" s="472">
        <v>39562</v>
      </c>
      <c r="M135" s="376">
        <v>479</v>
      </c>
      <c r="N135" s="441">
        <v>37633</v>
      </c>
      <c r="O135" s="441">
        <v>38112</v>
      </c>
      <c r="P135" s="557">
        <v>96.33</v>
      </c>
      <c r="Q135" s="376">
        <v>737</v>
      </c>
      <c r="R135" s="376">
        <v>540</v>
      </c>
      <c r="S135" s="441">
        <v>38910</v>
      </c>
      <c r="T135" s="522">
        <v>3468</v>
      </c>
      <c r="U135" s="472">
        <v>21898</v>
      </c>
      <c r="V135" s="376">
        <v>21</v>
      </c>
      <c r="W135" s="441">
        <v>21402</v>
      </c>
      <c r="X135" s="441">
        <v>21423</v>
      </c>
      <c r="Y135" s="557">
        <v>97.83</v>
      </c>
      <c r="Z135" s="376">
        <v>342</v>
      </c>
      <c r="AA135" s="376">
        <v>220</v>
      </c>
      <c r="AB135" s="441">
        <v>21964</v>
      </c>
      <c r="AC135" s="522">
        <v>1982</v>
      </c>
      <c r="AD135" s="375">
        <v>5774</v>
      </c>
      <c r="AE135" s="519">
        <v>32</v>
      </c>
      <c r="AF135" s="99"/>
      <c r="AG135" s="319"/>
      <c r="AH135" s="320"/>
    </row>
    <row r="136" spans="1:34" x14ac:dyDescent="0.2">
      <c r="A136" s="263">
        <v>125</v>
      </c>
      <c r="B136" s="271" t="s">
        <v>280</v>
      </c>
      <c r="C136" s="264" t="s">
        <v>281</v>
      </c>
      <c r="D136" s="472">
        <v>16262</v>
      </c>
      <c r="E136" s="441">
        <v>15902</v>
      </c>
      <c r="F136" s="441">
        <v>16171</v>
      </c>
      <c r="G136" s="313">
        <f t="shared" si="2"/>
        <v>48335</v>
      </c>
      <c r="H136" s="441">
        <v>9331</v>
      </c>
      <c r="I136" s="441">
        <v>9487</v>
      </c>
      <c r="J136" s="441">
        <v>9179</v>
      </c>
      <c r="K136" s="313">
        <f t="shared" si="3"/>
        <v>27997</v>
      </c>
      <c r="L136" s="472">
        <v>55236</v>
      </c>
      <c r="M136" s="376">
        <v>668</v>
      </c>
      <c r="N136" s="441">
        <v>52944</v>
      </c>
      <c r="O136" s="441">
        <v>53612</v>
      </c>
      <c r="P136" s="557">
        <v>97.06</v>
      </c>
      <c r="Q136" s="376">
        <v>735</v>
      </c>
      <c r="R136" s="441">
        <v>1049</v>
      </c>
      <c r="S136" s="441">
        <v>54728</v>
      </c>
      <c r="T136" s="522">
        <v>7155</v>
      </c>
      <c r="U136" s="472">
        <v>32040</v>
      </c>
      <c r="V136" s="376">
        <v>597</v>
      </c>
      <c r="W136" s="441">
        <v>31105</v>
      </c>
      <c r="X136" s="441">
        <v>31702</v>
      </c>
      <c r="Y136" s="557">
        <v>98.95</v>
      </c>
      <c r="Z136" s="376">
        <v>-491</v>
      </c>
      <c r="AA136" s="376">
        <v>505</v>
      </c>
      <c r="AB136" s="441">
        <v>31119</v>
      </c>
      <c r="AC136" s="522">
        <v>3456</v>
      </c>
      <c r="AD136" s="375">
        <v>3902</v>
      </c>
      <c r="AE136" s="519">
        <v>224</v>
      </c>
      <c r="AF136" s="99"/>
      <c r="AG136" s="319"/>
      <c r="AH136" s="320"/>
    </row>
    <row r="137" spans="1:34" x14ac:dyDescent="0.2">
      <c r="A137" s="263">
        <v>126</v>
      </c>
      <c r="B137" s="271" t="s">
        <v>282</v>
      </c>
      <c r="C137" s="264" t="s">
        <v>283</v>
      </c>
      <c r="D137" s="472">
        <v>34838</v>
      </c>
      <c r="E137" s="441">
        <v>34424</v>
      </c>
      <c r="F137" s="441">
        <v>34604</v>
      </c>
      <c r="G137" s="313">
        <f t="shared" si="2"/>
        <v>103866</v>
      </c>
      <c r="H137" s="441">
        <v>21691</v>
      </c>
      <c r="I137" s="441">
        <v>16667</v>
      </c>
      <c r="J137" s="441">
        <v>18654</v>
      </c>
      <c r="K137" s="313">
        <f t="shared" si="3"/>
        <v>57012</v>
      </c>
      <c r="L137" s="472">
        <v>121970</v>
      </c>
      <c r="M137" s="441">
        <v>3772</v>
      </c>
      <c r="N137" s="441">
        <v>114708</v>
      </c>
      <c r="O137" s="441">
        <v>118480</v>
      </c>
      <c r="P137" s="557">
        <v>97.14</v>
      </c>
      <c r="Q137" s="441">
        <v>2362</v>
      </c>
      <c r="R137" s="441">
        <v>4499</v>
      </c>
      <c r="S137" s="441">
        <v>121569</v>
      </c>
      <c r="T137" s="522">
        <v>18243</v>
      </c>
      <c r="U137" s="472">
        <v>74970</v>
      </c>
      <c r="V137" s="441">
        <v>2470</v>
      </c>
      <c r="W137" s="441">
        <v>70563</v>
      </c>
      <c r="X137" s="441">
        <v>73033</v>
      </c>
      <c r="Y137" s="557">
        <v>97.42</v>
      </c>
      <c r="Z137" s="441">
        <v>-1310</v>
      </c>
      <c r="AA137" s="441">
        <v>4049</v>
      </c>
      <c r="AB137" s="441">
        <v>73302</v>
      </c>
      <c r="AC137" s="522">
        <v>12900</v>
      </c>
      <c r="AD137" s="375">
        <v>18707</v>
      </c>
      <c r="AE137" s="519">
        <v>1488</v>
      </c>
      <c r="AF137" s="99"/>
      <c r="AG137" s="319"/>
      <c r="AH137" s="320"/>
    </row>
    <row r="138" spans="1:34" x14ac:dyDescent="0.2">
      <c r="A138" s="263">
        <v>127</v>
      </c>
      <c r="B138" s="271" t="s">
        <v>693</v>
      </c>
      <c r="C138" s="264" t="s">
        <v>284</v>
      </c>
      <c r="D138" s="472">
        <v>31007</v>
      </c>
      <c r="E138" s="441">
        <v>28826</v>
      </c>
      <c r="F138" s="441">
        <v>29022</v>
      </c>
      <c r="G138" s="313">
        <f t="shared" si="2"/>
        <v>88855</v>
      </c>
      <c r="H138" s="441">
        <v>11972</v>
      </c>
      <c r="I138" s="441">
        <v>14295</v>
      </c>
      <c r="J138" s="441">
        <v>12389</v>
      </c>
      <c r="K138" s="313">
        <f t="shared" si="3"/>
        <v>38656</v>
      </c>
      <c r="L138" s="472">
        <v>98539</v>
      </c>
      <c r="M138" s="376">
        <v>580</v>
      </c>
      <c r="N138" s="441">
        <v>96383</v>
      </c>
      <c r="O138" s="441">
        <v>96963</v>
      </c>
      <c r="P138" s="557">
        <v>98.4</v>
      </c>
      <c r="Q138" s="376">
        <v>710</v>
      </c>
      <c r="R138" s="441">
        <v>1046</v>
      </c>
      <c r="S138" s="441">
        <v>98139</v>
      </c>
      <c r="T138" s="522">
        <v>12413</v>
      </c>
      <c r="U138" s="472">
        <v>45855</v>
      </c>
      <c r="V138" s="376">
        <v>503</v>
      </c>
      <c r="W138" s="441">
        <v>44641</v>
      </c>
      <c r="X138" s="441">
        <v>45144</v>
      </c>
      <c r="Y138" s="557">
        <v>98.45</v>
      </c>
      <c r="Z138" s="376">
        <v>-862</v>
      </c>
      <c r="AA138" s="376">
        <v>643</v>
      </c>
      <c r="AB138" s="441">
        <v>44422</v>
      </c>
      <c r="AC138" s="522">
        <v>4532</v>
      </c>
      <c r="AD138" s="375">
        <v>3262</v>
      </c>
      <c r="AE138" s="519">
        <v>179</v>
      </c>
      <c r="AF138" s="99"/>
      <c r="AG138" s="319"/>
      <c r="AH138" s="320"/>
    </row>
    <row r="139" spans="1:34" x14ac:dyDescent="0.2">
      <c r="A139" s="263">
        <v>128</v>
      </c>
      <c r="B139" s="271" t="s">
        <v>285</v>
      </c>
      <c r="C139" s="264" t="s">
        <v>286</v>
      </c>
      <c r="D139" s="472">
        <v>16632</v>
      </c>
      <c r="E139" s="441">
        <v>16145</v>
      </c>
      <c r="F139" s="441">
        <v>16291</v>
      </c>
      <c r="G139" s="313">
        <f t="shared" si="2"/>
        <v>49068</v>
      </c>
      <c r="H139" s="441">
        <v>14264</v>
      </c>
      <c r="I139" s="441">
        <v>11894</v>
      </c>
      <c r="J139" s="441">
        <v>12907</v>
      </c>
      <c r="K139" s="313">
        <f t="shared" si="3"/>
        <v>39065</v>
      </c>
      <c r="L139" s="472">
        <v>56280</v>
      </c>
      <c r="M139" s="376">
        <v>723</v>
      </c>
      <c r="N139" s="441">
        <v>54242</v>
      </c>
      <c r="O139" s="441">
        <v>54965</v>
      </c>
      <c r="P139" s="557">
        <v>97.66</v>
      </c>
      <c r="Q139" s="376">
        <v>983</v>
      </c>
      <c r="R139" s="376">
        <v>786</v>
      </c>
      <c r="S139" s="441">
        <v>56011</v>
      </c>
      <c r="T139" s="522">
        <v>7751</v>
      </c>
      <c r="U139" s="472">
        <v>45834</v>
      </c>
      <c r="V139" s="376">
        <v>408</v>
      </c>
      <c r="W139" s="441">
        <v>44689</v>
      </c>
      <c r="X139" s="441">
        <v>45097</v>
      </c>
      <c r="Y139" s="557">
        <v>98.39</v>
      </c>
      <c r="Z139" s="376">
        <v>-638</v>
      </c>
      <c r="AA139" s="376">
        <v>287</v>
      </c>
      <c r="AB139" s="441">
        <v>44338</v>
      </c>
      <c r="AC139" s="522">
        <v>5546</v>
      </c>
      <c r="AD139" s="375">
        <v>3528</v>
      </c>
      <c r="AE139" s="519">
        <v>373</v>
      </c>
      <c r="AF139" s="99"/>
      <c r="AG139" s="319"/>
      <c r="AH139" s="320"/>
    </row>
    <row r="140" spans="1:34" x14ac:dyDescent="0.2">
      <c r="A140" s="263">
        <v>129</v>
      </c>
      <c r="B140" s="271" t="s">
        <v>287</v>
      </c>
      <c r="C140" s="264" t="s">
        <v>288</v>
      </c>
      <c r="D140" s="472">
        <v>14284</v>
      </c>
      <c r="E140" s="441">
        <v>12768</v>
      </c>
      <c r="F140" s="441">
        <v>12907</v>
      </c>
      <c r="G140" s="313">
        <f t="shared" si="2"/>
        <v>39959</v>
      </c>
      <c r="H140" s="441">
        <v>6949</v>
      </c>
      <c r="I140" s="441">
        <v>6934</v>
      </c>
      <c r="J140" s="441">
        <v>6548</v>
      </c>
      <c r="K140" s="313">
        <f t="shared" si="3"/>
        <v>20431</v>
      </c>
      <c r="L140" s="472">
        <v>43644</v>
      </c>
      <c r="M140" s="376">
        <v>556</v>
      </c>
      <c r="N140" s="441">
        <v>42319</v>
      </c>
      <c r="O140" s="441">
        <v>42875</v>
      </c>
      <c r="P140" s="557">
        <v>98.24</v>
      </c>
      <c r="Q140" s="376">
        <v>372</v>
      </c>
      <c r="R140" s="376">
        <v>674</v>
      </c>
      <c r="S140" s="441">
        <v>43365</v>
      </c>
      <c r="T140" s="522">
        <v>4319</v>
      </c>
      <c r="U140" s="472">
        <v>24090</v>
      </c>
      <c r="V140" s="376">
        <v>60</v>
      </c>
      <c r="W140" s="441">
        <v>23694</v>
      </c>
      <c r="X140" s="441">
        <v>23754</v>
      </c>
      <c r="Y140" s="557">
        <v>98.61</v>
      </c>
      <c r="Z140" s="376">
        <v>-320</v>
      </c>
      <c r="AA140" s="376">
        <v>135</v>
      </c>
      <c r="AB140" s="441">
        <v>23509</v>
      </c>
      <c r="AC140" s="522">
        <v>2050</v>
      </c>
      <c r="AD140" s="375">
        <v>1067</v>
      </c>
      <c r="AE140" s="519">
        <v>41</v>
      </c>
      <c r="AF140" s="99"/>
      <c r="AG140" s="319"/>
      <c r="AH140" s="320"/>
    </row>
    <row r="141" spans="1:34" x14ac:dyDescent="0.2">
      <c r="A141" s="263">
        <v>130</v>
      </c>
      <c r="B141" s="271" t="s">
        <v>289</v>
      </c>
      <c r="C141" s="264" t="s">
        <v>290</v>
      </c>
      <c r="D141" s="472">
        <v>38239</v>
      </c>
      <c r="E141" s="441">
        <v>35199</v>
      </c>
      <c r="F141" s="441">
        <v>36550</v>
      </c>
      <c r="G141" s="313">
        <f t="shared" ref="G141:G204" si="4">SUM(D141:F141)</f>
        <v>109988</v>
      </c>
      <c r="H141" s="441">
        <v>101959</v>
      </c>
      <c r="I141" s="441">
        <v>90940</v>
      </c>
      <c r="J141" s="441">
        <v>90382</v>
      </c>
      <c r="K141" s="313">
        <f t="shared" ref="K141:K204" si="5">SUM(H141:J141)</f>
        <v>283281</v>
      </c>
      <c r="L141" s="472">
        <v>126424</v>
      </c>
      <c r="M141" s="441">
        <v>1504</v>
      </c>
      <c r="N141" s="441">
        <v>122237</v>
      </c>
      <c r="O141" s="441">
        <v>123741</v>
      </c>
      <c r="P141" s="557">
        <v>97.88</v>
      </c>
      <c r="Q141" s="441">
        <v>3217</v>
      </c>
      <c r="R141" s="441">
        <v>1423</v>
      </c>
      <c r="S141" s="441">
        <v>126877</v>
      </c>
      <c r="T141" s="522">
        <v>18823</v>
      </c>
      <c r="U141" s="472">
        <v>342593</v>
      </c>
      <c r="V141" s="441">
        <v>1725</v>
      </c>
      <c r="W141" s="441">
        <v>337733</v>
      </c>
      <c r="X141" s="441">
        <v>339458</v>
      </c>
      <c r="Y141" s="557">
        <v>99.08</v>
      </c>
      <c r="Z141" s="441">
        <v>-4377</v>
      </c>
      <c r="AA141" s="441">
        <v>1317</v>
      </c>
      <c r="AB141" s="441">
        <v>334673</v>
      </c>
      <c r="AC141" s="522">
        <v>36008</v>
      </c>
      <c r="AD141" s="375">
        <v>14411</v>
      </c>
      <c r="AE141" s="519">
        <v>-159</v>
      </c>
      <c r="AF141" s="99"/>
      <c r="AG141" s="319"/>
      <c r="AH141" s="320"/>
    </row>
    <row r="142" spans="1:34" x14ac:dyDescent="0.2">
      <c r="A142" s="263">
        <v>131</v>
      </c>
      <c r="B142" s="271" t="s">
        <v>291</v>
      </c>
      <c r="C142" s="264" t="s">
        <v>292</v>
      </c>
      <c r="D142" s="472">
        <v>14873</v>
      </c>
      <c r="E142" s="441">
        <v>14701</v>
      </c>
      <c r="F142" s="441">
        <v>14629</v>
      </c>
      <c r="G142" s="313">
        <f t="shared" si="4"/>
        <v>44203</v>
      </c>
      <c r="H142" s="441">
        <v>8150</v>
      </c>
      <c r="I142" s="441">
        <v>7754</v>
      </c>
      <c r="J142" s="441">
        <v>7967</v>
      </c>
      <c r="K142" s="313">
        <f t="shared" si="5"/>
        <v>23871</v>
      </c>
      <c r="L142" s="472">
        <v>50560</v>
      </c>
      <c r="M142" s="376">
        <v>637</v>
      </c>
      <c r="N142" s="441">
        <v>48906</v>
      </c>
      <c r="O142" s="441">
        <v>49543</v>
      </c>
      <c r="P142" s="557">
        <v>97.99</v>
      </c>
      <c r="Q142" s="376">
        <v>477</v>
      </c>
      <c r="R142" s="376">
        <v>919</v>
      </c>
      <c r="S142" s="441">
        <v>50302</v>
      </c>
      <c r="T142" s="522">
        <v>6794</v>
      </c>
      <c r="U142" s="472">
        <v>28869</v>
      </c>
      <c r="V142" s="376">
        <v>196</v>
      </c>
      <c r="W142" s="441">
        <v>28065</v>
      </c>
      <c r="X142" s="441">
        <v>28261</v>
      </c>
      <c r="Y142" s="557">
        <v>97.89</v>
      </c>
      <c r="Z142" s="376">
        <v>-303</v>
      </c>
      <c r="AA142" s="376">
        <v>318</v>
      </c>
      <c r="AB142" s="441">
        <v>28080</v>
      </c>
      <c r="AC142" s="522">
        <v>4235</v>
      </c>
      <c r="AD142" s="375">
        <v>1985</v>
      </c>
      <c r="AE142" s="519">
        <v>119</v>
      </c>
      <c r="AF142" s="99"/>
      <c r="AG142" s="319"/>
      <c r="AH142" s="320"/>
    </row>
    <row r="143" spans="1:34" x14ac:dyDescent="0.2">
      <c r="A143" s="263">
        <v>132</v>
      </c>
      <c r="B143" s="271" t="s">
        <v>293</v>
      </c>
      <c r="C143" s="264" t="s">
        <v>294</v>
      </c>
      <c r="D143" s="472">
        <v>24432</v>
      </c>
      <c r="E143" s="441">
        <v>24248</v>
      </c>
      <c r="F143" s="441">
        <v>24200</v>
      </c>
      <c r="G143" s="313">
        <f t="shared" si="4"/>
        <v>72880</v>
      </c>
      <c r="H143" s="441">
        <v>11486</v>
      </c>
      <c r="I143" s="441">
        <v>12475</v>
      </c>
      <c r="J143" s="441">
        <v>9909</v>
      </c>
      <c r="K143" s="313">
        <f t="shared" si="5"/>
        <v>33870</v>
      </c>
      <c r="L143" s="472">
        <v>82458</v>
      </c>
      <c r="M143" s="441">
        <v>1293</v>
      </c>
      <c r="N143" s="441">
        <v>79813</v>
      </c>
      <c r="O143" s="441">
        <v>81106</v>
      </c>
      <c r="P143" s="557">
        <v>98.36</v>
      </c>
      <c r="Q143" s="376">
        <v>343</v>
      </c>
      <c r="R143" s="441">
        <v>1233</v>
      </c>
      <c r="S143" s="441">
        <v>81389</v>
      </c>
      <c r="T143" s="522">
        <v>10544</v>
      </c>
      <c r="U143" s="472">
        <v>40917</v>
      </c>
      <c r="V143" s="376">
        <v>711</v>
      </c>
      <c r="W143" s="441">
        <v>38947</v>
      </c>
      <c r="X143" s="441">
        <v>39658</v>
      </c>
      <c r="Y143" s="557">
        <v>96.92</v>
      </c>
      <c r="Z143" s="376">
        <v>259</v>
      </c>
      <c r="AA143" s="376">
        <v>798</v>
      </c>
      <c r="AB143" s="441">
        <v>40004</v>
      </c>
      <c r="AC143" s="522">
        <v>4625</v>
      </c>
      <c r="AD143" s="375">
        <v>3262</v>
      </c>
      <c r="AE143" s="519">
        <v>165</v>
      </c>
      <c r="AF143" s="99"/>
      <c r="AG143" s="319"/>
      <c r="AH143" s="320"/>
    </row>
    <row r="144" spans="1:34" x14ac:dyDescent="0.2">
      <c r="A144" s="263">
        <v>133</v>
      </c>
      <c r="B144" s="271" t="s">
        <v>295</v>
      </c>
      <c r="C144" s="264" t="s">
        <v>296</v>
      </c>
      <c r="D144" s="472">
        <v>32059</v>
      </c>
      <c r="E144" s="441">
        <v>30448</v>
      </c>
      <c r="F144" s="441">
        <v>30227</v>
      </c>
      <c r="G144" s="313">
        <f t="shared" si="4"/>
        <v>92734</v>
      </c>
      <c r="H144" s="441">
        <v>47939</v>
      </c>
      <c r="I144" s="441">
        <v>37621</v>
      </c>
      <c r="J144" s="441">
        <v>40952</v>
      </c>
      <c r="K144" s="313">
        <f t="shared" si="5"/>
        <v>126512</v>
      </c>
      <c r="L144" s="472">
        <v>108394</v>
      </c>
      <c r="M144" s="441">
        <v>1248</v>
      </c>
      <c r="N144" s="441">
        <v>103515</v>
      </c>
      <c r="O144" s="441">
        <v>104763</v>
      </c>
      <c r="P144" s="557">
        <v>96.65</v>
      </c>
      <c r="Q144" s="441">
        <v>3012</v>
      </c>
      <c r="R144" s="441">
        <v>1123</v>
      </c>
      <c r="S144" s="441">
        <v>107650</v>
      </c>
      <c r="T144" s="522">
        <v>15928</v>
      </c>
      <c r="U144" s="472">
        <v>155024</v>
      </c>
      <c r="V144" s="376">
        <v>322</v>
      </c>
      <c r="W144" s="441">
        <v>153353</v>
      </c>
      <c r="X144" s="441">
        <v>153675</v>
      </c>
      <c r="Y144" s="557">
        <v>99.13</v>
      </c>
      <c r="Z144" s="441">
        <v>-4088</v>
      </c>
      <c r="AA144" s="376">
        <v>746</v>
      </c>
      <c r="AB144" s="441">
        <v>150011</v>
      </c>
      <c r="AC144" s="522">
        <v>17489</v>
      </c>
      <c r="AD144" s="375">
        <v>21408</v>
      </c>
      <c r="AE144" s="519">
        <v>9146</v>
      </c>
      <c r="AF144" s="99"/>
      <c r="AG144" s="319"/>
      <c r="AH144" s="320"/>
    </row>
    <row r="145" spans="1:34" x14ac:dyDescent="0.2">
      <c r="A145" s="263">
        <v>134</v>
      </c>
      <c r="B145" s="271" t="s">
        <v>297</v>
      </c>
      <c r="C145" s="264" t="s">
        <v>298</v>
      </c>
      <c r="D145" s="472">
        <v>27360</v>
      </c>
      <c r="E145" s="441">
        <v>26787</v>
      </c>
      <c r="F145" s="441">
        <v>26524</v>
      </c>
      <c r="G145" s="313">
        <f t="shared" si="4"/>
        <v>80671</v>
      </c>
      <c r="H145" s="441">
        <v>17119</v>
      </c>
      <c r="I145" s="441">
        <v>16614</v>
      </c>
      <c r="J145" s="441">
        <v>15274</v>
      </c>
      <c r="K145" s="313">
        <f t="shared" si="5"/>
        <v>49007</v>
      </c>
      <c r="L145" s="472">
        <v>89071</v>
      </c>
      <c r="M145" s="376">
        <v>160</v>
      </c>
      <c r="N145" s="441">
        <v>87382</v>
      </c>
      <c r="O145" s="441">
        <v>87542</v>
      </c>
      <c r="P145" s="557">
        <v>98.28</v>
      </c>
      <c r="Q145" s="441">
        <v>1032</v>
      </c>
      <c r="R145" s="376">
        <v>395</v>
      </c>
      <c r="S145" s="441">
        <v>88809</v>
      </c>
      <c r="T145" s="522">
        <v>11127</v>
      </c>
      <c r="U145" s="472">
        <v>57190</v>
      </c>
      <c r="V145" s="376">
        <v>262</v>
      </c>
      <c r="W145" s="441">
        <v>56227</v>
      </c>
      <c r="X145" s="441">
        <v>56489</v>
      </c>
      <c r="Y145" s="557">
        <v>98.77</v>
      </c>
      <c r="Z145" s="441">
        <v>-1005</v>
      </c>
      <c r="AA145" s="376">
        <v>53</v>
      </c>
      <c r="AB145" s="441">
        <v>55275</v>
      </c>
      <c r="AC145" s="522">
        <v>4646</v>
      </c>
      <c r="AD145" s="375">
        <v>2791</v>
      </c>
      <c r="AE145" s="519">
        <v>289</v>
      </c>
      <c r="AF145" s="99"/>
      <c r="AG145" s="319"/>
      <c r="AH145" s="320"/>
    </row>
    <row r="146" spans="1:34" x14ac:dyDescent="0.2">
      <c r="A146" s="263">
        <v>135</v>
      </c>
      <c r="B146" s="271" t="s">
        <v>299</v>
      </c>
      <c r="C146" s="264" t="s">
        <v>300</v>
      </c>
      <c r="D146" s="472">
        <v>9149</v>
      </c>
      <c r="E146" s="441">
        <v>8708</v>
      </c>
      <c r="F146" s="441">
        <v>8659</v>
      </c>
      <c r="G146" s="313">
        <f t="shared" si="4"/>
        <v>26516</v>
      </c>
      <c r="H146" s="441">
        <v>6453</v>
      </c>
      <c r="I146" s="441">
        <v>5822</v>
      </c>
      <c r="J146" s="441">
        <v>5630</v>
      </c>
      <c r="K146" s="313">
        <f t="shared" si="5"/>
        <v>17905</v>
      </c>
      <c r="L146" s="472">
        <v>31090</v>
      </c>
      <c r="M146" s="376">
        <v>395</v>
      </c>
      <c r="N146" s="441">
        <v>28967</v>
      </c>
      <c r="O146" s="441">
        <v>29362</v>
      </c>
      <c r="P146" s="557">
        <v>94.44</v>
      </c>
      <c r="Q146" s="376">
        <v>460</v>
      </c>
      <c r="R146" s="376">
        <v>414</v>
      </c>
      <c r="S146" s="441">
        <v>29841</v>
      </c>
      <c r="T146" s="522">
        <v>4038</v>
      </c>
      <c r="U146" s="472">
        <v>21612</v>
      </c>
      <c r="V146" s="376">
        <v>53</v>
      </c>
      <c r="W146" s="441">
        <v>20332</v>
      </c>
      <c r="X146" s="441">
        <v>20385</v>
      </c>
      <c r="Y146" s="557">
        <v>94.32</v>
      </c>
      <c r="Z146" s="376">
        <v>281</v>
      </c>
      <c r="AA146" s="376">
        <v>441</v>
      </c>
      <c r="AB146" s="441">
        <v>21054</v>
      </c>
      <c r="AC146" s="522">
        <v>2513</v>
      </c>
      <c r="AD146" s="375">
        <v>4682</v>
      </c>
      <c r="AE146" s="519">
        <v>327</v>
      </c>
      <c r="AF146" s="99"/>
      <c r="AG146" s="319"/>
      <c r="AH146" s="320"/>
    </row>
    <row r="147" spans="1:34" x14ac:dyDescent="0.2">
      <c r="A147" s="263">
        <v>136</v>
      </c>
      <c r="B147" s="271" t="s">
        <v>301</v>
      </c>
      <c r="C147" s="264" t="s">
        <v>302</v>
      </c>
      <c r="D147" s="472">
        <v>19272</v>
      </c>
      <c r="E147" s="441">
        <v>16059</v>
      </c>
      <c r="F147" s="441">
        <v>15735</v>
      </c>
      <c r="G147" s="313">
        <f t="shared" si="4"/>
        <v>51066</v>
      </c>
      <c r="H147" s="441">
        <v>19815</v>
      </c>
      <c r="I147" s="441">
        <v>15723</v>
      </c>
      <c r="J147" s="441">
        <v>15415</v>
      </c>
      <c r="K147" s="313">
        <f t="shared" si="5"/>
        <v>50953</v>
      </c>
      <c r="L147" s="472">
        <v>57956</v>
      </c>
      <c r="M147" s="376">
        <v>457</v>
      </c>
      <c r="N147" s="441">
        <v>55145</v>
      </c>
      <c r="O147" s="441">
        <v>55602</v>
      </c>
      <c r="P147" s="557">
        <v>95.94</v>
      </c>
      <c r="Q147" s="441">
        <v>1519</v>
      </c>
      <c r="R147" s="376">
        <v>528</v>
      </c>
      <c r="S147" s="441">
        <v>57192</v>
      </c>
      <c r="T147" s="522">
        <v>7469</v>
      </c>
      <c r="U147" s="472">
        <v>55386</v>
      </c>
      <c r="V147" s="376">
        <v>114</v>
      </c>
      <c r="W147" s="441">
        <v>53876</v>
      </c>
      <c r="X147" s="441">
        <v>53990</v>
      </c>
      <c r="Y147" s="557">
        <v>97.48</v>
      </c>
      <c r="Z147" s="376">
        <v>564</v>
      </c>
      <c r="AA147" s="376">
        <v>343</v>
      </c>
      <c r="AB147" s="441">
        <v>54783</v>
      </c>
      <c r="AC147" s="522">
        <v>3643</v>
      </c>
      <c r="AD147" s="375">
        <v>5949</v>
      </c>
      <c r="AE147" s="519">
        <v>264</v>
      </c>
      <c r="AF147" s="99"/>
      <c r="AG147" s="319"/>
      <c r="AH147" s="320"/>
    </row>
    <row r="148" spans="1:34" x14ac:dyDescent="0.2">
      <c r="A148" s="263">
        <v>137</v>
      </c>
      <c r="B148" s="271" t="s">
        <v>303</v>
      </c>
      <c r="C148" s="264" t="s">
        <v>304</v>
      </c>
      <c r="D148" s="472">
        <v>22940</v>
      </c>
      <c r="E148" s="441">
        <v>21307</v>
      </c>
      <c r="F148" s="441">
        <v>20920</v>
      </c>
      <c r="G148" s="313">
        <f t="shared" si="4"/>
        <v>65167</v>
      </c>
      <c r="H148" s="441">
        <v>12824</v>
      </c>
      <c r="I148" s="441">
        <v>8481</v>
      </c>
      <c r="J148" s="441">
        <v>8449</v>
      </c>
      <c r="K148" s="313">
        <f t="shared" si="5"/>
        <v>29754</v>
      </c>
      <c r="L148" s="472">
        <v>71793</v>
      </c>
      <c r="M148" s="376">
        <v>759</v>
      </c>
      <c r="N148" s="441">
        <v>69380</v>
      </c>
      <c r="O148" s="441">
        <v>70139</v>
      </c>
      <c r="P148" s="557">
        <v>97.7</v>
      </c>
      <c r="Q148" s="376">
        <v>407</v>
      </c>
      <c r="R148" s="376">
        <v>934</v>
      </c>
      <c r="S148" s="441">
        <v>70721</v>
      </c>
      <c r="T148" s="522">
        <v>8297</v>
      </c>
      <c r="U148" s="472">
        <v>35200</v>
      </c>
      <c r="V148" s="376">
        <v>125</v>
      </c>
      <c r="W148" s="441">
        <v>34256</v>
      </c>
      <c r="X148" s="441">
        <v>34381</v>
      </c>
      <c r="Y148" s="557">
        <v>97.7</v>
      </c>
      <c r="Z148" s="376">
        <v>-797</v>
      </c>
      <c r="AA148" s="376">
        <v>301</v>
      </c>
      <c r="AB148" s="441">
        <v>33760</v>
      </c>
      <c r="AC148" s="522">
        <v>3531</v>
      </c>
      <c r="AD148" s="375">
        <v>4436</v>
      </c>
      <c r="AE148" s="519">
        <v>190</v>
      </c>
      <c r="AF148" s="99"/>
      <c r="AG148" s="319"/>
      <c r="AH148" s="320"/>
    </row>
    <row r="149" spans="1:34" x14ac:dyDescent="0.2">
      <c r="A149" s="263">
        <v>138</v>
      </c>
      <c r="B149" s="271" t="s">
        <v>305</v>
      </c>
      <c r="C149" s="264" t="s">
        <v>306</v>
      </c>
      <c r="D149" s="472">
        <v>575</v>
      </c>
      <c r="E149" s="441">
        <v>413</v>
      </c>
      <c r="F149" s="441">
        <v>450</v>
      </c>
      <c r="G149" s="313">
        <f t="shared" si="4"/>
        <v>1438</v>
      </c>
      <c r="H149" s="441">
        <v>584</v>
      </c>
      <c r="I149" s="441">
        <v>381</v>
      </c>
      <c r="J149" s="441">
        <v>358</v>
      </c>
      <c r="K149" s="313">
        <f t="shared" si="5"/>
        <v>1323</v>
      </c>
      <c r="L149" s="472">
        <v>1571</v>
      </c>
      <c r="M149" s="376">
        <v>29</v>
      </c>
      <c r="N149" s="441">
        <v>1505</v>
      </c>
      <c r="O149" s="441">
        <v>1534</v>
      </c>
      <c r="P149" s="557">
        <v>97.64</v>
      </c>
      <c r="Q149" s="376">
        <v>34</v>
      </c>
      <c r="R149" s="376">
        <v>13</v>
      </c>
      <c r="S149" s="441">
        <v>1552</v>
      </c>
      <c r="T149" s="523">
        <v>160</v>
      </c>
      <c r="U149" s="472">
        <v>1589</v>
      </c>
      <c r="V149" s="376">
        <v>6</v>
      </c>
      <c r="W149" s="441">
        <v>1382</v>
      </c>
      <c r="X149" s="441">
        <v>1388</v>
      </c>
      <c r="Y149" s="557">
        <v>87.35</v>
      </c>
      <c r="Z149" s="376">
        <v>64</v>
      </c>
      <c r="AA149" s="376">
        <v>28</v>
      </c>
      <c r="AB149" s="441">
        <v>1474</v>
      </c>
      <c r="AC149" s="523">
        <v>161</v>
      </c>
      <c r="AD149" s="375">
        <v>74</v>
      </c>
      <c r="AE149" s="519">
        <v>0</v>
      </c>
      <c r="AF149" s="99"/>
      <c r="AG149" s="319"/>
      <c r="AH149" s="320"/>
    </row>
    <row r="150" spans="1:34" x14ac:dyDescent="0.2">
      <c r="A150" s="263">
        <v>139</v>
      </c>
      <c r="B150" s="271" t="s">
        <v>307</v>
      </c>
      <c r="C150" s="264" t="s">
        <v>308</v>
      </c>
      <c r="D150" s="472">
        <v>25391</v>
      </c>
      <c r="E150" s="441">
        <v>22769</v>
      </c>
      <c r="F150" s="441">
        <v>21214</v>
      </c>
      <c r="G150" s="313">
        <f t="shared" si="4"/>
        <v>69374</v>
      </c>
      <c r="H150" s="441">
        <v>55027</v>
      </c>
      <c r="I150" s="441">
        <v>55200</v>
      </c>
      <c r="J150" s="441">
        <v>45882</v>
      </c>
      <c r="K150" s="313">
        <f t="shared" si="5"/>
        <v>156109</v>
      </c>
      <c r="L150" s="472">
        <v>92392</v>
      </c>
      <c r="M150" s="441">
        <v>1380</v>
      </c>
      <c r="N150" s="441">
        <v>87110</v>
      </c>
      <c r="O150" s="441">
        <v>88490</v>
      </c>
      <c r="P150" s="557">
        <v>95.78</v>
      </c>
      <c r="Q150" s="441">
        <v>1847</v>
      </c>
      <c r="R150" s="441">
        <v>1594</v>
      </c>
      <c r="S150" s="441">
        <v>90551</v>
      </c>
      <c r="T150" s="522">
        <v>22640</v>
      </c>
      <c r="U150" s="472">
        <v>197649</v>
      </c>
      <c r="V150" s="441">
        <v>6354</v>
      </c>
      <c r="W150" s="441">
        <v>187651</v>
      </c>
      <c r="X150" s="441">
        <v>194005</v>
      </c>
      <c r="Y150" s="557">
        <v>98.16</v>
      </c>
      <c r="Z150" s="441">
        <v>4984</v>
      </c>
      <c r="AA150" s="441">
        <v>8133</v>
      </c>
      <c r="AB150" s="441">
        <v>200768</v>
      </c>
      <c r="AC150" s="522">
        <v>52031</v>
      </c>
      <c r="AD150" s="375">
        <v>25164</v>
      </c>
      <c r="AE150" s="519">
        <v>2070</v>
      </c>
      <c r="AF150" s="99"/>
      <c r="AG150" s="319"/>
      <c r="AH150" s="320"/>
    </row>
    <row r="151" spans="1:34" x14ac:dyDescent="0.2">
      <c r="A151" s="263">
        <v>140</v>
      </c>
      <c r="B151" s="271" t="s">
        <v>309</v>
      </c>
      <c r="C151" s="264" t="s">
        <v>310</v>
      </c>
      <c r="D151" s="472">
        <v>32604</v>
      </c>
      <c r="E151" s="441">
        <v>24641</v>
      </c>
      <c r="F151" s="441">
        <v>25298</v>
      </c>
      <c r="G151" s="313">
        <f t="shared" si="4"/>
        <v>82543</v>
      </c>
      <c r="H151" s="441">
        <v>87446</v>
      </c>
      <c r="I151" s="441">
        <v>82081</v>
      </c>
      <c r="J151" s="441">
        <v>75295</v>
      </c>
      <c r="K151" s="313">
        <f t="shared" si="5"/>
        <v>244822</v>
      </c>
      <c r="L151" s="472">
        <v>102057</v>
      </c>
      <c r="M151" s="441">
        <v>2304</v>
      </c>
      <c r="N151" s="441">
        <v>96735</v>
      </c>
      <c r="O151" s="441">
        <v>99039</v>
      </c>
      <c r="P151" s="557">
        <v>97.04</v>
      </c>
      <c r="Q151" s="441">
        <v>2141</v>
      </c>
      <c r="R151" s="441">
        <v>8501</v>
      </c>
      <c r="S151" s="441">
        <v>107377</v>
      </c>
      <c r="T151" s="522">
        <v>20608</v>
      </c>
      <c r="U151" s="472">
        <v>281895</v>
      </c>
      <c r="V151" s="441">
        <v>1955</v>
      </c>
      <c r="W151" s="441">
        <v>277609</v>
      </c>
      <c r="X151" s="441">
        <v>279564</v>
      </c>
      <c r="Y151" s="557">
        <v>99.17</v>
      </c>
      <c r="Z151" s="441">
        <v>-4454</v>
      </c>
      <c r="AA151" s="441">
        <v>1988</v>
      </c>
      <c r="AB151" s="441">
        <v>275143</v>
      </c>
      <c r="AC151" s="522">
        <v>27036</v>
      </c>
      <c r="AD151" s="375">
        <v>7974</v>
      </c>
      <c r="AE151" s="519">
        <v>655</v>
      </c>
      <c r="AF151" s="99"/>
      <c r="AG151" s="319"/>
      <c r="AH151" s="320"/>
    </row>
    <row r="152" spans="1:34" x14ac:dyDescent="0.2">
      <c r="A152" s="263">
        <v>141</v>
      </c>
      <c r="B152" s="271" t="s">
        <v>311</v>
      </c>
      <c r="C152" s="264" t="s">
        <v>312</v>
      </c>
      <c r="D152" s="472">
        <v>12630</v>
      </c>
      <c r="E152" s="441">
        <v>12316</v>
      </c>
      <c r="F152" s="441">
        <v>12247</v>
      </c>
      <c r="G152" s="313">
        <f t="shared" si="4"/>
        <v>37193</v>
      </c>
      <c r="H152" s="441">
        <v>9984</v>
      </c>
      <c r="I152" s="441">
        <v>8402</v>
      </c>
      <c r="J152" s="441">
        <v>7829</v>
      </c>
      <c r="K152" s="313">
        <f t="shared" si="5"/>
        <v>26215</v>
      </c>
      <c r="L152" s="472">
        <v>41406</v>
      </c>
      <c r="M152" s="376">
        <v>623</v>
      </c>
      <c r="N152" s="441">
        <v>39891</v>
      </c>
      <c r="O152" s="441">
        <v>40514</v>
      </c>
      <c r="P152" s="557">
        <v>97.85</v>
      </c>
      <c r="Q152" s="376">
        <v>434</v>
      </c>
      <c r="R152" s="376">
        <v>770</v>
      </c>
      <c r="S152" s="441">
        <v>41095</v>
      </c>
      <c r="T152" s="522">
        <v>5374</v>
      </c>
      <c r="U152" s="472">
        <v>31524</v>
      </c>
      <c r="V152" s="376">
        <v>384</v>
      </c>
      <c r="W152" s="441">
        <v>30836</v>
      </c>
      <c r="X152" s="441">
        <v>31220</v>
      </c>
      <c r="Y152" s="557">
        <v>99.04</v>
      </c>
      <c r="Z152" s="376">
        <v>-270</v>
      </c>
      <c r="AA152" s="376">
        <v>440</v>
      </c>
      <c r="AB152" s="441">
        <v>31006</v>
      </c>
      <c r="AC152" s="522">
        <v>3371</v>
      </c>
      <c r="AD152" s="375">
        <v>2526</v>
      </c>
      <c r="AE152" s="519">
        <v>298</v>
      </c>
      <c r="AF152" s="99"/>
      <c r="AG152" s="319"/>
      <c r="AH152" s="320"/>
    </row>
    <row r="153" spans="1:34" x14ac:dyDescent="0.2">
      <c r="A153" s="263">
        <v>142</v>
      </c>
      <c r="B153" s="271" t="s">
        <v>313</v>
      </c>
      <c r="C153" s="264" t="s">
        <v>314</v>
      </c>
      <c r="D153" s="472">
        <v>21308</v>
      </c>
      <c r="E153" s="441">
        <v>20414</v>
      </c>
      <c r="F153" s="441">
        <v>20392</v>
      </c>
      <c r="G153" s="313">
        <f t="shared" si="4"/>
        <v>62114</v>
      </c>
      <c r="H153" s="441">
        <v>12769</v>
      </c>
      <c r="I153" s="441">
        <v>12839</v>
      </c>
      <c r="J153" s="441">
        <v>10638</v>
      </c>
      <c r="K153" s="313">
        <f t="shared" si="5"/>
        <v>36246</v>
      </c>
      <c r="L153" s="472">
        <v>70424</v>
      </c>
      <c r="M153" s="376">
        <v>999</v>
      </c>
      <c r="N153" s="441">
        <v>67360</v>
      </c>
      <c r="O153" s="441">
        <v>68360</v>
      </c>
      <c r="P153" s="557">
        <v>97.07</v>
      </c>
      <c r="Q153" s="441">
        <v>1989</v>
      </c>
      <c r="R153" s="376">
        <v>937</v>
      </c>
      <c r="S153" s="441">
        <v>70286</v>
      </c>
      <c r="T153" s="522">
        <v>9571</v>
      </c>
      <c r="U153" s="472">
        <v>44011</v>
      </c>
      <c r="V153" s="376">
        <v>158</v>
      </c>
      <c r="W153" s="441">
        <v>42654</v>
      </c>
      <c r="X153" s="441">
        <v>42812</v>
      </c>
      <c r="Y153" s="557">
        <v>97.28</v>
      </c>
      <c r="Z153" s="376">
        <v>804</v>
      </c>
      <c r="AA153" s="376">
        <v>172</v>
      </c>
      <c r="AB153" s="441">
        <v>43630</v>
      </c>
      <c r="AC153" s="522">
        <v>5691</v>
      </c>
      <c r="AD153" s="375">
        <v>2840</v>
      </c>
      <c r="AE153" s="519">
        <v>317</v>
      </c>
      <c r="AF153" s="99"/>
      <c r="AG153" s="319"/>
      <c r="AH153" s="320"/>
    </row>
    <row r="154" spans="1:34" x14ac:dyDescent="0.2">
      <c r="A154" s="263">
        <v>143</v>
      </c>
      <c r="B154" s="271" t="s">
        <v>315</v>
      </c>
      <c r="C154" s="264" t="s">
        <v>316</v>
      </c>
      <c r="D154" s="472">
        <v>20888</v>
      </c>
      <c r="E154" s="441">
        <v>21547</v>
      </c>
      <c r="F154" s="441">
        <v>21753</v>
      </c>
      <c r="G154" s="313">
        <f t="shared" si="4"/>
        <v>64188</v>
      </c>
      <c r="H154" s="441">
        <v>26312</v>
      </c>
      <c r="I154" s="441">
        <v>26152</v>
      </c>
      <c r="J154" s="441">
        <v>17823</v>
      </c>
      <c r="K154" s="313">
        <f t="shared" si="5"/>
        <v>70287</v>
      </c>
      <c r="L154" s="472">
        <v>75392</v>
      </c>
      <c r="M154" s="376">
        <v>622</v>
      </c>
      <c r="N154" s="441">
        <v>70405</v>
      </c>
      <c r="O154" s="441">
        <v>71027</v>
      </c>
      <c r="P154" s="557">
        <v>94.21</v>
      </c>
      <c r="Q154" s="441">
        <v>2416</v>
      </c>
      <c r="R154" s="376">
        <v>823</v>
      </c>
      <c r="S154" s="441">
        <v>73644</v>
      </c>
      <c r="T154" s="522">
        <v>13225</v>
      </c>
      <c r="U154" s="472">
        <v>92763</v>
      </c>
      <c r="V154" s="376">
        <v>265</v>
      </c>
      <c r="W154" s="441">
        <v>89599</v>
      </c>
      <c r="X154" s="441">
        <v>89864</v>
      </c>
      <c r="Y154" s="557">
        <v>96.87</v>
      </c>
      <c r="Z154" s="376">
        <v>-816</v>
      </c>
      <c r="AA154" s="376">
        <v>234</v>
      </c>
      <c r="AB154" s="441">
        <v>89017</v>
      </c>
      <c r="AC154" s="522">
        <v>9521</v>
      </c>
      <c r="AD154" s="375">
        <v>10862</v>
      </c>
      <c r="AE154" s="519">
        <v>833</v>
      </c>
      <c r="AF154" s="99"/>
      <c r="AG154" s="319"/>
      <c r="AH154" s="320"/>
    </row>
    <row r="155" spans="1:34" x14ac:dyDescent="0.2">
      <c r="A155" s="263">
        <v>144</v>
      </c>
      <c r="B155" s="271" t="s">
        <v>317</v>
      </c>
      <c r="C155" s="264" t="s">
        <v>318</v>
      </c>
      <c r="D155" s="472">
        <v>29166</v>
      </c>
      <c r="E155" s="441">
        <v>28985</v>
      </c>
      <c r="F155" s="441">
        <v>28507</v>
      </c>
      <c r="G155" s="313">
        <f t="shared" si="4"/>
        <v>86658</v>
      </c>
      <c r="H155" s="441">
        <v>26351</v>
      </c>
      <c r="I155" s="441">
        <v>22682</v>
      </c>
      <c r="J155" s="441">
        <v>22971</v>
      </c>
      <c r="K155" s="313">
        <f t="shared" si="5"/>
        <v>72004</v>
      </c>
      <c r="L155" s="472">
        <v>98509</v>
      </c>
      <c r="M155" s="441">
        <v>1363</v>
      </c>
      <c r="N155" s="441">
        <v>95785</v>
      </c>
      <c r="O155" s="441">
        <v>97148</v>
      </c>
      <c r="P155" s="557">
        <v>98.62</v>
      </c>
      <c r="Q155" s="376">
        <v>947</v>
      </c>
      <c r="R155" s="441">
        <v>1591</v>
      </c>
      <c r="S155" s="441">
        <v>98323</v>
      </c>
      <c r="T155" s="522">
        <v>12677</v>
      </c>
      <c r="U155" s="472">
        <v>83230</v>
      </c>
      <c r="V155" s="376">
        <v>474</v>
      </c>
      <c r="W155" s="441">
        <v>80808</v>
      </c>
      <c r="X155" s="441">
        <v>81282</v>
      </c>
      <c r="Y155" s="557">
        <v>97.66</v>
      </c>
      <c r="Z155" s="441">
        <v>-1230</v>
      </c>
      <c r="AA155" s="376">
        <v>818</v>
      </c>
      <c r="AB155" s="441">
        <v>80396</v>
      </c>
      <c r="AC155" s="522">
        <v>8214</v>
      </c>
      <c r="AD155" s="375">
        <v>4461</v>
      </c>
      <c r="AE155" s="519">
        <v>524</v>
      </c>
      <c r="AF155" s="99"/>
      <c r="AG155" s="319"/>
      <c r="AH155" s="320"/>
    </row>
    <row r="156" spans="1:34" x14ac:dyDescent="0.2">
      <c r="A156" s="263">
        <v>145</v>
      </c>
      <c r="B156" s="271" t="s">
        <v>319</v>
      </c>
      <c r="C156" s="264" t="s">
        <v>320</v>
      </c>
      <c r="D156" s="472">
        <v>44197</v>
      </c>
      <c r="E156" s="441">
        <v>43936</v>
      </c>
      <c r="F156" s="441">
        <v>43464</v>
      </c>
      <c r="G156" s="313">
        <f t="shared" si="4"/>
        <v>131597</v>
      </c>
      <c r="H156" s="441">
        <v>31991</v>
      </c>
      <c r="I156" s="441">
        <v>26410</v>
      </c>
      <c r="J156" s="441">
        <v>24896</v>
      </c>
      <c r="K156" s="313">
        <f t="shared" si="5"/>
        <v>83297</v>
      </c>
      <c r="L156" s="472">
        <v>163464</v>
      </c>
      <c r="M156" s="441">
        <v>1757</v>
      </c>
      <c r="N156" s="441">
        <v>153247</v>
      </c>
      <c r="O156" s="441">
        <v>155004</v>
      </c>
      <c r="P156" s="557">
        <v>94.82</v>
      </c>
      <c r="Q156" s="441">
        <v>4118</v>
      </c>
      <c r="R156" s="441">
        <v>2018</v>
      </c>
      <c r="S156" s="441">
        <v>159383</v>
      </c>
      <c r="T156" s="522">
        <v>30034</v>
      </c>
      <c r="U156" s="472">
        <v>108401</v>
      </c>
      <c r="V156" s="376">
        <v>687</v>
      </c>
      <c r="W156" s="441">
        <v>103945</v>
      </c>
      <c r="X156" s="441">
        <v>104632</v>
      </c>
      <c r="Y156" s="557">
        <v>96.52</v>
      </c>
      <c r="Z156" s="441">
        <v>-1790</v>
      </c>
      <c r="AA156" s="441">
        <v>2158</v>
      </c>
      <c r="AB156" s="441">
        <v>104313</v>
      </c>
      <c r="AC156" s="522">
        <v>14821</v>
      </c>
      <c r="AD156" s="375">
        <v>19540</v>
      </c>
      <c r="AE156" s="519">
        <v>1812</v>
      </c>
      <c r="AF156" s="99"/>
      <c r="AG156" s="319"/>
      <c r="AH156" s="320"/>
    </row>
    <row r="157" spans="1:34" x14ac:dyDescent="0.2">
      <c r="A157" s="263">
        <v>146</v>
      </c>
      <c r="B157" s="271" t="s">
        <v>321</v>
      </c>
      <c r="C157" s="264" t="s">
        <v>322</v>
      </c>
      <c r="D157" s="472">
        <v>13744</v>
      </c>
      <c r="E157" s="441">
        <v>13195</v>
      </c>
      <c r="F157" s="441">
        <v>13104</v>
      </c>
      <c r="G157" s="313">
        <f t="shared" si="4"/>
        <v>40043</v>
      </c>
      <c r="H157" s="441">
        <v>11759</v>
      </c>
      <c r="I157" s="441">
        <v>10789</v>
      </c>
      <c r="J157" s="441">
        <v>9437</v>
      </c>
      <c r="K157" s="313">
        <f t="shared" si="5"/>
        <v>31985</v>
      </c>
      <c r="L157" s="472">
        <v>48251</v>
      </c>
      <c r="M157" s="376">
        <v>448</v>
      </c>
      <c r="N157" s="441">
        <v>45228</v>
      </c>
      <c r="O157" s="441">
        <v>45676</v>
      </c>
      <c r="P157" s="557">
        <v>94.66</v>
      </c>
      <c r="Q157" s="376">
        <v>730</v>
      </c>
      <c r="R157" s="376">
        <v>557</v>
      </c>
      <c r="S157" s="441">
        <v>46515</v>
      </c>
      <c r="T157" s="522">
        <v>6927</v>
      </c>
      <c r="U157" s="472">
        <v>42247</v>
      </c>
      <c r="V157" s="376">
        <v>235</v>
      </c>
      <c r="W157" s="441">
        <v>41427</v>
      </c>
      <c r="X157" s="441">
        <v>41662</v>
      </c>
      <c r="Y157" s="557">
        <v>98.62</v>
      </c>
      <c r="Z157" s="441">
        <v>-1007</v>
      </c>
      <c r="AA157" s="376">
        <v>391</v>
      </c>
      <c r="AB157" s="441">
        <v>40811</v>
      </c>
      <c r="AC157" s="522">
        <v>7580</v>
      </c>
      <c r="AD157" s="375">
        <v>7904</v>
      </c>
      <c r="AE157" s="519">
        <v>60</v>
      </c>
      <c r="AF157" s="99"/>
      <c r="AG157" s="319"/>
      <c r="AH157" s="320"/>
    </row>
    <row r="158" spans="1:34" x14ac:dyDescent="0.2">
      <c r="A158" s="263">
        <v>147</v>
      </c>
      <c r="B158" s="271" t="s">
        <v>323</v>
      </c>
      <c r="C158" s="264" t="s">
        <v>324</v>
      </c>
      <c r="D158" s="472">
        <v>35288</v>
      </c>
      <c r="E158" s="441">
        <v>32807</v>
      </c>
      <c r="F158" s="441">
        <v>32910</v>
      </c>
      <c r="G158" s="313">
        <f t="shared" si="4"/>
        <v>101005</v>
      </c>
      <c r="H158" s="441">
        <v>39199</v>
      </c>
      <c r="I158" s="441">
        <v>35238</v>
      </c>
      <c r="J158" s="441">
        <v>33467</v>
      </c>
      <c r="K158" s="313">
        <f t="shared" si="5"/>
        <v>107904</v>
      </c>
      <c r="L158" s="472">
        <v>120067</v>
      </c>
      <c r="M158" s="441">
        <v>2888</v>
      </c>
      <c r="N158" s="441">
        <v>110627</v>
      </c>
      <c r="O158" s="441">
        <v>113515</v>
      </c>
      <c r="P158" s="557">
        <v>94.54</v>
      </c>
      <c r="Q158" s="441">
        <v>2014</v>
      </c>
      <c r="R158" s="441">
        <v>3335</v>
      </c>
      <c r="S158" s="441">
        <v>115976</v>
      </c>
      <c r="T158" s="522">
        <v>17742</v>
      </c>
      <c r="U158" s="472">
        <v>123694</v>
      </c>
      <c r="V158" s="376">
        <v>592</v>
      </c>
      <c r="W158" s="441">
        <v>120830</v>
      </c>
      <c r="X158" s="441">
        <v>121422</v>
      </c>
      <c r="Y158" s="557">
        <v>98.16</v>
      </c>
      <c r="Z158" s="441">
        <v>-1278</v>
      </c>
      <c r="AA158" s="441">
        <v>2333</v>
      </c>
      <c r="AB158" s="441">
        <v>121885</v>
      </c>
      <c r="AC158" s="522">
        <v>12479</v>
      </c>
      <c r="AD158" s="375">
        <v>31676</v>
      </c>
      <c r="AE158" s="519">
        <v>10619</v>
      </c>
      <c r="AF158" s="99"/>
      <c r="AG158" s="319"/>
      <c r="AH158" s="320"/>
    </row>
    <row r="159" spans="1:34" x14ac:dyDescent="0.2">
      <c r="A159" s="263">
        <v>148</v>
      </c>
      <c r="B159" s="271" t="s">
        <v>325</v>
      </c>
      <c r="C159" s="264" t="s">
        <v>326</v>
      </c>
      <c r="D159" s="472">
        <v>17619</v>
      </c>
      <c r="E159" s="441">
        <v>16727</v>
      </c>
      <c r="F159" s="441">
        <v>16876</v>
      </c>
      <c r="G159" s="313">
        <f t="shared" si="4"/>
        <v>51222</v>
      </c>
      <c r="H159" s="441">
        <v>15581</v>
      </c>
      <c r="I159" s="441">
        <v>14122</v>
      </c>
      <c r="J159" s="441">
        <v>13348</v>
      </c>
      <c r="K159" s="313">
        <f t="shared" si="5"/>
        <v>43051</v>
      </c>
      <c r="L159" s="472">
        <v>57825</v>
      </c>
      <c r="M159" s="376">
        <v>579</v>
      </c>
      <c r="N159" s="441">
        <v>55417</v>
      </c>
      <c r="O159" s="441">
        <v>55996</v>
      </c>
      <c r="P159" s="557">
        <v>96.84</v>
      </c>
      <c r="Q159" s="376">
        <v>664</v>
      </c>
      <c r="R159" s="376">
        <v>515</v>
      </c>
      <c r="S159" s="441">
        <v>56596</v>
      </c>
      <c r="T159" s="522">
        <v>7006</v>
      </c>
      <c r="U159" s="472">
        <v>49038</v>
      </c>
      <c r="V159" s="376">
        <v>78</v>
      </c>
      <c r="W159" s="441">
        <v>48152</v>
      </c>
      <c r="X159" s="441">
        <v>48230</v>
      </c>
      <c r="Y159" s="557">
        <v>98.35</v>
      </c>
      <c r="Z159" s="376">
        <v>-180</v>
      </c>
      <c r="AA159" s="376">
        <v>466</v>
      </c>
      <c r="AB159" s="441">
        <v>48438</v>
      </c>
      <c r="AC159" s="522">
        <v>4719</v>
      </c>
      <c r="AD159" s="375">
        <v>6915</v>
      </c>
      <c r="AE159" s="519">
        <v>191</v>
      </c>
      <c r="AF159" s="99"/>
      <c r="AG159" s="319"/>
      <c r="AH159" s="320"/>
    </row>
    <row r="160" spans="1:34" x14ac:dyDescent="0.2">
      <c r="A160" s="263">
        <v>149</v>
      </c>
      <c r="B160" s="271" t="s">
        <v>327</v>
      </c>
      <c r="C160" s="264" t="s">
        <v>328</v>
      </c>
      <c r="D160" s="472">
        <v>81023</v>
      </c>
      <c r="E160" s="441">
        <v>77843</v>
      </c>
      <c r="F160" s="441">
        <v>79419</v>
      </c>
      <c r="G160" s="313">
        <f t="shared" si="4"/>
        <v>238285</v>
      </c>
      <c r="H160" s="441">
        <v>110890</v>
      </c>
      <c r="I160" s="441">
        <v>95761</v>
      </c>
      <c r="J160" s="441">
        <v>90909</v>
      </c>
      <c r="K160" s="313">
        <f t="shared" si="5"/>
        <v>297560</v>
      </c>
      <c r="L160" s="472">
        <v>279490</v>
      </c>
      <c r="M160" s="441">
        <v>2080</v>
      </c>
      <c r="N160" s="441">
        <v>265465</v>
      </c>
      <c r="O160" s="441">
        <v>267545</v>
      </c>
      <c r="P160" s="557">
        <v>95.73</v>
      </c>
      <c r="Q160" s="441">
        <v>4879</v>
      </c>
      <c r="R160" s="441">
        <v>2737</v>
      </c>
      <c r="S160" s="441">
        <v>273081</v>
      </c>
      <c r="T160" s="522">
        <v>41529</v>
      </c>
      <c r="U160" s="472">
        <v>375958</v>
      </c>
      <c r="V160" s="441">
        <v>5857</v>
      </c>
      <c r="W160" s="441">
        <v>358996</v>
      </c>
      <c r="X160" s="441">
        <v>364853</v>
      </c>
      <c r="Y160" s="557">
        <v>97.05</v>
      </c>
      <c r="Z160" s="441">
        <v>-3356</v>
      </c>
      <c r="AA160" s="441">
        <v>6065</v>
      </c>
      <c r="AB160" s="441">
        <v>361705</v>
      </c>
      <c r="AC160" s="522">
        <v>51939</v>
      </c>
      <c r="AD160" s="375">
        <v>31483</v>
      </c>
      <c r="AE160" s="519">
        <v>1075</v>
      </c>
      <c r="AF160" s="99"/>
      <c r="AG160" s="319"/>
      <c r="AH160" s="320"/>
    </row>
    <row r="161" spans="1:34" x14ac:dyDescent="0.2">
      <c r="A161" s="263">
        <v>150</v>
      </c>
      <c r="B161" s="271" t="s">
        <v>329</v>
      </c>
      <c r="C161" s="264" t="s">
        <v>330</v>
      </c>
      <c r="D161" s="472">
        <v>27936</v>
      </c>
      <c r="E161" s="441">
        <v>27960</v>
      </c>
      <c r="F161" s="441">
        <v>27682</v>
      </c>
      <c r="G161" s="313">
        <f t="shared" si="4"/>
        <v>83578</v>
      </c>
      <c r="H161" s="441">
        <v>29878</v>
      </c>
      <c r="I161" s="441">
        <v>28953</v>
      </c>
      <c r="J161" s="441">
        <v>28062</v>
      </c>
      <c r="K161" s="313">
        <f t="shared" si="5"/>
        <v>86893</v>
      </c>
      <c r="L161" s="472">
        <v>98370</v>
      </c>
      <c r="M161" s="441">
        <v>1319</v>
      </c>
      <c r="N161" s="441">
        <v>91945</v>
      </c>
      <c r="O161" s="441">
        <v>93264</v>
      </c>
      <c r="P161" s="557">
        <v>94.81</v>
      </c>
      <c r="Q161" s="441">
        <v>2161</v>
      </c>
      <c r="R161" s="441">
        <v>1650</v>
      </c>
      <c r="S161" s="441">
        <v>95756</v>
      </c>
      <c r="T161" s="522">
        <v>16325</v>
      </c>
      <c r="U161" s="472">
        <v>101849</v>
      </c>
      <c r="V161" s="441">
        <v>1192</v>
      </c>
      <c r="W161" s="441">
        <v>97588</v>
      </c>
      <c r="X161" s="441">
        <v>98780</v>
      </c>
      <c r="Y161" s="557">
        <v>96.99</v>
      </c>
      <c r="Z161" s="376">
        <v>-916</v>
      </c>
      <c r="AA161" s="376">
        <v>563</v>
      </c>
      <c r="AB161" s="441">
        <v>97235</v>
      </c>
      <c r="AC161" s="522">
        <v>11563</v>
      </c>
      <c r="AD161" s="375">
        <v>11826</v>
      </c>
      <c r="AE161" s="519">
        <v>1392</v>
      </c>
      <c r="AF161" s="99"/>
      <c r="AG161" s="319"/>
      <c r="AH161" s="320"/>
    </row>
    <row r="162" spans="1:34" x14ac:dyDescent="0.2">
      <c r="A162" s="263">
        <v>151</v>
      </c>
      <c r="B162" s="271" t="s">
        <v>331</v>
      </c>
      <c r="C162" s="264" t="s">
        <v>332</v>
      </c>
      <c r="D162" s="472">
        <v>17141</v>
      </c>
      <c r="E162" s="441">
        <v>16931</v>
      </c>
      <c r="F162" s="441">
        <v>16710</v>
      </c>
      <c r="G162" s="313">
        <f t="shared" si="4"/>
        <v>50782</v>
      </c>
      <c r="H162" s="441">
        <v>7715</v>
      </c>
      <c r="I162" s="441">
        <v>6013</v>
      </c>
      <c r="J162" s="441">
        <v>6845</v>
      </c>
      <c r="K162" s="313">
        <f t="shared" si="5"/>
        <v>20573</v>
      </c>
      <c r="L162" s="472">
        <v>57500</v>
      </c>
      <c r="M162" s="376">
        <v>763</v>
      </c>
      <c r="N162" s="441">
        <v>55799</v>
      </c>
      <c r="O162" s="441">
        <v>56562</v>
      </c>
      <c r="P162" s="557">
        <v>98.37</v>
      </c>
      <c r="Q162" s="376">
        <v>534</v>
      </c>
      <c r="R162" s="376">
        <v>869</v>
      </c>
      <c r="S162" s="441">
        <v>57202</v>
      </c>
      <c r="T162" s="522">
        <v>7718</v>
      </c>
      <c r="U162" s="472">
        <v>24216</v>
      </c>
      <c r="V162" s="376">
        <v>173</v>
      </c>
      <c r="W162" s="441">
        <v>23683</v>
      </c>
      <c r="X162" s="441">
        <v>23856</v>
      </c>
      <c r="Y162" s="557">
        <v>98.51</v>
      </c>
      <c r="Z162" s="376">
        <v>-80</v>
      </c>
      <c r="AA162" s="376">
        <v>218</v>
      </c>
      <c r="AB162" s="441">
        <v>23821</v>
      </c>
      <c r="AC162" s="522">
        <v>2819</v>
      </c>
      <c r="AD162" s="375">
        <v>1855</v>
      </c>
      <c r="AE162" s="519">
        <v>42</v>
      </c>
      <c r="AF162" s="99"/>
      <c r="AG162" s="319"/>
      <c r="AH162" s="320"/>
    </row>
    <row r="163" spans="1:34" x14ac:dyDescent="0.2">
      <c r="A163" s="263">
        <v>152</v>
      </c>
      <c r="B163" s="271" t="s">
        <v>333</v>
      </c>
      <c r="C163" s="264" t="s">
        <v>334</v>
      </c>
      <c r="D163" s="472">
        <v>27290</v>
      </c>
      <c r="E163" s="441">
        <v>25997</v>
      </c>
      <c r="F163" s="441">
        <v>26362</v>
      </c>
      <c r="G163" s="313">
        <f t="shared" si="4"/>
        <v>79649</v>
      </c>
      <c r="H163" s="441">
        <v>19628</v>
      </c>
      <c r="I163" s="441">
        <v>14758.96</v>
      </c>
      <c r="J163" s="441">
        <v>12704</v>
      </c>
      <c r="K163" s="313">
        <f t="shared" si="5"/>
        <v>47090.96</v>
      </c>
      <c r="L163" s="472">
        <v>106247</v>
      </c>
      <c r="M163" s="441">
        <v>2713</v>
      </c>
      <c r="N163" s="441">
        <v>97303</v>
      </c>
      <c r="O163" s="441">
        <v>100016</v>
      </c>
      <c r="P163" s="557">
        <v>94.14</v>
      </c>
      <c r="Q163" s="441">
        <v>2655</v>
      </c>
      <c r="R163" s="441">
        <v>3238</v>
      </c>
      <c r="S163" s="441">
        <v>103196</v>
      </c>
      <c r="T163" s="522">
        <v>23727</v>
      </c>
      <c r="U163" s="472">
        <v>51844</v>
      </c>
      <c r="V163" s="376">
        <v>455</v>
      </c>
      <c r="W163" s="441">
        <v>50896</v>
      </c>
      <c r="X163" s="441">
        <v>51351</v>
      </c>
      <c r="Y163" s="557">
        <v>99.05</v>
      </c>
      <c r="Z163" s="376">
        <v>247</v>
      </c>
      <c r="AA163" s="376">
        <v>576</v>
      </c>
      <c r="AB163" s="441">
        <v>51719</v>
      </c>
      <c r="AC163" s="522">
        <v>4150</v>
      </c>
      <c r="AD163" s="375">
        <v>34944</v>
      </c>
      <c r="AE163" s="519">
        <v>636</v>
      </c>
      <c r="AF163" s="99"/>
      <c r="AG163" s="319"/>
      <c r="AH163" s="320"/>
    </row>
    <row r="164" spans="1:34" x14ac:dyDescent="0.2">
      <c r="A164" s="263">
        <v>153</v>
      </c>
      <c r="B164" s="271" t="s">
        <v>335</v>
      </c>
      <c r="C164" s="264" t="s">
        <v>336</v>
      </c>
      <c r="D164" s="472">
        <v>15840</v>
      </c>
      <c r="E164" s="441">
        <v>15367</v>
      </c>
      <c r="F164" s="441">
        <v>15469</v>
      </c>
      <c r="G164" s="313">
        <f t="shared" si="4"/>
        <v>46676</v>
      </c>
      <c r="H164" s="441">
        <v>10107</v>
      </c>
      <c r="I164" s="441">
        <v>10468</v>
      </c>
      <c r="J164" s="441">
        <v>8490</v>
      </c>
      <c r="K164" s="313">
        <f t="shared" si="5"/>
        <v>29065</v>
      </c>
      <c r="L164" s="472">
        <v>52278</v>
      </c>
      <c r="M164" s="376">
        <v>809</v>
      </c>
      <c r="N164" s="441">
        <v>50879</v>
      </c>
      <c r="O164" s="441">
        <v>51688</v>
      </c>
      <c r="P164" s="557">
        <v>98.87</v>
      </c>
      <c r="Q164" s="376">
        <v>444</v>
      </c>
      <c r="R164" s="376">
        <v>862</v>
      </c>
      <c r="S164" s="441">
        <v>52185</v>
      </c>
      <c r="T164" s="522">
        <v>6176</v>
      </c>
      <c r="U164" s="472">
        <v>33276</v>
      </c>
      <c r="V164" s="376">
        <v>696</v>
      </c>
      <c r="W164" s="441">
        <v>32246</v>
      </c>
      <c r="X164" s="441">
        <v>32942</v>
      </c>
      <c r="Y164" s="557">
        <v>99</v>
      </c>
      <c r="Z164" s="376">
        <v>-733</v>
      </c>
      <c r="AA164" s="376">
        <v>703</v>
      </c>
      <c r="AB164" s="441">
        <v>32216</v>
      </c>
      <c r="AC164" s="522">
        <v>3476</v>
      </c>
      <c r="AD164" s="375">
        <v>849</v>
      </c>
      <c r="AE164" s="519">
        <v>45</v>
      </c>
      <c r="AF164" s="99"/>
      <c r="AG164" s="319"/>
      <c r="AH164" s="320"/>
    </row>
    <row r="165" spans="1:34" x14ac:dyDescent="0.2">
      <c r="A165" s="263">
        <v>154</v>
      </c>
      <c r="B165" s="271" t="s">
        <v>337</v>
      </c>
      <c r="C165" s="264" t="s">
        <v>338</v>
      </c>
      <c r="D165" s="472">
        <v>8939</v>
      </c>
      <c r="E165" s="441">
        <v>9164</v>
      </c>
      <c r="F165" s="441">
        <v>9343</v>
      </c>
      <c r="G165" s="313">
        <f t="shared" si="4"/>
        <v>27446</v>
      </c>
      <c r="H165" s="441">
        <v>13498</v>
      </c>
      <c r="I165" s="441">
        <v>10298</v>
      </c>
      <c r="J165" s="441">
        <v>11032</v>
      </c>
      <c r="K165" s="313">
        <f t="shared" si="5"/>
        <v>34828</v>
      </c>
      <c r="L165" s="472">
        <v>33501</v>
      </c>
      <c r="M165" s="376">
        <v>588</v>
      </c>
      <c r="N165" s="441">
        <v>31761</v>
      </c>
      <c r="O165" s="441">
        <v>32349</v>
      </c>
      <c r="P165" s="557">
        <v>96.6</v>
      </c>
      <c r="Q165" s="441">
        <v>1067</v>
      </c>
      <c r="R165" s="376">
        <v>581</v>
      </c>
      <c r="S165" s="441">
        <v>33409</v>
      </c>
      <c r="T165" s="522">
        <v>6503</v>
      </c>
      <c r="U165" s="472">
        <v>41406</v>
      </c>
      <c r="V165" s="376">
        <v>284</v>
      </c>
      <c r="W165" s="441">
        <v>40836</v>
      </c>
      <c r="X165" s="441">
        <v>41120</v>
      </c>
      <c r="Y165" s="557">
        <v>99.3</v>
      </c>
      <c r="Z165" s="376">
        <v>-408</v>
      </c>
      <c r="AA165" s="376">
        <v>512</v>
      </c>
      <c r="AB165" s="441">
        <v>40940</v>
      </c>
      <c r="AC165" s="522">
        <v>4632</v>
      </c>
      <c r="AD165" s="375">
        <v>3590</v>
      </c>
      <c r="AE165" s="519">
        <v>26</v>
      </c>
      <c r="AF165" s="99"/>
      <c r="AG165" s="319"/>
      <c r="AH165" s="320"/>
    </row>
    <row r="166" spans="1:34" x14ac:dyDescent="0.2">
      <c r="A166" s="263">
        <v>155</v>
      </c>
      <c r="B166" s="271" t="s">
        <v>339</v>
      </c>
      <c r="C166" s="264" t="s">
        <v>340</v>
      </c>
      <c r="D166" s="472">
        <v>39348</v>
      </c>
      <c r="E166" s="441">
        <v>41367</v>
      </c>
      <c r="F166" s="441">
        <v>44151</v>
      </c>
      <c r="G166" s="313">
        <f t="shared" si="4"/>
        <v>124866</v>
      </c>
      <c r="H166" s="441">
        <v>54880</v>
      </c>
      <c r="I166" s="441">
        <v>50770</v>
      </c>
      <c r="J166" s="441">
        <v>48630</v>
      </c>
      <c r="K166" s="313">
        <f t="shared" si="5"/>
        <v>154280</v>
      </c>
      <c r="L166" s="472">
        <v>145521</v>
      </c>
      <c r="M166" s="441">
        <v>4506</v>
      </c>
      <c r="N166" s="441">
        <v>133157</v>
      </c>
      <c r="O166" s="441">
        <v>137663</v>
      </c>
      <c r="P166" s="557">
        <v>94.6</v>
      </c>
      <c r="Q166" s="441">
        <v>7679</v>
      </c>
      <c r="R166" s="441">
        <v>4649</v>
      </c>
      <c r="S166" s="441">
        <v>145485</v>
      </c>
      <c r="T166" s="522">
        <v>28124</v>
      </c>
      <c r="U166" s="472">
        <v>195742</v>
      </c>
      <c r="V166" s="376">
        <v>768</v>
      </c>
      <c r="W166" s="441">
        <v>189727</v>
      </c>
      <c r="X166" s="441">
        <v>190495</v>
      </c>
      <c r="Y166" s="557">
        <v>97.32</v>
      </c>
      <c r="Z166" s="441">
        <v>6599</v>
      </c>
      <c r="AA166" s="441">
        <v>1060</v>
      </c>
      <c r="AB166" s="441">
        <v>197386</v>
      </c>
      <c r="AC166" s="522">
        <v>34274</v>
      </c>
      <c r="AD166" s="375">
        <v>97559</v>
      </c>
      <c r="AE166" s="519">
        <v>25343</v>
      </c>
      <c r="AF166" s="99"/>
      <c r="AG166" s="319"/>
      <c r="AH166" s="320"/>
    </row>
    <row r="167" spans="1:34" x14ac:dyDescent="0.2">
      <c r="A167" s="263">
        <v>156</v>
      </c>
      <c r="B167" s="271" t="s">
        <v>341</v>
      </c>
      <c r="C167" s="264" t="s">
        <v>342</v>
      </c>
      <c r="D167" s="472">
        <v>19541</v>
      </c>
      <c r="E167" s="441">
        <v>18996</v>
      </c>
      <c r="F167" s="441">
        <v>19213</v>
      </c>
      <c r="G167" s="313">
        <f t="shared" si="4"/>
        <v>57750</v>
      </c>
      <c r="H167" s="441">
        <v>20431</v>
      </c>
      <c r="I167" s="441">
        <v>18059</v>
      </c>
      <c r="J167" s="441">
        <v>17428</v>
      </c>
      <c r="K167" s="313">
        <f t="shared" si="5"/>
        <v>55918</v>
      </c>
      <c r="L167" s="472">
        <v>67831</v>
      </c>
      <c r="M167" s="441">
        <v>1333</v>
      </c>
      <c r="N167" s="441">
        <v>64097</v>
      </c>
      <c r="O167" s="441">
        <v>65430</v>
      </c>
      <c r="P167" s="557">
        <v>96.46</v>
      </c>
      <c r="Q167" s="441">
        <v>1778</v>
      </c>
      <c r="R167" s="441">
        <v>1690</v>
      </c>
      <c r="S167" s="441">
        <v>67565</v>
      </c>
      <c r="T167" s="522">
        <v>11689</v>
      </c>
      <c r="U167" s="472">
        <v>69916</v>
      </c>
      <c r="V167" s="376">
        <v>334</v>
      </c>
      <c r="W167" s="441">
        <v>67245</v>
      </c>
      <c r="X167" s="441">
        <v>67579</v>
      </c>
      <c r="Y167" s="557">
        <v>96.66</v>
      </c>
      <c r="Z167" s="376">
        <v>462</v>
      </c>
      <c r="AA167" s="441">
        <v>1810</v>
      </c>
      <c r="AB167" s="441">
        <v>69517</v>
      </c>
      <c r="AC167" s="522">
        <v>8191</v>
      </c>
      <c r="AD167" s="375">
        <v>20358</v>
      </c>
      <c r="AE167" s="519">
        <v>568</v>
      </c>
      <c r="AF167" s="99"/>
      <c r="AG167" s="319"/>
      <c r="AH167" s="320"/>
    </row>
    <row r="168" spans="1:34" x14ac:dyDescent="0.2">
      <c r="A168" s="263">
        <v>157</v>
      </c>
      <c r="B168" s="271" t="s">
        <v>343</v>
      </c>
      <c r="C168" s="264" t="s">
        <v>344</v>
      </c>
      <c r="D168" s="472">
        <v>25972</v>
      </c>
      <c r="E168" s="441">
        <v>24823</v>
      </c>
      <c r="F168" s="441">
        <v>25044</v>
      </c>
      <c r="G168" s="313">
        <f t="shared" si="4"/>
        <v>75839</v>
      </c>
      <c r="H168" s="441">
        <v>19736</v>
      </c>
      <c r="I168" s="441">
        <v>14495</v>
      </c>
      <c r="J168" s="441">
        <v>15476</v>
      </c>
      <c r="K168" s="313">
        <f t="shared" si="5"/>
        <v>49707</v>
      </c>
      <c r="L168" s="472">
        <v>84298</v>
      </c>
      <c r="M168" s="376">
        <v>538</v>
      </c>
      <c r="N168" s="441">
        <v>82336</v>
      </c>
      <c r="O168" s="441">
        <v>82874</v>
      </c>
      <c r="P168" s="557">
        <v>98.31</v>
      </c>
      <c r="Q168" s="376">
        <v>894</v>
      </c>
      <c r="R168" s="376">
        <v>840</v>
      </c>
      <c r="S168" s="441">
        <v>84070</v>
      </c>
      <c r="T168" s="522">
        <v>10838</v>
      </c>
      <c r="U168" s="472">
        <v>57626</v>
      </c>
      <c r="V168" s="376">
        <v>343</v>
      </c>
      <c r="W168" s="441">
        <v>55745</v>
      </c>
      <c r="X168" s="441">
        <v>56088</v>
      </c>
      <c r="Y168" s="557">
        <v>97.33</v>
      </c>
      <c r="Z168" s="376">
        <v>-934</v>
      </c>
      <c r="AA168" s="376">
        <v>334</v>
      </c>
      <c r="AB168" s="441">
        <v>55145</v>
      </c>
      <c r="AC168" s="522">
        <v>4398</v>
      </c>
      <c r="AD168" s="375">
        <v>4840</v>
      </c>
      <c r="AE168" s="519">
        <v>-52</v>
      </c>
      <c r="AF168" s="99"/>
      <c r="AG168" s="319"/>
      <c r="AH168" s="320"/>
    </row>
    <row r="169" spans="1:34" x14ac:dyDescent="0.2">
      <c r="A169" s="263">
        <v>158</v>
      </c>
      <c r="B169" s="271" t="s">
        <v>345</v>
      </c>
      <c r="C169" s="264" t="s">
        <v>346</v>
      </c>
      <c r="D169" s="472">
        <v>10468</v>
      </c>
      <c r="E169" s="441">
        <v>10092</v>
      </c>
      <c r="F169" s="441">
        <v>10272</v>
      </c>
      <c r="G169" s="313">
        <f t="shared" si="4"/>
        <v>30832</v>
      </c>
      <c r="H169" s="441">
        <v>4183</v>
      </c>
      <c r="I169" s="441">
        <v>3532</v>
      </c>
      <c r="J169" s="441">
        <v>3718</v>
      </c>
      <c r="K169" s="313">
        <f t="shared" si="5"/>
        <v>11433</v>
      </c>
      <c r="L169" s="472">
        <v>34983</v>
      </c>
      <c r="M169" s="376">
        <v>495</v>
      </c>
      <c r="N169" s="441">
        <v>33826</v>
      </c>
      <c r="O169" s="441">
        <v>34321</v>
      </c>
      <c r="P169" s="557">
        <v>98.11</v>
      </c>
      <c r="Q169" s="376">
        <v>239</v>
      </c>
      <c r="R169" s="376">
        <v>541</v>
      </c>
      <c r="S169" s="441">
        <v>34606</v>
      </c>
      <c r="T169" s="522">
        <v>4521</v>
      </c>
      <c r="U169" s="472">
        <v>13495</v>
      </c>
      <c r="V169" s="376">
        <v>95</v>
      </c>
      <c r="W169" s="441">
        <v>13057</v>
      </c>
      <c r="X169" s="441">
        <v>13152</v>
      </c>
      <c r="Y169" s="557">
        <v>97.46</v>
      </c>
      <c r="Z169" s="376">
        <v>86</v>
      </c>
      <c r="AA169" s="376">
        <v>196</v>
      </c>
      <c r="AB169" s="441">
        <v>13339</v>
      </c>
      <c r="AC169" s="522">
        <v>1743</v>
      </c>
      <c r="AD169" s="375">
        <v>1545</v>
      </c>
      <c r="AE169" s="519">
        <v>68</v>
      </c>
      <c r="AF169" s="99"/>
      <c r="AG169" s="319"/>
      <c r="AH169" s="320"/>
    </row>
    <row r="170" spans="1:34" x14ac:dyDescent="0.2">
      <c r="A170" s="263">
        <v>159</v>
      </c>
      <c r="B170" s="271" t="s">
        <v>347</v>
      </c>
      <c r="C170" s="264" t="s">
        <v>348</v>
      </c>
      <c r="D170" s="472">
        <v>12845</v>
      </c>
      <c r="E170" s="441">
        <v>12494</v>
      </c>
      <c r="F170" s="441">
        <v>12516</v>
      </c>
      <c r="G170" s="313">
        <f t="shared" si="4"/>
        <v>37855</v>
      </c>
      <c r="H170" s="441">
        <v>4339</v>
      </c>
      <c r="I170" s="441">
        <v>4549</v>
      </c>
      <c r="J170" s="441">
        <v>3905</v>
      </c>
      <c r="K170" s="313">
        <f t="shared" si="5"/>
        <v>12793</v>
      </c>
      <c r="L170" s="472">
        <v>41692</v>
      </c>
      <c r="M170" s="376">
        <v>437</v>
      </c>
      <c r="N170" s="441">
        <v>40654</v>
      </c>
      <c r="O170" s="441">
        <v>41091</v>
      </c>
      <c r="P170" s="557">
        <v>98.56</v>
      </c>
      <c r="Q170" s="376">
        <v>323</v>
      </c>
      <c r="R170" s="376">
        <v>543</v>
      </c>
      <c r="S170" s="441">
        <v>41520</v>
      </c>
      <c r="T170" s="522">
        <v>5145</v>
      </c>
      <c r="U170" s="472">
        <v>15367</v>
      </c>
      <c r="V170" s="376">
        <v>58</v>
      </c>
      <c r="W170" s="441">
        <v>15064</v>
      </c>
      <c r="X170" s="441">
        <v>15122</v>
      </c>
      <c r="Y170" s="557">
        <v>98.41</v>
      </c>
      <c r="Z170" s="376">
        <v>-580</v>
      </c>
      <c r="AA170" s="376">
        <v>118</v>
      </c>
      <c r="AB170" s="441">
        <v>14602</v>
      </c>
      <c r="AC170" s="522">
        <v>1441</v>
      </c>
      <c r="AD170" s="375">
        <v>1059</v>
      </c>
      <c r="AE170" s="519">
        <v>68</v>
      </c>
      <c r="AF170" s="99"/>
      <c r="AG170" s="319"/>
      <c r="AH170" s="320"/>
    </row>
    <row r="171" spans="1:34" x14ac:dyDescent="0.2">
      <c r="A171" s="263">
        <v>160</v>
      </c>
      <c r="B171" s="271" t="s">
        <v>349</v>
      </c>
      <c r="C171" s="264" t="s">
        <v>350</v>
      </c>
      <c r="D171" s="472">
        <v>37873</v>
      </c>
      <c r="E171" s="441">
        <v>37552</v>
      </c>
      <c r="F171" s="441">
        <v>38150</v>
      </c>
      <c r="G171" s="313">
        <f t="shared" si="4"/>
        <v>113575</v>
      </c>
      <c r="H171" s="441">
        <v>92584</v>
      </c>
      <c r="I171" s="441">
        <v>84604</v>
      </c>
      <c r="J171" s="441">
        <v>83339</v>
      </c>
      <c r="K171" s="313">
        <f t="shared" si="5"/>
        <v>260527</v>
      </c>
      <c r="L171" s="472">
        <v>143690</v>
      </c>
      <c r="M171" s="441">
        <v>2372</v>
      </c>
      <c r="N171" s="441">
        <v>129376</v>
      </c>
      <c r="O171" s="441">
        <v>131748</v>
      </c>
      <c r="P171" s="557">
        <v>91.69</v>
      </c>
      <c r="Q171" s="441">
        <v>4213</v>
      </c>
      <c r="R171" s="441">
        <v>2638</v>
      </c>
      <c r="S171" s="441">
        <v>136227</v>
      </c>
      <c r="T171" s="522">
        <v>27318</v>
      </c>
      <c r="U171" s="472">
        <v>331052</v>
      </c>
      <c r="V171" s="441">
        <v>3594</v>
      </c>
      <c r="W171" s="441">
        <v>318237</v>
      </c>
      <c r="X171" s="441">
        <v>321831</v>
      </c>
      <c r="Y171" s="557">
        <v>97.21</v>
      </c>
      <c r="Z171" s="441">
        <v>-2986</v>
      </c>
      <c r="AA171" s="441">
        <v>4789</v>
      </c>
      <c r="AB171" s="441">
        <v>320040</v>
      </c>
      <c r="AC171" s="522">
        <v>47522</v>
      </c>
      <c r="AD171" s="375">
        <v>56992</v>
      </c>
      <c r="AE171" s="519">
        <v>3333</v>
      </c>
      <c r="AF171" s="99"/>
      <c r="AG171" s="319"/>
      <c r="AH171" s="320"/>
    </row>
    <row r="172" spans="1:34" x14ac:dyDescent="0.2">
      <c r="A172" s="263">
        <v>161</v>
      </c>
      <c r="B172" s="271" t="s">
        <v>351</v>
      </c>
      <c r="C172" s="264" t="s">
        <v>352</v>
      </c>
      <c r="D172" s="472">
        <v>12151</v>
      </c>
      <c r="E172" s="441">
        <v>11836</v>
      </c>
      <c r="F172" s="441">
        <v>12523</v>
      </c>
      <c r="G172" s="313">
        <f t="shared" si="4"/>
        <v>36510</v>
      </c>
      <c r="H172" s="441">
        <v>9022</v>
      </c>
      <c r="I172" s="441">
        <v>7407</v>
      </c>
      <c r="J172" s="441">
        <v>7991</v>
      </c>
      <c r="K172" s="313">
        <f t="shared" si="5"/>
        <v>24420</v>
      </c>
      <c r="L172" s="472">
        <v>44228</v>
      </c>
      <c r="M172" s="376">
        <v>363</v>
      </c>
      <c r="N172" s="441">
        <v>42524</v>
      </c>
      <c r="O172" s="441">
        <v>42887</v>
      </c>
      <c r="P172" s="557">
        <v>96.97</v>
      </c>
      <c r="Q172" s="376">
        <v>641</v>
      </c>
      <c r="R172" s="376">
        <v>541</v>
      </c>
      <c r="S172" s="441">
        <v>43706</v>
      </c>
      <c r="T172" s="522">
        <v>7833</v>
      </c>
      <c r="U172" s="472">
        <v>29014</v>
      </c>
      <c r="V172" s="376">
        <v>29</v>
      </c>
      <c r="W172" s="441">
        <v>28516</v>
      </c>
      <c r="X172" s="441">
        <v>28545</v>
      </c>
      <c r="Y172" s="557">
        <v>98.38</v>
      </c>
      <c r="Z172" s="376">
        <v>587</v>
      </c>
      <c r="AA172" s="376">
        <v>58</v>
      </c>
      <c r="AB172" s="441">
        <v>29161</v>
      </c>
      <c r="AC172" s="522">
        <v>4023</v>
      </c>
      <c r="AD172" s="375">
        <v>4662</v>
      </c>
      <c r="AE172" s="519">
        <v>306</v>
      </c>
      <c r="AF172" s="99"/>
      <c r="AG172" s="319"/>
      <c r="AH172" s="320"/>
    </row>
    <row r="173" spans="1:34" x14ac:dyDescent="0.2">
      <c r="A173" s="263">
        <v>162</v>
      </c>
      <c r="B173" s="271" t="s">
        <v>694</v>
      </c>
      <c r="C173" s="264" t="s">
        <v>353</v>
      </c>
      <c r="D173" s="472">
        <v>30773</v>
      </c>
      <c r="E173" s="441">
        <v>31097</v>
      </c>
      <c r="F173" s="441">
        <v>31296</v>
      </c>
      <c r="G173" s="313">
        <f t="shared" si="4"/>
        <v>93166</v>
      </c>
      <c r="H173" s="441">
        <v>25942</v>
      </c>
      <c r="I173" s="441">
        <v>22072</v>
      </c>
      <c r="J173" s="441">
        <v>23138</v>
      </c>
      <c r="K173" s="313">
        <f t="shared" si="5"/>
        <v>71152</v>
      </c>
      <c r="L173" s="472">
        <v>107242</v>
      </c>
      <c r="M173" s="376">
        <v>367</v>
      </c>
      <c r="N173" s="441">
        <v>101388</v>
      </c>
      <c r="O173" s="441">
        <v>101755</v>
      </c>
      <c r="P173" s="557">
        <v>94.88</v>
      </c>
      <c r="Q173" s="441">
        <v>2358</v>
      </c>
      <c r="R173" s="376">
        <v>315</v>
      </c>
      <c r="S173" s="441">
        <v>104061</v>
      </c>
      <c r="T173" s="522">
        <v>14084</v>
      </c>
      <c r="U173" s="472">
        <v>88769</v>
      </c>
      <c r="V173" s="376">
        <v>124</v>
      </c>
      <c r="W173" s="441">
        <v>85984</v>
      </c>
      <c r="X173" s="441">
        <v>86108</v>
      </c>
      <c r="Y173" s="557">
        <v>97</v>
      </c>
      <c r="Z173" s="441">
        <v>-2970</v>
      </c>
      <c r="AA173" s="376">
        <v>132</v>
      </c>
      <c r="AB173" s="441">
        <v>83146</v>
      </c>
      <c r="AC173" s="522">
        <v>9426</v>
      </c>
      <c r="AD173" s="375">
        <v>11450</v>
      </c>
      <c r="AE173" s="519">
        <v>744</v>
      </c>
      <c r="AF173" s="99"/>
      <c r="AG173" s="319"/>
      <c r="AH173" s="320"/>
    </row>
    <row r="174" spans="1:34" x14ac:dyDescent="0.2">
      <c r="A174" s="263">
        <v>163</v>
      </c>
      <c r="B174" s="271" t="s">
        <v>354</v>
      </c>
      <c r="C174" s="264" t="s">
        <v>355</v>
      </c>
      <c r="D174" s="472">
        <v>7689</v>
      </c>
      <c r="E174" s="441">
        <v>7653</v>
      </c>
      <c r="F174" s="441">
        <v>7592</v>
      </c>
      <c r="G174" s="313">
        <f t="shared" si="4"/>
        <v>22934</v>
      </c>
      <c r="H174" s="441">
        <v>4362</v>
      </c>
      <c r="I174" s="441">
        <v>3483</v>
      </c>
      <c r="J174" s="441">
        <v>3493</v>
      </c>
      <c r="K174" s="313">
        <f t="shared" si="5"/>
        <v>11338</v>
      </c>
      <c r="L174" s="472">
        <v>26388</v>
      </c>
      <c r="M174" s="376">
        <v>307</v>
      </c>
      <c r="N174" s="441">
        <v>25475</v>
      </c>
      <c r="O174" s="441">
        <v>25782</v>
      </c>
      <c r="P174" s="557">
        <v>97.7</v>
      </c>
      <c r="Q174" s="376">
        <v>142</v>
      </c>
      <c r="R174" s="376">
        <v>383</v>
      </c>
      <c r="S174" s="441">
        <v>26000</v>
      </c>
      <c r="T174" s="522">
        <v>3526</v>
      </c>
      <c r="U174" s="472">
        <v>13008</v>
      </c>
      <c r="V174" s="376">
        <v>16</v>
      </c>
      <c r="W174" s="441">
        <v>12835</v>
      </c>
      <c r="X174" s="441">
        <v>12851</v>
      </c>
      <c r="Y174" s="557">
        <v>98.79</v>
      </c>
      <c r="Z174" s="376">
        <v>-402</v>
      </c>
      <c r="AA174" s="376">
        <v>310</v>
      </c>
      <c r="AB174" s="441">
        <v>12743</v>
      </c>
      <c r="AC174" s="522">
        <v>1824</v>
      </c>
      <c r="AD174" s="375">
        <v>2355</v>
      </c>
      <c r="AE174" s="519">
        <v>33</v>
      </c>
      <c r="AF174" s="99"/>
      <c r="AG174" s="319"/>
      <c r="AH174" s="320"/>
    </row>
    <row r="175" spans="1:34" x14ac:dyDescent="0.2">
      <c r="A175" s="263">
        <v>164</v>
      </c>
      <c r="B175" s="271" t="s">
        <v>356</v>
      </c>
      <c r="C175" s="264" t="s">
        <v>357</v>
      </c>
      <c r="D175" s="472">
        <v>16913</v>
      </c>
      <c r="E175" s="441">
        <v>16530</v>
      </c>
      <c r="F175" s="441">
        <v>16321</v>
      </c>
      <c r="G175" s="313">
        <f t="shared" si="4"/>
        <v>49764</v>
      </c>
      <c r="H175" s="441">
        <v>9287</v>
      </c>
      <c r="I175" s="441">
        <v>9607</v>
      </c>
      <c r="J175" s="441">
        <v>8722</v>
      </c>
      <c r="K175" s="313">
        <f t="shared" si="5"/>
        <v>27616</v>
      </c>
      <c r="L175" s="472">
        <v>56502</v>
      </c>
      <c r="M175" s="376">
        <v>652</v>
      </c>
      <c r="N175" s="441">
        <v>54513</v>
      </c>
      <c r="O175" s="441">
        <v>55165</v>
      </c>
      <c r="P175" s="557">
        <v>97.63</v>
      </c>
      <c r="Q175" s="376">
        <v>576</v>
      </c>
      <c r="R175" s="376">
        <v>900</v>
      </c>
      <c r="S175" s="441">
        <v>55989</v>
      </c>
      <c r="T175" s="522">
        <v>7252</v>
      </c>
      <c r="U175" s="472">
        <v>32897</v>
      </c>
      <c r="V175" s="376">
        <v>407</v>
      </c>
      <c r="W175" s="441">
        <v>32133</v>
      </c>
      <c r="X175" s="441">
        <v>32540</v>
      </c>
      <c r="Y175" s="557">
        <v>98.91</v>
      </c>
      <c r="Z175" s="376">
        <v>188</v>
      </c>
      <c r="AA175" s="376">
        <v>585</v>
      </c>
      <c r="AB175" s="441">
        <v>32906</v>
      </c>
      <c r="AC175" s="522">
        <v>3444</v>
      </c>
      <c r="AD175" s="375">
        <v>3006</v>
      </c>
      <c r="AE175" s="519">
        <v>323</v>
      </c>
      <c r="AF175" s="99"/>
      <c r="AG175" s="319"/>
      <c r="AH175" s="320"/>
    </row>
    <row r="176" spans="1:34" x14ac:dyDescent="0.2">
      <c r="A176" s="263">
        <v>165</v>
      </c>
      <c r="B176" s="271" t="s">
        <v>358</v>
      </c>
      <c r="C176" s="264" t="s">
        <v>359</v>
      </c>
      <c r="D176" s="472">
        <v>29425</v>
      </c>
      <c r="E176" s="441">
        <v>28390</v>
      </c>
      <c r="F176" s="441">
        <v>29152</v>
      </c>
      <c r="G176" s="313">
        <f t="shared" si="4"/>
        <v>86967</v>
      </c>
      <c r="H176" s="441">
        <v>28385</v>
      </c>
      <c r="I176" s="441">
        <v>23218</v>
      </c>
      <c r="J176" s="441">
        <v>23352</v>
      </c>
      <c r="K176" s="313">
        <f t="shared" si="5"/>
        <v>74955</v>
      </c>
      <c r="L176" s="472">
        <v>99583</v>
      </c>
      <c r="M176" s="441">
        <v>1109</v>
      </c>
      <c r="N176" s="441">
        <v>95610</v>
      </c>
      <c r="O176" s="441">
        <v>96719</v>
      </c>
      <c r="P176" s="557">
        <v>97.12</v>
      </c>
      <c r="Q176" s="441">
        <v>1991</v>
      </c>
      <c r="R176" s="441">
        <v>1555</v>
      </c>
      <c r="S176" s="441">
        <v>99156</v>
      </c>
      <c r="T176" s="522">
        <v>7544</v>
      </c>
      <c r="U176" s="472">
        <v>85509</v>
      </c>
      <c r="V176" s="376">
        <v>153</v>
      </c>
      <c r="W176" s="441">
        <v>83039</v>
      </c>
      <c r="X176" s="441">
        <v>83192</v>
      </c>
      <c r="Y176" s="557">
        <v>97.29</v>
      </c>
      <c r="Z176" s="441">
        <v>1099</v>
      </c>
      <c r="AA176" s="376">
        <v>541</v>
      </c>
      <c r="AB176" s="441">
        <v>84679</v>
      </c>
      <c r="AC176" s="522">
        <v>4806</v>
      </c>
      <c r="AD176" s="375">
        <v>4078</v>
      </c>
      <c r="AE176" s="519">
        <v>625</v>
      </c>
      <c r="AF176" s="99"/>
      <c r="AG176" s="319"/>
      <c r="AH176" s="320"/>
    </row>
    <row r="177" spans="1:34" x14ac:dyDescent="0.2">
      <c r="A177" s="263">
        <v>166</v>
      </c>
      <c r="B177" s="271" t="s">
        <v>360</v>
      </c>
      <c r="C177" s="264" t="s">
        <v>361</v>
      </c>
      <c r="D177" s="472">
        <v>12415</v>
      </c>
      <c r="E177" s="441">
        <v>12597</v>
      </c>
      <c r="F177" s="441">
        <v>12608</v>
      </c>
      <c r="G177" s="313">
        <f t="shared" si="4"/>
        <v>37620</v>
      </c>
      <c r="H177" s="441">
        <v>4394</v>
      </c>
      <c r="I177" s="441">
        <v>4403</v>
      </c>
      <c r="J177" s="441">
        <v>3939</v>
      </c>
      <c r="K177" s="313">
        <f t="shared" si="5"/>
        <v>12736</v>
      </c>
      <c r="L177" s="472">
        <v>42103</v>
      </c>
      <c r="M177" s="376">
        <v>413</v>
      </c>
      <c r="N177" s="441">
        <v>40666</v>
      </c>
      <c r="O177" s="441">
        <v>41079</v>
      </c>
      <c r="P177" s="557">
        <v>97.57</v>
      </c>
      <c r="Q177" s="376">
        <v>413</v>
      </c>
      <c r="R177" s="376">
        <v>485</v>
      </c>
      <c r="S177" s="441">
        <v>41564</v>
      </c>
      <c r="T177" s="522">
        <v>6112</v>
      </c>
      <c r="U177" s="472">
        <v>14710</v>
      </c>
      <c r="V177" s="376">
        <v>56</v>
      </c>
      <c r="W177" s="441">
        <v>14418</v>
      </c>
      <c r="X177" s="441">
        <v>14474</v>
      </c>
      <c r="Y177" s="557">
        <v>98.4</v>
      </c>
      <c r="Z177" s="376">
        <v>56</v>
      </c>
      <c r="AA177" s="376">
        <v>117</v>
      </c>
      <c r="AB177" s="441">
        <v>14591</v>
      </c>
      <c r="AC177" s="522">
        <v>2493</v>
      </c>
      <c r="AD177" s="375">
        <v>1686</v>
      </c>
      <c r="AE177" s="519">
        <v>46</v>
      </c>
      <c r="AF177" s="99"/>
      <c r="AG177" s="319"/>
      <c r="AH177" s="320"/>
    </row>
    <row r="178" spans="1:34" x14ac:dyDescent="0.2">
      <c r="A178" s="263">
        <v>167</v>
      </c>
      <c r="B178" s="271" t="s">
        <v>362</v>
      </c>
      <c r="C178" s="264" t="s">
        <v>363</v>
      </c>
      <c r="D178" s="472">
        <v>17018</v>
      </c>
      <c r="E178" s="441">
        <v>15073</v>
      </c>
      <c r="F178" s="441">
        <v>14801</v>
      </c>
      <c r="G178" s="313">
        <f t="shared" si="4"/>
        <v>46892</v>
      </c>
      <c r="H178" s="441">
        <v>7084</v>
      </c>
      <c r="I178" s="441">
        <v>6695</v>
      </c>
      <c r="J178" s="441">
        <v>5195</v>
      </c>
      <c r="K178" s="313">
        <f t="shared" si="5"/>
        <v>18974</v>
      </c>
      <c r="L178" s="472">
        <v>51280</v>
      </c>
      <c r="M178" s="376">
        <v>416</v>
      </c>
      <c r="N178" s="441">
        <v>49921</v>
      </c>
      <c r="O178" s="441">
        <v>50337</v>
      </c>
      <c r="P178" s="557">
        <v>98.16</v>
      </c>
      <c r="Q178" s="376">
        <v>956</v>
      </c>
      <c r="R178" s="376">
        <v>477</v>
      </c>
      <c r="S178" s="441">
        <v>51354</v>
      </c>
      <c r="T178" s="522">
        <v>4997</v>
      </c>
      <c r="U178" s="472">
        <v>21325</v>
      </c>
      <c r="V178" s="376">
        <v>11</v>
      </c>
      <c r="W178" s="441">
        <v>20834</v>
      </c>
      <c r="X178" s="441">
        <v>20845</v>
      </c>
      <c r="Y178" s="557">
        <v>97.75</v>
      </c>
      <c r="Z178" s="376">
        <v>64</v>
      </c>
      <c r="AA178" s="376">
        <v>70</v>
      </c>
      <c r="AB178" s="441">
        <v>20968</v>
      </c>
      <c r="AC178" s="522">
        <v>2090</v>
      </c>
      <c r="AD178" s="375">
        <v>2409</v>
      </c>
      <c r="AE178" s="519">
        <v>92</v>
      </c>
      <c r="AF178" s="99"/>
      <c r="AG178" s="319"/>
      <c r="AH178" s="320"/>
    </row>
    <row r="179" spans="1:34" x14ac:dyDescent="0.2">
      <c r="A179" s="263">
        <v>168</v>
      </c>
      <c r="B179" s="271" t="s">
        <v>364</v>
      </c>
      <c r="C179" s="264" t="s">
        <v>365</v>
      </c>
      <c r="D179" s="472">
        <v>25164</v>
      </c>
      <c r="E179" s="441">
        <v>24374</v>
      </c>
      <c r="F179" s="441">
        <v>25030</v>
      </c>
      <c r="G179" s="313">
        <f t="shared" si="4"/>
        <v>74568</v>
      </c>
      <c r="H179" s="441">
        <v>11598</v>
      </c>
      <c r="I179" s="441">
        <v>12856</v>
      </c>
      <c r="J179" s="441">
        <v>10835</v>
      </c>
      <c r="K179" s="313">
        <f t="shared" si="5"/>
        <v>35289</v>
      </c>
      <c r="L179" s="472">
        <v>84580</v>
      </c>
      <c r="M179" s="441">
        <v>1158</v>
      </c>
      <c r="N179" s="441">
        <v>81842</v>
      </c>
      <c r="O179" s="441">
        <v>83000</v>
      </c>
      <c r="P179" s="557">
        <v>98.13</v>
      </c>
      <c r="Q179" s="376">
        <v>873</v>
      </c>
      <c r="R179" s="441">
        <v>1367</v>
      </c>
      <c r="S179" s="441">
        <v>84082</v>
      </c>
      <c r="T179" s="522">
        <v>11205</v>
      </c>
      <c r="U179" s="472">
        <v>42299</v>
      </c>
      <c r="V179" s="441">
        <v>1004</v>
      </c>
      <c r="W179" s="441">
        <v>40109</v>
      </c>
      <c r="X179" s="441">
        <v>41113</v>
      </c>
      <c r="Y179" s="557">
        <v>97.2</v>
      </c>
      <c r="Z179" s="376">
        <v>256</v>
      </c>
      <c r="AA179" s="441">
        <v>1011</v>
      </c>
      <c r="AB179" s="441">
        <v>41376</v>
      </c>
      <c r="AC179" s="522">
        <v>4291</v>
      </c>
      <c r="AD179" s="375">
        <v>4283</v>
      </c>
      <c r="AE179" s="519">
        <v>388</v>
      </c>
      <c r="AF179" s="99"/>
      <c r="AG179" s="319"/>
      <c r="AH179" s="320"/>
    </row>
    <row r="180" spans="1:34" x14ac:dyDescent="0.2">
      <c r="A180" s="263">
        <v>169</v>
      </c>
      <c r="B180" s="271" t="s">
        <v>366</v>
      </c>
      <c r="C180" s="264" t="s">
        <v>367</v>
      </c>
      <c r="D180" s="472">
        <v>15403</v>
      </c>
      <c r="E180" s="441">
        <v>14369</v>
      </c>
      <c r="F180" s="441">
        <v>14529</v>
      </c>
      <c r="G180" s="313">
        <f t="shared" si="4"/>
        <v>44301</v>
      </c>
      <c r="H180" s="441">
        <v>13237</v>
      </c>
      <c r="I180" s="441">
        <v>11017</v>
      </c>
      <c r="J180" s="441">
        <v>10797</v>
      </c>
      <c r="K180" s="313">
        <f t="shared" si="5"/>
        <v>35051</v>
      </c>
      <c r="L180" s="472">
        <v>50443</v>
      </c>
      <c r="M180" s="376">
        <v>367</v>
      </c>
      <c r="N180" s="441">
        <v>46762</v>
      </c>
      <c r="O180" s="441">
        <v>47129</v>
      </c>
      <c r="P180" s="557">
        <v>93.43</v>
      </c>
      <c r="Q180" s="441">
        <v>1654</v>
      </c>
      <c r="R180" s="376">
        <v>669</v>
      </c>
      <c r="S180" s="441">
        <v>49085</v>
      </c>
      <c r="T180" s="522">
        <v>6533</v>
      </c>
      <c r="U180" s="472">
        <v>41112</v>
      </c>
      <c r="V180" s="376">
        <v>153</v>
      </c>
      <c r="W180" s="441">
        <v>40446</v>
      </c>
      <c r="X180" s="441">
        <v>40599</v>
      </c>
      <c r="Y180" s="557">
        <v>98.75</v>
      </c>
      <c r="Z180" s="441">
        <v>-1526</v>
      </c>
      <c r="AA180" s="376">
        <v>327</v>
      </c>
      <c r="AB180" s="441">
        <v>39247</v>
      </c>
      <c r="AC180" s="522">
        <v>4255</v>
      </c>
      <c r="AD180" s="375">
        <v>13042</v>
      </c>
      <c r="AE180" s="519">
        <v>275</v>
      </c>
      <c r="AF180" s="99"/>
      <c r="AG180" s="319"/>
      <c r="AH180" s="320"/>
    </row>
    <row r="181" spans="1:34" x14ac:dyDescent="0.2">
      <c r="A181" s="263">
        <v>170</v>
      </c>
      <c r="B181" s="271" t="s">
        <v>368</v>
      </c>
      <c r="C181" s="264" t="s">
        <v>369</v>
      </c>
      <c r="D181" s="472">
        <v>33886</v>
      </c>
      <c r="E181" s="441">
        <v>33250</v>
      </c>
      <c r="F181" s="441">
        <v>32098</v>
      </c>
      <c r="G181" s="313">
        <f t="shared" si="4"/>
        <v>99234</v>
      </c>
      <c r="H181" s="441">
        <v>48155</v>
      </c>
      <c r="I181" s="441">
        <v>40454</v>
      </c>
      <c r="J181" s="441">
        <v>42526</v>
      </c>
      <c r="K181" s="313">
        <f t="shared" si="5"/>
        <v>131135</v>
      </c>
      <c r="L181" s="472">
        <v>110089</v>
      </c>
      <c r="M181" s="376">
        <v>992</v>
      </c>
      <c r="N181" s="441">
        <v>106379</v>
      </c>
      <c r="O181" s="441">
        <v>107371</v>
      </c>
      <c r="P181" s="557">
        <v>97.53</v>
      </c>
      <c r="Q181" s="376">
        <v>973</v>
      </c>
      <c r="R181" s="441">
        <v>1205</v>
      </c>
      <c r="S181" s="441">
        <v>108557</v>
      </c>
      <c r="T181" s="522">
        <v>13233</v>
      </c>
      <c r="U181" s="472">
        <v>152836</v>
      </c>
      <c r="V181" s="376">
        <v>786</v>
      </c>
      <c r="W181" s="441">
        <v>148819</v>
      </c>
      <c r="X181" s="441">
        <v>149605</v>
      </c>
      <c r="Y181" s="557">
        <v>97.89</v>
      </c>
      <c r="Z181" s="376">
        <v>9</v>
      </c>
      <c r="AA181" s="376">
        <v>780</v>
      </c>
      <c r="AB181" s="441">
        <v>149608</v>
      </c>
      <c r="AC181" s="522">
        <v>15504</v>
      </c>
      <c r="AD181" s="375">
        <v>5806</v>
      </c>
      <c r="AE181" s="519">
        <v>574</v>
      </c>
      <c r="AF181" s="99"/>
      <c r="AG181" s="319"/>
      <c r="AH181" s="320"/>
    </row>
    <row r="182" spans="1:34" x14ac:dyDescent="0.2">
      <c r="A182" s="263">
        <v>171</v>
      </c>
      <c r="B182" s="271" t="s">
        <v>370</v>
      </c>
      <c r="C182" s="264" t="s">
        <v>371</v>
      </c>
      <c r="D182" s="472">
        <v>18981</v>
      </c>
      <c r="E182" s="441">
        <v>17519</v>
      </c>
      <c r="F182" s="441">
        <v>18197</v>
      </c>
      <c r="G182" s="313">
        <f t="shared" si="4"/>
        <v>54697</v>
      </c>
      <c r="H182" s="441">
        <v>9892</v>
      </c>
      <c r="I182" s="441">
        <v>10100</v>
      </c>
      <c r="J182" s="441">
        <v>10515</v>
      </c>
      <c r="K182" s="313">
        <f t="shared" si="5"/>
        <v>30507</v>
      </c>
      <c r="L182" s="472">
        <v>60778</v>
      </c>
      <c r="M182" s="376">
        <v>525</v>
      </c>
      <c r="N182" s="441">
        <v>59777</v>
      </c>
      <c r="O182" s="441">
        <v>60302</v>
      </c>
      <c r="P182" s="557">
        <v>99.22</v>
      </c>
      <c r="Q182" s="376">
        <v>157</v>
      </c>
      <c r="R182" s="376">
        <v>674</v>
      </c>
      <c r="S182" s="441">
        <v>60608</v>
      </c>
      <c r="T182" s="522">
        <v>7210</v>
      </c>
      <c r="U182" s="472">
        <v>37240</v>
      </c>
      <c r="V182" s="441">
        <v>2261</v>
      </c>
      <c r="W182" s="441">
        <v>34513</v>
      </c>
      <c r="X182" s="441">
        <v>36774</v>
      </c>
      <c r="Y182" s="557">
        <v>98.75</v>
      </c>
      <c r="Z182" s="376">
        <v>-354</v>
      </c>
      <c r="AA182" s="441">
        <v>2504</v>
      </c>
      <c r="AB182" s="441">
        <v>36663</v>
      </c>
      <c r="AC182" s="522">
        <v>5936</v>
      </c>
      <c r="AD182" s="375">
        <v>1169</v>
      </c>
      <c r="AE182" s="519">
        <v>56</v>
      </c>
      <c r="AF182" s="99"/>
      <c r="AG182" s="319"/>
      <c r="AH182" s="320"/>
    </row>
    <row r="183" spans="1:34" x14ac:dyDescent="0.2">
      <c r="A183" s="263">
        <v>172</v>
      </c>
      <c r="B183" s="271" t="s">
        <v>372</v>
      </c>
      <c r="C183" s="264" t="s">
        <v>373</v>
      </c>
      <c r="D183" s="472">
        <v>30479</v>
      </c>
      <c r="E183" s="441">
        <v>29939</v>
      </c>
      <c r="F183" s="441">
        <v>29307</v>
      </c>
      <c r="G183" s="313">
        <f t="shared" si="4"/>
        <v>89725</v>
      </c>
      <c r="H183" s="441">
        <v>19843</v>
      </c>
      <c r="I183" s="441">
        <v>18177</v>
      </c>
      <c r="J183" s="441">
        <v>18632</v>
      </c>
      <c r="K183" s="313">
        <f t="shared" si="5"/>
        <v>56652</v>
      </c>
      <c r="L183" s="472">
        <v>101792</v>
      </c>
      <c r="M183" s="376">
        <v>939</v>
      </c>
      <c r="N183" s="441">
        <v>99778</v>
      </c>
      <c r="O183" s="441">
        <v>100717</v>
      </c>
      <c r="P183" s="557">
        <v>98.94</v>
      </c>
      <c r="Q183" s="376">
        <v>799</v>
      </c>
      <c r="R183" s="441">
        <v>1423</v>
      </c>
      <c r="S183" s="441">
        <v>102000</v>
      </c>
      <c r="T183" s="522">
        <v>13083</v>
      </c>
      <c r="U183" s="472">
        <v>63100</v>
      </c>
      <c r="V183" s="376">
        <v>205</v>
      </c>
      <c r="W183" s="441">
        <v>61915</v>
      </c>
      <c r="X183" s="441">
        <v>62120</v>
      </c>
      <c r="Y183" s="557">
        <v>98.45</v>
      </c>
      <c r="Z183" s="441">
        <v>3919</v>
      </c>
      <c r="AA183" s="376">
        <v>453</v>
      </c>
      <c r="AB183" s="441">
        <v>66287</v>
      </c>
      <c r="AC183" s="522">
        <v>7770</v>
      </c>
      <c r="AD183" s="375">
        <v>2764</v>
      </c>
      <c r="AE183" s="519">
        <v>39</v>
      </c>
      <c r="AF183" s="99"/>
      <c r="AG183" s="319"/>
      <c r="AH183" s="320"/>
    </row>
    <row r="184" spans="1:34" x14ac:dyDescent="0.2">
      <c r="A184" s="263">
        <v>173</v>
      </c>
      <c r="B184" s="271" t="s">
        <v>374</v>
      </c>
      <c r="C184" s="264" t="s">
        <v>375</v>
      </c>
      <c r="D184" s="472">
        <v>15797</v>
      </c>
      <c r="E184" s="441">
        <v>17808</v>
      </c>
      <c r="F184" s="441">
        <v>17715</v>
      </c>
      <c r="G184" s="313">
        <f t="shared" si="4"/>
        <v>51320</v>
      </c>
      <c r="H184" s="441">
        <v>10518</v>
      </c>
      <c r="I184" s="441">
        <v>10316</v>
      </c>
      <c r="J184" s="441">
        <v>10330</v>
      </c>
      <c r="K184" s="313">
        <f t="shared" si="5"/>
        <v>31164</v>
      </c>
      <c r="L184" s="472">
        <v>60472</v>
      </c>
      <c r="M184" s="376">
        <v>431</v>
      </c>
      <c r="N184" s="441">
        <v>58343</v>
      </c>
      <c r="O184" s="441">
        <v>58774</v>
      </c>
      <c r="P184" s="557">
        <v>97.19</v>
      </c>
      <c r="Q184" s="376">
        <v>825</v>
      </c>
      <c r="R184" s="376">
        <v>573</v>
      </c>
      <c r="S184" s="441">
        <v>59741</v>
      </c>
      <c r="T184" s="522">
        <v>9963</v>
      </c>
      <c r="U184" s="472">
        <v>38980</v>
      </c>
      <c r="V184" s="376">
        <v>45</v>
      </c>
      <c r="W184" s="441">
        <v>38087</v>
      </c>
      <c r="X184" s="441">
        <v>38132</v>
      </c>
      <c r="Y184" s="557">
        <v>97.82</v>
      </c>
      <c r="Z184" s="376">
        <v>103</v>
      </c>
      <c r="AA184" s="376">
        <v>196</v>
      </c>
      <c r="AB184" s="441">
        <v>38386</v>
      </c>
      <c r="AC184" s="522">
        <v>4551</v>
      </c>
      <c r="AD184" s="375">
        <v>3263</v>
      </c>
      <c r="AE184" s="519">
        <v>213</v>
      </c>
      <c r="AF184" s="99"/>
      <c r="AG184" s="319"/>
      <c r="AH184" s="320"/>
    </row>
    <row r="185" spans="1:34" x14ac:dyDescent="0.2">
      <c r="A185" s="263">
        <v>174</v>
      </c>
      <c r="B185" s="271" t="s">
        <v>376</v>
      </c>
      <c r="C185" s="264" t="s">
        <v>377</v>
      </c>
      <c r="D185" s="472">
        <v>28248</v>
      </c>
      <c r="E185" s="441">
        <v>27326</v>
      </c>
      <c r="F185" s="441">
        <v>27464</v>
      </c>
      <c r="G185" s="313">
        <f t="shared" si="4"/>
        <v>83038</v>
      </c>
      <c r="H185" s="441">
        <v>42643</v>
      </c>
      <c r="I185" s="441">
        <v>38075</v>
      </c>
      <c r="J185" s="441">
        <v>45351</v>
      </c>
      <c r="K185" s="313">
        <f t="shared" si="5"/>
        <v>126069</v>
      </c>
      <c r="L185" s="472">
        <v>94506</v>
      </c>
      <c r="M185" s="376">
        <v>881</v>
      </c>
      <c r="N185" s="441">
        <v>90702</v>
      </c>
      <c r="O185" s="441">
        <v>91583</v>
      </c>
      <c r="P185" s="557">
        <v>96.91</v>
      </c>
      <c r="Q185" s="441">
        <v>2836</v>
      </c>
      <c r="R185" s="441">
        <v>1108</v>
      </c>
      <c r="S185" s="441">
        <v>94646</v>
      </c>
      <c r="T185" s="522">
        <v>14019</v>
      </c>
      <c r="U185" s="472">
        <v>150974</v>
      </c>
      <c r="V185" s="376">
        <v>841</v>
      </c>
      <c r="W185" s="441">
        <v>149036</v>
      </c>
      <c r="X185" s="441">
        <v>149877</v>
      </c>
      <c r="Y185" s="557">
        <v>99.27</v>
      </c>
      <c r="Z185" s="441">
        <v>4757</v>
      </c>
      <c r="AA185" s="441">
        <v>1236</v>
      </c>
      <c r="AB185" s="441">
        <v>155029</v>
      </c>
      <c r="AC185" s="522">
        <v>22304</v>
      </c>
      <c r="AD185" s="375">
        <v>16654</v>
      </c>
      <c r="AE185" s="519">
        <v>2465</v>
      </c>
      <c r="AF185" s="99"/>
      <c r="AG185" s="319"/>
      <c r="AH185" s="320"/>
    </row>
    <row r="186" spans="1:34" x14ac:dyDescent="0.2">
      <c r="A186" s="263">
        <v>175</v>
      </c>
      <c r="B186" s="271" t="s">
        <v>378</v>
      </c>
      <c r="C186" s="264" t="s">
        <v>379</v>
      </c>
      <c r="D186" s="472">
        <v>14286</v>
      </c>
      <c r="E186" s="441">
        <v>13373</v>
      </c>
      <c r="F186" s="441">
        <v>13502</v>
      </c>
      <c r="G186" s="313">
        <f t="shared" si="4"/>
        <v>41161</v>
      </c>
      <c r="H186" s="441">
        <v>9204</v>
      </c>
      <c r="I186" s="441">
        <v>10031</v>
      </c>
      <c r="J186" s="441">
        <v>8210</v>
      </c>
      <c r="K186" s="313">
        <f t="shared" si="5"/>
        <v>27445</v>
      </c>
      <c r="L186" s="472">
        <v>51583</v>
      </c>
      <c r="M186" s="376">
        <v>564</v>
      </c>
      <c r="N186" s="441">
        <v>49286</v>
      </c>
      <c r="O186" s="441">
        <v>49850</v>
      </c>
      <c r="P186" s="557">
        <v>96.64</v>
      </c>
      <c r="Q186" s="376">
        <v>190</v>
      </c>
      <c r="R186" s="376">
        <v>713</v>
      </c>
      <c r="S186" s="441">
        <v>50189</v>
      </c>
      <c r="T186" s="522">
        <v>9945</v>
      </c>
      <c r="U186" s="472">
        <v>33855</v>
      </c>
      <c r="V186" s="376">
        <v>52</v>
      </c>
      <c r="W186" s="441">
        <v>32757</v>
      </c>
      <c r="X186" s="441">
        <v>32809</v>
      </c>
      <c r="Y186" s="557">
        <v>96.91</v>
      </c>
      <c r="Z186" s="376">
        <v>34</v>
      </c>
      <c r="AA186" s="376">
        <v>69</v>
      </c>
      <c r="AB186" s="441">
        <v>32860</v>
      </c>
      <c r="AC186" s="522">
        <v>3440</v>
      </c>
      <c r="AD186" s="375">
        <v>5018</v>
      </c>
      <c r="AE186" s="519">
        <v>52</v>
      </c>
      <c r="AF186" s="99"/>
      <c r="AG186" s="319"/>
      <c r="AH186" s="320"/>
    </row>
    <row r="187" spans="1:34" x14ac:dyDescent="0.2">
      <c r="A187" s="263">
        <v>176</v>
      </c>
      <c r="B187" s="271" t="s">
        <v>380</v>
      </c>
      <c r="C187" s="264" t="s">
        <v>381</v>
      </c>
      <c r="D187" s="472">
        <v>22491</v>
      </c>
      <c r="E187" s="441">
        <v>22322</v>
      </c>
      <c r="F187" s="441">
        <v>18953</v>
      </c>
      <c r="G187" s="313">
        <f t="shared" si="4"/>
        <v>63766</v>
      </c>
      <c r="H187" s="441">
        <v>45802</v>
      </c>
      <c r="I187" s="441">
        <v>33628</v>
      </c>
      <c r="J187" s="441">
        <v>29391</v>
      </c>
      <c r="K187" s="313">
        <f t="shared" si="5"/>
        <v>108821</v>
      </c>
      <c r="L187" s="472">
        <v>80304</v>
      </c>
      <c r="M187" s="441">
        <v>1405</v>
      </c>
      <c r="N187" s="441">
        <v>72885</v>
      </c>
      <c r="O187" s="441">
        <v>74290</v>
      </c>
      <c r="P187" s="557">
        <v>92.51</v>
      </c>
      <c r="Q187" s="441">
        <v>4143</v>
      </c>
      <c r="R187" s="441">
        <v>1625</v>
      </c>
      <c r="S187" s="441">
        <v>78653</v>
      </c>
      <c r="T187" s="522">
        <v>16476</v>
      </c>
      <c r="U187" s="472">
        <v>133650</v>
      </c>
      <c r="V187" s="441">
        <v>1149</v>
      </c>
      <c r="W187" s="441">
        <v>132213</v>
      </c>
      <c r="X187" s="441">
        <v>133362</v>
      </c>
      <c r="Y187" s="557">
        <v>99.78</v>
      </c>
      <c r="Z187" s="441">
        <v>-18941</v>
      </c>
      <c r="AA187" s="441">
        <v>1553</v>
      </c>
      <c r="AB187" s="441">
        <v>114825</v>
      </c>
      <c r="AC187" s="522">
        <v>10492</v>
      </c>
      <c r="AD187" s="375">
        <v>31756</v>
      </c>
      <c r="AE187" s="519">
        <v>20</v>
      </c>
      <c r="AF187" s="99"/>
      <c r="AG187" s="319"/>
      <c r="AH187" s="320"/>
    </row>
    <row r="188" spans="1:34" x14ac:dyDescent="0.2">
      <c r="A188" s="263">
        <v>177</v>
      </c>
      <c r="B188" s="271" t="s">
        <v>382</v>
      </c>
      <c r="C188" s="264" t="s">
        <v>383</v>
      </c>
      <c r="D188" s="472">
        <v>14795</v>
      </c>
      <c r="E188" s="441">
        <v>14694</v>
      </c>
      <c r="F188" s="441">
        <v>14015</v>
      </c>
      <c r="G188" s="313">
        <f t="shared" si="4"/>
        <v>43504</v>
      </c>
      <c r="H188" s="441">
        <v>9982</v>
      </c>
      <c r="I188" s="441">
        <v>8747</v>
      </c>
      <c r="J188" s="441">
        <v>8066</v>
      </c>
      <c r="K188" s="313">
        <f t="shared" si="5"/>
        <v>26795</v>
      </c>
      <c r="L188" s="472">
        <v>49319</v>
      </c>
      <c r="M188" s="376">
        <v>534</v>
      </c>
      <c r="N188" s="441">
        <v>47212</v>
      </c>
      <c r="O188" s="441">
        <v>47746</v>
      </c>
      <c r="P188" s="557">
        <v>96.81</v>
      </c>
      <c r="Q188" s="376">
        <v>916</v>
      </c>
      <c r="R188" s="376">
        <v>690</v>
      </c>
      <c r="S188" s="441">
        <v>48818</v>
      </c>
      <c r="T188" s="522">
        <v>6393</v>
      </c>
      <c r="U188" s="472">
        <v>32011</v>
      </c>
      <c r="V188" s="376">
        <v>106</v>
      </c>
      <c r="W188" s="441">
        <v>31072</v>
      </c>
      <c r="X188" s="441">
        <v>31178</v>
      </c>
      <c r="Y188" s="557">
        <v>97.4</v>
      </c>
      <c r="Z188" s="376">
        <v>-214</v>
      </c>
      <c r="AA188" s="376">
        <v>385</v>
      </c>
      <c r="AB188" s="441">
        <v>31243</v>
      </c>
      <c r="AC188" s="522">
        <v>3431</v>
      </c>
      <c r="AD188" s="375">
        <v>2898</v>
      </c>
      <c r="AE188" s="519">
        <v>115</v>
      </c>
      <c r="AF188" s="99"/>
      <c r="AG188" s="319"/>
      <c r="AH188" s="320"/>
    </row>
    <row r="189" spans="1:34" x14ac:dyDescent="0.2">
      <c r="A189" s="263">
        <v>178</v>
      </c>
      <c r="B189" s="271" t="s">
        <v>384</v>
      </c>
      <c r="C189" s="264" t="s">
        <v>385</v>
      </c>
      <c r="D189" s="472">
        <v>12648</v>
      </c>
      <c r="E189" s="441">
        <v>12022</v>
      </c>
      <c r="F189" s="441">
        <v>12257</v>
      </c>
      <c r="G189" s="313">
        <f t="shared" si="4"/>
        <v>36927</v>
      </c>
      <c r="H189" s="441">
        <v>5022</v>
      </c>
      <c r="I189" s="441">
        <v>3328</v>
      </c>
      <c r="J189" s="441">
        <v>3115</v>
      </c>
      <c r="K189" s="313">
        <f t="shared" si="5"/>
        <v>11465</v>
      </c>
      <c r="L189" s="472">
        <v>41368</v>
      </c>
      <c r="M189" s="376">
        <v>532</v>
      </c>
      <c r="N189" s="441">
        <v>39955</v>
      </c>
      <c r="O189" s="441">
        <v>40487</v>
      </c>
      <c r="P189" s="557">
        <v>97.87</v>
      </c>
      <c r="Q189" s="376">
        <v>508</v>
      </c>
      <c r="R189" s="376">
        <v>528</v>
      </c>
      <c r="S189" s="441">
        <v>40991</v>
      </c>
      <c r="T189" s="522">
        <v>5527</v>
      </c>
      <c r="U189" s="472">
        <v>13511</v>
      </c>
      <c r="V189" s="376">
        <v>66</v>
      </c>
      <c r="W189" s="441">
        <v>13169</v>
      </c>
      <c r="X189" s="441">
        <v>13235</v>
      </c>
      <c r="Y189" s="557">
        <v>97.96</v>
      </c>
      <c r="Z189" s="376">
        <v>-171</v>
      </c>
      <c r="AA189" s="376">
        <v>141</v>
      </c>
      <c r="AB189" s="441">
        <v>13139</v>
      </c>
      <c r="AC189" s="522">
        <v>1314</v>
      </c>
      <c r="AD189" s="375">
        <v>1721</v>
      </c>
      <c r="AE189" s="519">
        <v>1</v>
      </c>
      <c r="AF189" s="99"/>
      <c r="AG189" s="319"/>
      <c r="AH189" s="320"/>
    </row>
    <row r="190" spans="1:34" x14ac:dyDescent="0.2">
      <c r="A190" s="263">
        <v>179</v>
      </c>
      <c r="B190" s="271" t="s">
        <v>386</v>
      </c>
      <c r="C190" s="264" t="s">
        <v>387</v>
      </c>
      <c r="D190" s="472">
        <v>13896</v>
      </c>
      <c r="E190" s="441">
        <v>13673</v>
      </c>
      <c r="F190" s="441">
        <v>13557</v>
      </c>
      <c r="G190" s="313">
        <f t="shared" si="4"/>
        <v>41126</v>
      </c>
      <c r="H190" s="441">
        <v>4864</v>
      </c>
      <c r="I190" s="441">
        <v>4800</v>
      </c>
      <c r="J190" s="441">
        <v>3799</v>
      </c>
      <c r="K190" s="313">
        <f t="shared" si="5"/>
        <v>13463</v>
      </c>
      <c r="L190" s="472">
        <v>46505</v>
      </c>
      <c r="M190" s="376">
        <v>312</v>
      </c>
      <c r="N190" s="441">
        <v>44885</v>
      </c>
      <c r="O190" s="441">
        <v>45197</v>
      </c>
      <c r="P190" s="557">
        <v>97.19</v>
      </c>
      <c r="Q190" s="376">
        <v>715</v>
      </c>
      <c r="R190" s="376">
        <v>392</v>
      </c>
      <c r="S190" s="441">
        <v>45992</v>
      </c>
      <c r="T190" s="522">
        <v>6033</v>
      </c>
      <c r="U190" s="472">
        <v>15568</v>
      </c>
      <c r="V190" s="376">
        <v>35</v>
      </c>
      <c r="W190" s="441">
        <v>15122</v>
      </c>
      <c r="X190" s="441">
        <v>15157</v>
      </c>
      <c r="Y190" s="557">
        <v>97.36</v>
      </c>
      <c r="Z190" s="376">
        <v>585</v>
      </c>
      <c r="AA190" s="376">
        <v>58</v>
      </c>
      <c r="AB190" s="441">
        <v>15765</v>
      </c>
      <c r="AC190" s="522">
        <v>1392</v>
      </c>
      <c r="AD190" s="375">
        <v>3598</v>
      </c>
      <c r="AE190" s="519">
        <v>210</v>
      </c>
      <c r="AF190" s="99"/>
      <c r="AG190" s="319"/>
      <c r="AH190" s="320"/>
    </row>
    <row r="191" spans="1:34" x14ac:dyDescent="0.2">
      <c r="A191" s="263">
        <v>180</v>
      </c>
      <c r="B191" s="271" t="s">
        <v>388</v>
      </c>
      <c r="C191" s="264" t="s">
        <v>389</v>
      </c>
      <c r="D191" s="472">
        <v>17734</v>
      </c>
      <c r="E191" s="441">
        <v>17744</v>
      </c>
      <c r="F191" s="441">
        <v>17655</v>
      </c>
      <c r="G191" s="313">
        <f t="shared" si="4"/>
        <v>53133</v>
      </c>
      <c r="H191" s="441">
        <v>18707</v>
      </c>
      <c r="I191" s="441">
        <v>17084</v>
      </c>
      <c r="J191" s="441">
        <v>17755</v>
      </c>
      <c r="K191" s="313">
        <f t="shared" si="5"/>
        <v>53546</v>
      </c>
      <c r="L191" s="472">
        <v>59678</v>
      </c>
      <c r="M191" s="376">
        <v>897</v>
      </c>
      <c r="N191" s="441">
        <v>56670</v>
      </c>
      <c r="O191" s="441">
        <v>57567</v>
      </c>
      <c r="P191" s="557">
        <v>96.46</v>
      </c>
      <c r="Q191" s="376">
        <v>970</v>
      </c>
      <c r="R191" s="441">
        <v>1082</v>
      </c>
      <c r="S191" s="441">
        <v>58722</v>
      </c>
      <c r="T191" s="522">
        <v>7236</v>
      </c>
      <c r="U191" s="472">
        <v>66499</v>
      </c>
      <c r="V191" s="376">
        <v>190</v>
      </c>
      <c r="W191" s="441">
        <v>63907</v>
      </c>
      <c r="X191" s="441">
        <v>64097</v>
      </c>
      <c r="Y191" s="557">
        <v>96.39</v>
      </c>
      <c r="Z191" s="376">
        <v>-233</v>
      </c>
      <c r="AA191" s="376">
        <v>312</v>
      </c>
      <c r="AB191" s="441">
        <v>63986</v>
      </c>
      <c r="AC191" s="522">
        <v>7298</v>
      </c>
      <c r="AD191" s="375">
        <v>7990</v>
      </c>
      <c r="AE191" s="519">
        <v>113</v>
      </c>
      <c r="AF191" s="99"/>
      <c r="AG191" s="319"/>
      <c r="AH191" s="320"/>
    </row>
    <row r="192" spans="1:34" x14ac:dyDescent="0.2">
      <c r="A192" s="263">
        <v>181</v>
      </c>
      <c r="B192" s="271" t="s">
        <v>390</v>
      </c>
      <c r="C192" s="264" t="s">
        <v>391</v>
      </c>
      <c r="D192" s="472">
        <v>20408</v>
      </c>
      <c r="E192" s="441">
        <v>19079</v>
      </c>
      <c r="F192" s="441">
        <v>20326</v>
      </c>
      <c r="G192" s="313">
        <f t="shared" si="4"/>
        <v>59813</v>
      </c>
      <c r="H192" s="441">
        <v>11465</v>
      </c>
      <c r="I192" s="441">
        <v>8978</v>
      </c>
      <c r="J192" s="441">
        <v>9783</v>
      </c>
      <c r="K192" s="313">
        <f t="shared" si="5"/>
        <v>30226</v>
      </c>
      <c r="L192" s="472">
        <v>69986</v>
      </c>
      <c r="M192" s="376">
        <v>605</v>
      </c>
      <c r="N192" s="441">
        <v>67847</v>
      </c>
      <c r="O192" s="441">
        <v>68452</v>
      </c>
      <c r="P192" s="557">
        <v>97.81</v>
      </c>
      <c r="Q192" s="441">
        <v>1308</v>
      </c>
      <c r="R192" s="376">
        <v>782</v>
      </c>
      <c r="S192" s="441">
        <v>69937</v>
      </c>
      <c r="T192" s="522">
        <v>10694</v>
      </c>
      <c r="U192" s="472">
        <v>38641</v>
      </c>
      <c r="V192" s="376">
        <v>325</v>
      </c>
      <c r="W192" s="441">
        <v>37306</v>
      </c>
      <c r="X192" s="441">
        <v>37631</v>
      </c>
      <c r="Y192" s="557">
        <v>97.39</v>
      </c>
      <c r="Z192" s="376">
        <v>724</v>
      </c>
      <c r="AA192" s="376">
        <v>132</v>
      </c>
      <c r="AB192" s="441">
        <v>38162</v>
      </c>
      <c r="AC192" s="522">
        <v>6000</v>
      </c>
      <c r="AD192" s="375">
        <v>2316</v>
      </c>
      <c r="AE192" s="519">
        <v>122</v>
      </c>
      <c r="AF192" s="99"/>
      <c r="AG192" s="319"/>
      <c r="AH192" s="320"/>
    </row>
    <row r="193" spans="1:34" x14ac:dyDescent="0.2">
      <c r="A193" s="263">
        <v>182</v>
      </c>
      <c r="B193" s="271" t="s">
        <v>392</v>
      </c>
      <c r="C193" s="264" t="s">
        <v>393</v>
      </c>
      <c r="D193" s="472">
        <v>14592</v>
      </c>
      <c r="E193" s="441">
        <v>14425</v>
      </c>
      <c r="F193" s="441">
        <v>14599</v>
      </c>
      <c r="G193" s="313">
        <f t="shared" si="4"/>
        <v>43616</v>
      </c>
      <c r="H193" s="441">
        <v>9389</v>
      </c>
      <c r="I193" s="441">
        <v>4610</v>
      </c>
      <c r="J193" s="441">
        <v>5380</v>
      </c>
      <c r="K193" s="313">
        <f t="shared" si="5"/>
        <v>19379</v>
      </c>
      <c r="L193" s="472">
        <v>48678</v>
      </c>
      <c r="M193" s="376">
        <v>769</v>
      </c>
      <c r="N193" s="441">
        <v>47499</v>
      </c>
      <c r="O193" s="441">
        <v>48268</v>
      </c>
      <c r="P193" s="557">
        <v>99.16</v>
      </c>
      <c r="Q193" s="441">
        <v>2355</v>
      </c>
      <c r="R193" s="376">
        <v>826</v>
      </c>
      <c r="S193" s="441">
        <v>50680</v>
      </c>
      <c r="T193" s="522">
        <v>7930</v>
      </c>
      <c r="U193" s="472">
        <v>22556</v>
      </c>
      <c r="V193" s="376">
        <v>336</v>
      </c>
      <c r="W193" s="441">
        <v>22114</v>
      </c>
      <c r="X193" s="441">
        <v>22450</v>
      </c>
      <c r="Y193" s="557">
        <v>99.53</v>
      </c>
      <c r="Z193" s="376">
        <v>576</v>
      </c>
      <c r="AA193" s="376">
        <v>264</v>
      </c>
      <c r="AB193" s="441">
        <v>22954</v>
      </c>
      <c r="AC193" s="522">
        <v>3253</v>
      </c>
      <c r="AD193" s="375">
        <v>1531</v>
      </c>
      <c r="AE193" s="519">
        <v>70</v>
      </c>
      <c r="AF193" s="99"/>
      <c r="AG193" s="319"/>
      <c r="AH193" s="320"/>
    </row>
    <row r="194" spans="1:34" x14ac:dyDescent="0.2">
      <c r="A194" s="263">
        <v>183</v>
      </c>
      <c r="B194" s="271" t="s">
        <v>394</v>
      </c>
      <c r="C194" s="264" t="s">
        <v>395</v>
      </c>
      <c r="D194" s="472">
        <v>21779</v>
      </c>
      <c r="E194" s="441">
        <v>20419</v>
      </c>
      <c r="F194" s="441">
        <v>20261</v>
      </c>
      <c r="G194" s="313">
        <f t="shared" si="4"/>
        <v>62459</v>
      </c>
      <c r="H194" s="441">
        <v>29879</v>
      </c>
      <c r="I194" s="441">
        <v>22618</v>
      </c>
      <c r="J194" s="441">
        <v>27103</v>
      </c>
      <c r="K194" s="313">
        <f t="shared" si="5"/>
        <v>79600</v>
      </c>
      <c r="L194" s="472">
        <v>70211</v>
      </c>
      <c r="M194" s="376">
        <v>677</v>
      </c>
      <c r="N194" s="441">
        <v>67834</v>
      </c>
      <c r="O194" s="441">
        <v>68511</v>
      </c>
      <c r="P194" s="557">
        <v>97.58</v>
      </c>
      <c r="Q194" s="441">
        <v>1271</v>
      </c>
      <c r="R194" s="376">
        <v>944</v>
      </c>
      <c r="S194" s="441">
        <v>70049</v>
      </c>
      <c r="T194" s="522">
        <v>8727</v>
      </c>
      <c r="U194" s="472">
        <v>88104</v>
      </c>
      <c r="V194" s="376">
        <v>40</v>
      </c>
      <c r="W194" s="441">
        <v>87536</v>
      </c>
      <c r="X194" s="441">
        <v>87576</v>
      </c>
      <c r="Y194" s="557">
        <v>99.4</v>
      </c>
      <c r="Z194" s="376">
        <v>-136</v>
      </c>
      <c r="AA194" s="376">
        <v>86</v>
      </c>
      <c r="AB194" s="441">
        <v>87486</v>
      </c>
      <c r="AC194" s="522">
        <v>7912</v>
      </c>
      <c r="AD194" s="375">
        <v>6427</v>
      </c>
      <c r="AE194" s="519">
        <v>115</v>
      </c>
      <c r="AF194" s="99"/>
      <c r="AG194" s="319"/>
      <c r="AH194" s="320"/>
    </row>
    <row r="195" spans="1:34" x14ac:dyDescent="0.2">
      <c r="A195" s="263">
        <v>184</v>
      </c>
      <c r="B195" s="271" t="s">
        <v>396</v>
      </c>
      <c r="C195" s="264" t="s">
        <v>397</v>
      </c>
      <c r="D195" s="472">
        <v>17825</v>
      </c>
      <c r="E195" s="441">
        <v>15246</v>
      </c>
      <c r="F195" s="441">
        <v>16030</v>
      </c>
      <c r="G195" s="313">
        <f t="shared" si="4"/>
        <v>49101</v>
      </c>
      <c r="H195" s="441">
        <v>8382</v>
      </c>
      <c r="I195" s="441">
        <v>6303</v>
      </c>
      <c r="J195" s="441">
        <v>5650</v>
      </c>
      <c r="K195" s="313">
        <f t="shared" si="5"/>
        <v>20335</v>
      </c>
      <c r="L195" s="472">
        <v>56912</v>
      </c>
      <c r="M195" s="376">
        <v>959</v>
      </c>
      <c r="N195" s="441">
        <v>54862</v>
      </c>
      <c r="O195" s="441">
        <v>55821</v>
      </c>
      <c r="P195" s="557">
        <v>98.08</v>
      </c>
      <c r="Q195" s="376">
        <v>600</v>
      </c>
      <c r="R195" s="376">
        <v>967</v>
      </c>
      <c r="S195" s="441">
        <v>56429</v>
      </c>
      <c r="T195" s="522">
        <v>9243</v>
      </c>
      <c r="U195" s="472">
        <v>24047</v>
      </c>
      <c r="V195" s="376">
        <v>213</v>
      </c>
      <c r="W195" s="441">
        <v>23623</v>
      </c>
      <c r="X195" s="441">
        <v>23836</v>
      </c>
      <c r="Y195" s="557">
        <v>99.12</v>
      </c>
      <c r="Z195" s="376">
        <v>179</v>
      </c>
      <c r="AA195" s="376">
        <v>398</v>
      </c>
      <c r="AB195" s="441">
        <v>24200</v>
      </c>
      <c r="AC195" s="522">
        <v>2681</v>
      </c>
      <c r="AD195" s="375">
        <v>2442</v>
      </c>
      <c r="AE195" s="519">
        <v>204</v>
      </c>
      <c r="AF195" s="99"/>
      <c r="AG195" s="319"/>
      <c r="AH195" s="320"/>
    </row>
    <row r="196" spans="1:34" x14ac:dyDescent="0.2">
      <c r="A196" s="263">
        <v>185</v>
      </c>
      <c r="B196" s="271" t="s">
        <v>398</v>
      </c>
      <c r="C196" s="264" t="s">
        <v>399</v>
      </c>
      <c r="D196" s="472">
        <v>31176</v>
      </c>
      <c r="E196" s="441">
        <v>30708</v>
      </c>
      <c r="F196" s="441">
        <v>31084</v>
      </c>
      <c r="G196" s="313">
        <f t="shared" si="4"/>
        <v>92968</v>
      </c>
      <c r="H196" s="441">
        <v>18593</v>
      </c>
      <c r="I196" s="441">
        <v>13984</v>
      </c>
      <c r="J196" s="441">
        <v>15610</v>
      </c>
      <c r="K196" s="313">
        <f t="shared" si="5"/>
        <v>48187</v>
      </c>
      <c r="L196" s="472">
        <v>105427</v>
      </c>
      <c r="M196" s="441">
        <v>1451</v>
      </c>
      <c r="N196" s="441">
        <v>101311</v>
      </c>
      <c r="O196" s="441">
        <v>102762</v>
      </c>
      <c r="P196" s="557">
        <v>97.47</v>
      </c>
      <c r="Q196" s="441">
        <v>1242</v>
      </c>
      <c r="R196" s="441">
        <v>1664</v>
      </c>
      <c r="S196" s="441">
        <v>104217</v>
      </c>
      <c r="T196" s="522">
        <v>13784</v>
      </c>
      <c r="U196" s="472">
        <v>58606</v>
      </c>
      <c r="V196" s="376">
        <v>540</v>
      </c>
      <c r="W196" s="441">
        <v>56680</v>
      </c>
      <c r="X196" s="441">
        <v>57220</v>
      </c>
      <c r="Y196" s="557">
        <v>97.64</v>
      </c>
      <c r="Z196" s="376">
        <v>714</v>
      </c>
      <c r="AA196" s="376">
        <v>609</v>
      </c>
      <c r="AB196" s="441">
        <v>58003</v>
      </c>
      <c r="AC196" s="522">
        <v>6712</v>
      </c>
      <c r="AD196" s="375">
        <v>11201</v>
      </c>
      <c r="AE196" s="519">
        <v>1097</v>
      </c>
      <c r="AF196" s="99"/>
      <c r="AG196" s="319"/>
      <c r="AH196" s="320"/>
    </row>
    <row r="197" spans="1:34" x14ac:dyDescent="0.2">
      <c r="A197" s="263">
        <v>186</v>
      </c>
      <c r="B197" s="271" t="s">
        <v>400</v>
      </c>
      <c r="C197" s="264" t="s">
        <v>401</v>
      </c>
      <c r="D197" s="472">
        <v>20910</v>
      </c>
      <c r="E197" s="441">
        <v>23066</v>
      </c>
      <c r="F197" s="441">
        <v>23078</v>
      </c>
      <c r="G197" s="313">
        <f t="shared" si="4"/>
        <v>67054</v>
      </c>
      <c r="H197" s="441">
        <v>20701</v>
      </c>
      <c r="I197" s="441">
        <v>14237</v>
      </c>
      <c r="J197" s="441">
        <v>14370</v>
      </c>
      <c r="K197" s="313">
        <f t="shared" si="5"/>
        <v>49308</v>
      </c>
      <c r="L197" s="472">
        <v>81377</v>
      </c>
      <c r="M197" s="376">
        <v>432</v>
      </c>
      <c r="N197" s="441">
        <v>78091</v>
      </c>
      <c r="O197" s="441">
        <v>78523</v>
      </c>
      <c r="P197" s="557">
        <v>96.49</v>
      </c>
      <c r="Q197" s="441">
        <v>1596</v>
      </c>
      <c r="R197" s="376">
        <v>591</v>
      </c>
      <c r="S197" s="441">
        <v>80278</v>
      </c>
      <c r="T197" s="522">
        <v>14161</v>
      </c>
      <c r="U197" s="472">
        <v>59161</v>
      </c>
      <c r="V197" s="376">
        <v>103</v>
      </c>
      <c r="W197" s="441">
        <v>57840</v>
      </c>
      <c r="X197" s="441">
        <v>57943</v>
      </c>
      <c r="Y197" s="557">
        <v>97.94</v>
      </c>
      <c r="Z197" s="441">
        <v>-1746</v>
      </c>
      <c r="AA197" s="376">
        <v>319</v>
      </c>
      <c r="AB197" s="441">
        <v>56413</v>
      </c>
      <c r="AC197" s="522">
        <v>5840</v>
      </c>
      <c r="AD197" s="375">
        <v>10740</v>
      </c>
      <c r="AE197" s="519">
        <v>477</v>
      </c>
      <c r="AF197" s="99"/>
      <c r="AG197" s="319"/>
      <c r="AH197" s="320"/>
    </row>
    <row r="198" spans="1:34" x14ac:dyDescent="0.2">
      <c r="A198" s="263">
        <v>187</v>
      </c>
      <c r="B198" s="271" t="s">
        <v>402</v>
      </c>
      <c r="C198" s="264" t="s">
        <v>403</v>
      </c>
      <c r="D198" s="472">
        <v>9196</v>
      </c>
      <c r="E198" s="441">
        <v>9104</v>
      </c>
      <c r="F198" s="441">
        <v>9187</v>
      </c>
      <c r="G198" s="313">
        <f t="shared" si="4"/>
        <v>27487</v>
      </c>
      <c r="H198" s="441">
        <v>12517</v>
      </c>
      <c r="I198" s="441">
        <v>12661</v>
      </c>
      <c r="J198" s="441">
        <v>12148</v>
      </c>
      <c r="K198" s="313">
        <f t="shared" si="5"/>
        <v>37326</v>
      </c>
      <c r="L198" s="472">
        <v>31158</v>
      </c>
      <c r="M198" s="376">
        <v>390</v>
      </c>
      <c r="N198" s="441">
        <v>30133</v>
      </c>
      <c r="O198" s="441">
        <v>30523</v>
      </c>
      <c r="P198" s="557">
        <v>97.96</v>
      </c>
      <c r="Q198" s="376">
        <v>329</v>
      </c>
      <c r="R198" s="376">
        <v>420</v>
      </c>
      <c r="S198" s="441">
        <v>30882</v>
      </c>
      <c r="T198" s="522">
        <v>4023</v>
      </c>
      <c r="U198" s="472">
        <v>42037</v>
      </c>
      <c r="V198" s="376">
        <v>325</v>
      </c>
      <c r="W198" s="441">
        <v>41267</v>
      </c>
      <c r="X198" s="441">
        <v>41592</v>
      </c>
      <c r="Y198" s="557">
        <v>98.94</v>
      </c>
      <c r="Z198" s="376">
        <v>-552</v>
      </c>
      <c r="AA198" s="376">
        <v>424</v>
      </c>
      <c r="AB198" s="441">
        <v>41139</v>
      </c>
      <c r="AC198" s="522">
        <v>4934</v>
      </c>
      <c r="AD198" s="375">
        <v>2332</v>
      </c>
      <c r="AE198" s="519">
        <v>28</v>
      </c>
      <c r="AF198" s="99"/>
      <c r="AG198" s="319"/>
      <c r="AH198" s="320"/>
    </row>
    <row r="199" spans="1:34" x14ac:dyDescent="0.2">
      <c r="A199" s="263">
        <v>188</v>
      </c>
      <c r="B199" s="271" t="s">
        <v>404</v>
      </c>
      <c r="C199" s="264" t="s">
        <v>405</v>
      </c>
      <c r="D199" s="472">
        <v>13061</v>
      </c>
      <c r="E199" s="441">
        <v>12935</v>
      </c>
      <c r="F199" s="441">
        <v>13191</v>
      </c>
      <c r="G199" s="313">
        <f t="shared" si="4"/>
        <v>39187</v>
      </c>
      <c r="H199" s="441">
        <v>14799</v>
      </c>
      <c r="I199" s="441">
        <v>14038</v>
      </c>
      <c r="J199" s="441">
        <v>13376</v>
      </c>
      <c r="K199" s="313">
        <f t="shared" si="5"/>
        <v>42213</v>
      </c>
      <c r="L199" s="472">
        <v>44427</v>
      </c>
      <c r="M199" s="376">
        <v>365</v>
      </c>
      <c r="N199" s="441">
        <v>42918</v>
      </c>
      <c r="O199" s="441">
        <v>43283</v>
      </c>
      <c r="P199" s="557">
        <v>97.42</v>
      </c>
      <c r="Q199" s="376">
        <v>434</v>
      </c>
      <c r="R199" s="376">
        <v>569</v>
      </c>
      <c r="S199" s="441">
        <v>43921</v>
      </c>
      <c r="T199" s="522">
        <v>5984</v>
      </c>
      <c r="U199" s="472">
        <v>49532</v>
      </c>
      <c r="V199" s="376">
        <v>479</v>
      </c>
      <c r="W199" s="441">
        <v>47928</v>
      </c>
      <c r="X199" s="441">
        <v>48407</v>
      </c>
      <c r="Y199" s="557">
        <v>97.73</v>
      </c>
      <c r="Z199" s="376">
        <v>-888</v>
      </c>
      <c r="AA199" s="376">
        <v>984</v>
      </c>
      <c r="AB199" s="441">
        <v>48024</v>
      </c>
      <c r="AC199" s="522">
        <v>7027</v>
      </c>
      <c r="AD199" s="375">
        <v>2709</v>
      </c>
      <c r="AE199" s="519">
        <v>153</v>
      </c>
      <c r="AF199" s="99"/>
      <c r="AG199" s="319"/>
      <c r="AH199" s="320"/>
    </row>
    <row r="200" spans="1:34" x14ac:dyDescent="0.2">
      <c r="A200" s="263">
        <v>189</v>
      </c>
      <c r="B200" s="271" t="s">
        <v>406</v>
      </c>
      <c r="C200" s="264" t="s">
        <v>407</v>
      </c>
      <c r="D200" s="472">
        <v>26330</v>
      </c>
      <c r="E200" s="441">
        <v>25943</v>
      </c>
      <c r="F200" s="441">
        <v>26137</v>
      </c>
      <c r="G200" s="313">
        <f t="shared" si="4"/>
        <v>78410</v>
      </c>
      <c r="H200" s="441">
        <v>29699</v>
      </c>
      <c r="I200" s="441">
        <v>26361</v>
      </c>
      <c r="J200" s="441">
        <v>26396</v>
      </c>
      <c r="K200" s="313">
        <f t="shared" si="5"/>
        <v>82456</v>
      </c>
      <c r="L200" s="472">
        <v>88656</v>
      </c>
      <c r="M200" s="376">
        <v>937</v>
      </c>
      <c r="N200" s="441">
        <v>84439</v>
      </c>
      <c r="O200" s="441">
        <v>85376</v>
      </c>
      <c r="P200" s="557">
        <v>96.3</v>
      </c>
      <c r="Q200" s="441">
        <v>1458</v>
      </c>
      <c r="R200" s="441">
        <v>1463</v>
      </c>
      <c r="S200" s="441">
        <v>87360</v>
      </c>
      <c r="T200" s="522">
        <v>12332</v>
      </c>
      <c r="U200" s="472">
        <v>97544</v>
      </c>
      <c r="V200" s="376">
        <v>877</v>
      </c>
      <c r="W200" s="441">
        <v>95928</v>
      </c>
      <c r="X200" s="441">
        <v>96805</v>
      </c>
      <c r="Y200" s="557">
        <v>99.24</v>
      </c>
      <c r="Z200" s="376">
        <v>164</v>
      </c>
      <c r="AA200" s="376">
        <v>255</v>
      </c>
      <c r="AB200" s="441">
        <v>96347</v>
      </c>
      <c r="AC200" s="522">
        <v>9180</v>
      </c>
      <c r="AD200" s="375">
        <v>9447</v>
      </c>
      <c r="AE200" s="519">
        <v>380</v>
      </c>
      <c r="AF200" s="99"/>
      <c r="AG200" s="319"/>
      <c r="AH200" s="320"/>
    </row>
    <row r="201" spans="1:34" x14ac:dyDescent="0.2">
      <c r="A201" s="263">
        <v>190</v>
      </c>
      <c r="B201" s="271" t="s">
        <v>722</v>
      </c>
      <c r="C201" s="264" t="s">
        <v>731</v>
      </c>
      <c r="D201" s="472">
        <v>44775</v>
      </c>
      <c r="E201" s="441">
        <v>44091</v>
      </c>
      <c r="F201" s="441">
        <v>44033</v>
      </c>
      <c r="G201" s="313">
        <f t="shared" si="4"/>
        <v>132899</v>
      </c>
      <c r="H201" s="441">
        <v>22894</v>
      </c>
      <c r="I201" s="441">
        <v>23097</v>
      </c>
      <c r="J201" s="441">
        <v>18283</v>
      </c>
      <c r="K201" s="313">
        <f t="shared" si="5"/>
        <v>64274</v>
      </c>
      <c r="L201" s="472">
        <v>148686</v>
      </c>
      <c r="M201" s="441">
        <v>1281</v>
      </c>
      <c r="N201" s="441">
        <v>143624</v>
      </c>
      <c r="O201" s="441">
        <v>144905</v>
      </c>
      <c r="P201" s="557">
        <v>97.46</v>
      </c>
      <c r="Q201" s="441">
        <v>2723</v>
      </c>
      <c r="R201" s="441">
        <v>1519</v>
      </c>
      <c r="S201" s="441">
        <v>147866</v>
      </c>
      <c r="T201" s="522">
        <v>20093</v>
      </c>
      <c r="U201" s="472">
        <v>76311</v>
      </c>
      <c r="V201" s="376">
        <v>864</v>
      </c>
      <c r="W201" s="441">
        <v>73374</v>
      </c>
      <c r="X201" s="441">
        <v>74238</v>
      </c>
      <c r="Y201" s="557">
        <v>97.28</v>
      </c>
      <c r="Z201" s="376">
        <v>-175</v>
      </c>
      <c r="AA201" s="376">
        <v>529</v>
      </c>
      <c r="AB201" s="441">
        <v>73728</v>
      </c>
      <c r="AC201" s="522">
        <v>10441</v>
      </c>
      <c r="AD201" s="375">
        <v>11723</v>
      </c>
      <c r="AE201" s="519">
        <v>780</v>
      </c>
      <c r="AF201" s="99"/>
      <c r="AG201" s="319"/>
      <c r="AH201" s="320"/>
    </row>
    <row r="202" spans="1:34" x14ac:dyDescent="0.2">
      <c r="A202" s="263">
        <v>191</v>
      </c>
      <c r="B202" s="271" t="s">
        <v>408</v>
      </c>
      <c r="C202" s="264" t="s">
        <v>409</v>
      </c>
      <c r="D202" s="472">
        <v>15294</v>
      </c>
      <c r="E202" s="441">
        <v>14829</v>
      </c>
      <c r="F202" s="441">
        <v>14921</v>
      </c>
      <c r="G202" s="313">
        <f t="shared" si="4"/>
        <v>45044</v>
      </c>
      <c r="H202" s="441">
        <v>22655</v>
      </c>
      <c r="I202" s="441">
        <v>22880</v>
      </c>
      <c r="J202" s="441">
        <v>20254</v>
      </c>
      <c r="K202" s="313">
        <f t="shared" si="5"/>
        <v>65789</v>
      </c>
      <c r="L202" s="472">
        <v>53380</v>
      </c>
      <c r="M202" s="376">
        <v>930</v>
      </c>
      <c r="N202" s="441">
        <v>49770</v>
      </c>
      <c r="O202" s="441">
        <v>50700</v>
      </c>
      <c r="P202" s="557">
        <v>94.98</v>
      </c>
      <c r="Q202" s="441">
        <v>1493</v>
      </c>
      <c r="R202" s="441">
        <v>1028</v>
      </c>
      <c r="S202" s="441">
        <v>52291</v>
      </c>
      <c r="T202" s="522">
        <v>8080</v>
      </c>
      <c r="U202" s="472">
        <v>79398</v>
      </c>
      <c r="V202" s="376">
        <v>483</v>
      </c>
      <c r="W202" s="441">
        <v>76701</v>
      </c>
      <c r="X202" s="441">
        <v>77184</v>
      </c>
      <c r="Y202" s="557">
        <v>97.21</v>
      </c>
      <c r="Z202" s="441">
        <v>-2202</v>
      </c>
      <c r="AA202" s="376">
        <v>739</v>
      </c>
      <c r="AB202" s="441">
        <v>75238</v>
      </c>
      <c r="AC202" s="522">
        <v>7253</v>
      </c>
      <c r="AD202" s="375">
        <v>6670</v>
      </c>
      <c r="AE202" s="519">
        <v>621</v>
      </c>
      <c r="AF202" s="99"/>
      <c r="AG202" s="319"/>
      <c r="AH202" s="320"/>
    </row>
    <row r="203" spans="1:34" x14ac:dyDescent="0.2">
      <c r="A203" s="263">
        <v>192</v>
      </c>
      <c r="B203" s="271" t="s">
        <v>410</v>
      </c>
      <c r="C203" s="264" t="s">
        <v>411</v>
      </c>
      <c r="D203" s="472">
        <v>28203</v>
      </c>
      <c r="E203" s="441">
        <v>28608</v>
      </c>
      <c r="F203" s="441">
        <v>28496</v>
      </c>
      <c r="G203" s="313">
        <f t="shared" si="4"/>
        <v>85307</v>
      </c>
      <c r="H203" s="441">
        <v>31755</v>
      </c>
      <c r="I203" s="441">
        <v>35306</v>
      </c>
      <c r="J203" s="441">
        <v>31886</v>
      </c>
      <c r="K203" s="313">
        <f t="shared" si="5"/>
        <v>98947</v>
      </c>
      <c r="L203" s="472">
        <v>99786</v>
      </c>
      <c r="M203" s="441">
        <v>1021</v>
      </c>
      <c r="N203" s="441">
        <v>91946</v>
      </c>
      <c r="O203" s="441">
        <v>92967</v>
      </c>
      <c r="P203" s="557">
        <v>93.17</v>
      </c>
      <c r="Q203" s="441">
        <v>5275</v>
      </c>
      <c r="R203" s="441">
        <v>1162</v>
      </c>
      <c r="S203" s="441">
        <v>98383</v>
      </c>
      <c r="T203" s="522">
        <v>16595</v>
      </c>
      <c r="U203" s="472">
        <v>129022</v>
      </c>
      <c r="V203" s="441">
        <v>1736</v>
      </c>
      <c r="W203" s="441">
        <v>123884</v>
      </c>
      <c r="X203" s="441">
        <v>125620</v>
      </c>
      <c r="Y203" s="557">
        <v>97.36</v>
      </c>
      <c r="Z203" s="376">
        <v>-676</v>
      </c>
      <c r="AA203" s="441">
        <v>1868</v>
      </c>
      <c r="AB203" s="441">
        <v>125076</v>
      </c>
      <c r="AC203" s="522">
        <v>15171</v>
      </c>
      <c r="AD203" s="375">
        <v>22917</v>
      </c>
      <c r="AE203" s="519">
        <v>1881</v>
      </c>
      <c r="AF203" s="99"/>
      <c r="AG203" s="319"/>
      <c r="AH203" s="320"/>
    </row>
    <row r="204" spans="1:34" x14ac:dyDescent="0.2">
      <c r="A204" s="263">
        <v>193</v>
      </c>
      <c r="B204" s="271" t="s">
        <v>412</v>
      </c>
      <c r="C204" s="264" t="s">
        <v>413</v>
      </c>
      <c r="D204" s="472">
        <v>16103</v>
      </c>
      <c r="E204" s="441">
        <v>15946</v>
      </c>
      <c r="F204" s="441">
        <v>15382</v>
      </c>
      <c r="G204" s="313">
        <f t="shared" si="4"/>
        <v>47431</v>
      </c>
      <c r="H204" s="441">
        <v>10674</v>
      </c>
      <c r="I204" s="441">
        <v>9499</v>
      </c>
      <c r="J204" s="441">
        <v>9618</v>
      </c>
      <c r="K204" s="313">
        <f t="shared" si="5"/>
        <v>29791</v>
      </c>
      <c r="L204" s="472">
        <v>53410</v>
      </c>
      <c r="M204" s="376">
        <v>729</v>
      </c>
      <c r="N204" s="441">
        <v>51104</v>
      </c>
      <c r="O204" s="441">
        <v>51833</v>
      </c>
      <c r="P204" s="557">
        <v>97.05</v>
      </c>
      <c r="Q204" s="441">
        <v>1082</v>
      </c>
      <c r="R204" s="376">
        <v>807</v>
      </c>
      <c r="S204" s="441">
        <v>52993</v>
      </c>
      <c r="T204" s="522">
        <v>7657</v>
      </c>
      <c r="U204" s="472">
        <v>34504</v>
      </c>
      <c r="V204" s="376">
        <v>421</v>
      </c>
      <c r="W204" s="441">
        <v>33431</v>
      </c>
      <c r="X204" s="441">
        <v>33852</v>
      </c>
      <c r="Y204" s="557">
        <v>98.11</v>
      </c>
      <c r="Z204" s="376">
        <v>-536</v>
      </c>
      <c r="AA204" s="376">
        <v>366</v>
      </c>
      <c r="AB204" s="441">
        <v>33261</v>
      </c>
      <c r="AC204" s="522">
        <v>3107</v>
      </c>
      <c r="AD204" s="375">
        <v>3420</v>
      </c>
      <c r="AE204" s="519">
        <v>157</v>
      </c>
      <c r="AF204" s="99"/>
      <c r="AG204" s="319"/>
      <c r="AH204" s="320"/>
    </row>
    <row r="205" spans="1:34" x14ac:dyDescent="0.2">
      <c r="A205" s="263">
        <v>194</v>
      </c>
      <c r="B205" s="271" t="s">
        <v>414</v>
      </c>
      <c r="C205" s="264" t="s">
        <v>415</v>
      </c>
      <c r="D205" s="472">
        <v>7352</v>
      </c>
      <c r="E205" s="441">
        <v>7231</v>
      </c>
      <c r="F205" s="441">
        <v>7265</v>
      </c>
      <c r="G205" s="313">
        <f t="shared" ref="G205:G268" si="6">SUM(D205:F205)</f>
        <v>21848</v>
      </c>
      <c r="H205" s="441">
        <v>3478</v>
      </c>
      <c r="I205" s="441">
        <v>3027</v>
      </c>
      <c r="J205" s="441">
        <v>3445</v>
      </c>
      <c r="K205" s="313">
        <f t="shared" ref="K205:K268" si="7">SUM(H205:J205)</f>
        <v>9950</v>
      </c>
      <c r="L205" s="472">
        <v>24783</v>
      </c>
      <c r="M205" s="376">
        <v>265</v>
      </c>
      <c r="N205" s="441">
        <v>24153</v>
      </c>
      <c r="O205" s="441">
        <v>24418</v>
      </c>
      <c r="P205" s="557">
        <v>98.53</v>
      </c>
      <c r="Q205" s="376">
        <v>200</v>
      </c>
      <c r="R205" s="376">
        <v>337</v>
      </c>
      <c r="S205" s="441">
        <v>24690</v>
      </c>
      <c r="T205" s="522">
        <v>3052</v>
      </c>
      <c r="U205" s="472">
        <v>11797</v>
      </c>
      <c r="V205" s="376">
        <v>52</v>
      </c>
      <c r="W205" s="441">
        <v>11544</v>
      </c>
      <c r="X205" s="441">
        <v>11596</v>
      </c>
      <c r="Y205" s="557">
        <v>98.3</v>
      </c>
      <c r="Z205" s="376">
        <v>-153</v>
      </c>
      <c r="AA205" s="376">
        <v>151</v>
      </c>
      <c r="AB205" s="441">
        <v>11542</v>
      </c>
      <c r="AC205" s="522">
        <v>1260</v>
      </c>
      <c r="AD205" s="375">
        <v>871</v>
      </c>
      <c r="AE205" s="519">
        <v>8</v>
      </c>
      <c r="AF205" s="99"/>
      <c r="AG205" s="319"/>
      <c r="AH205" s="320"/>
    </row>
    <row r="206" spans="1:34" x14ac:dyDescent="0.2">
      <c r="A206" s="263">
        <v>195</v>
      </c>
      <c r="B206" s="271" t="s">
        <v>416</v>
      </c>
      <c r="C206" s="264" t="s">
        <v>417</v>
      </c>
      <c r="D206" s="472">
        <v>22993</v>
      </c>
      <c r="E206" s="441">
        <v>23966</v>
      </c>
      <c r="F206" s="441">
        <v>23762</v>
      </c>
      <c r="G206" s="313">
        <f t="shared" si="6"/>
        <v>70721</v>
      </c>
      <c r="H206" s="441">
        <v>16094</v>
      </c>
      <c r="I206" s="441">
        <v>15627</v>
      </c>
      <c r="J206" s="441">
        <v>15611</v>
      </c>
      <c r="K206" s="313">
        <f t="shared" si="7"/>
        <v>47332</v>
      </c>
      <c r="L206" s="472">
        <v>87081</v>
      </c>
      <c r="M206" s="441">
        <v>1075</v>
      </c>
      <c r="N206" s="441">
        <v>80579</v>
      </c>
      <c r="O206" s="441">
        <v>81654</v>
      </c>
      <c r="P206" s="557">
        <v>93.77</v>
      </c>
      <c r="Q206" s="441">
        <v>1840</v>
      </c>
      <c r="R206" s="376">
        <v>787</v>
      </c>
      <c r="S206" s="441">
        <v>83206</v>
      </c>
      <c r="T206" s="522">
        <v>13211</v>
      </c>
      <c r="U206" s="472">
        <v>58859</v>
      </c>
      <c r="V206" s="376">
        <v>310</v>
      </c>
      <c r="W206" s="441">
        <v>56065</v>
      </c>
      <c r="X206" s="441">
        <v>56375</v>
      </c>
      <c r="Y206" s="557">
        <v>95.78</v>
      </c>
      <c r="Z206" s="441">
        <v>-1703</v>
      </c>
      <c r="AA206" s="376">
        <v>405</v>
      </c>
      <c r="AB206" s="441">
        <v>54767</v>
      </c>
      <c r="AC206" s="522">
        <v>6565</v>
      </c>
      <c r="AD206" s="375">
        <v>17476</v>
      </c>
      <c r="AE206" s="519">
        <v>1687</v>
      </c>
      <c r="AF206" s="99"/>
      <c r="AG206" s="319"/>
      <c r="AH206" s="320"/>
    </row>
    <row r="207" spans="1:34" x14ac:dyDescent="0.2">
      <c r="A207" s="263">
        <v>196</v>
      </c>
      <c r="B207" s="271" t="s">
        <v>418</v>
      </c>
      <c r="C207" s="264" t="s">
        <v>419</v>
      </c>
      <c r="D207" s="472">
        <v>21138</v>
      </c>
      <c r="E207" s="441">
        <v>19946</v>
      </c>
      <c r="F207" s="441">
        <v>20103</v>
      </c>
      <c r="G207" s="313">
        <f t="shared" si="6"/>
        <v>61187</v>
      </c>
      <c r="H207" s="441">
        <v>27138</v>
      </c>
      <c r="I207" s="441">
        <v>22274</v>
      </c>
      <c r="J207" s="441">
        <v>24310</v>
      </c>
      <c r="K207" s="313">
        <f t="shared" si="7"/>
        <v>73722</v>
      </c>
      <c r="L207" s="472">
        <v>69059</v>
      </c>
      <c r="M207" s="441">
        <v>1345</v>
      </c>
      <c r="N207" s="441">
        <v>65530</v>
      </c>
      <c r="O207" s="441">
        <v>66875</v>
      </c>
      <c r="P207" s="557">
        <v>96.84</v>
      </c>
      <c r="Q207" s="441">
        <v>1158</v>
      </c>
      <c r="R207" s="441">
        <v>1992</v>
      </c>
      <c r="S207" s="441">
        <v>68680</v>
      </c>
      <c r="T207" s="522">
        <v>10003</v>
      </c>
      <c r="U207" s="472">
        <v>85582</v>
      </c>
      <c r="V207" s="441">
        <v>1116</v>
      </c>
      <c r="W207" s="441">
        <v>82675</v>
      </c>
      <c r="X207" s="441">
        <v>83791</v>
      </c>
      <c r="Y207" s="557">
        <v>97.91</v>
      </c>
      <c r="Z207" s="376">
        <v>-533</v>
      </c>
      <c r="AA207" s="441">
        <v>1871</v>
      </c>
      <c r="AB207" s="441">
        <v>84013</v>
      </c>
      <c r="AC207" s="522">
        <v>8937</v>
      </c>
      <c r="AD207" s="375">
        <v>6864</v>
      </c>
      <c r="AE207" s="519">
        <v>192</v>
      </c>
      <c r="AF207" s="99"/>
      <c r="AG207" s="319"/>
      <c r="AH207" s="320"/>
    </row>
    <row r="208" spans="1:34" x14ac:dyDescent="0.2">
      <c r="A208" s="263">
        <v>197</v>
      </c>
      <c r="B208" s="271" t="s">
        <v>420</v>
      </c>
      <c r="C208" s="264" t="s">
        <v>421</v>
      </c>
      <c r="D208" s="472">
        <v>10708</v>
      </c>
      <c r="E208" s="441">
        <v>10333</v>
      </c>
      <c r="F208" s="441">
        <v>10350</v>
      </c>
      <c r="G208" s="313">
        <f t="shared" si="6"/>
        <v>31391</v>
      </c>
      <c r="H208" s="441">
        <v>5761</v>
      </c>
      <c r="I208" s="441">
        <v>5936</v>
      </c>
      <c r="J208" s="441">
        <v>5402</v>
      </c>
      <c r="K208" s="313">
        <f t="shared" si="7"/>
        <v>17099</v>
      </c>
      <c r="L208" s="472">
        <v>36208</v>
      </c>
      <c r="M208" s="376">
        <v>482</v>
      </c>
      <c r="N208" s="441">
        <v>34240</v>
      </c>
      <c r="O208" s="441">
        <v>34722</v>
      </c>
      <c r="P208" s="557">
        <v>95.9</v>
      </c>
      <c r="Q208" s="376">
        <v>616</v>
      </c>
      <c r="R208" s="376">
        <v>483</v>
      </c>
      <c r="S208" s="441">
        <v>35339</v>
      </c>
      <c r="T208" s="522">
        <v>5372</v>
      </c>
      <c r="U208" s="472">
        <v>19403</v>
      </c>
      <c r="V208" s="376">
        <v>107</v>
      </c>
      <c r="W208" s="441">
        <v>18900</v>
      </c>
      <c r="X208" s="441">
        <v>19007</v>
      </c>
      <c r="Y208" s="557">
        <v>97.96</v>
      </c>
      <c r="Z208" s="376">
        <v>-243</v>
      </c>
      <c r="AA208" s="376">
        <v>82</v>
      </c>
      <c r="AB208" s="441">
        <v>18739</v>
      </c>
      <c r="AC208" s="522">
        <v>1650</v>
      </c>
      <c r="AD208" s="375">
        <v>4482</v>
      </c>
      <c r="AE208" s="519">
        <v>483</v>
      </c>
      <c r="AF208" s="99"/>
      <c r="AG208" s="319"/>
      <c r="AH208" s="320"/>
    </row>
    <row r="209" spans="1:34" x14ac:dyDescent="0.2">
      <c r="A209" s="263">
        <v>198</v>
      </c>
      <c r="B209" s="271" t="s">
        <v>422</v>
      </c>
      <c r="C209" s="264" t="s">
        <v>423</v>
      </c>
      <c r="D209" s="472">
        <v>21112</v>
      </c>
      <c r="E209" s="441">
        <v>20052</v>
      </c>
      <c r="F209" s="441">
        <v>19954</v>
      </c>
      <c r="G209" s="313">
        <f t="shared" si="6"/>
        <v>61118</v>
      </c>
      <c r="H209" s="441">
        <v>27196</v>
      </c>
      <c r="I209" s="441">
        <v>26992</v>
      </c>
      <c r="J209" s="441">
        <v>24491</v>
      </c>
      <c r="K209" s="313">
        <f t="shared" si="7"/>
        <v>78679</v>
      </c>
      <c r="L209" s="472">
        <v>70490</v>
      </c>
      <c r="M209" s="376">
        <v>632</v>
      </c>
      <c r="N209" s="441">
        <v>66519</v>
      </c>
      <c r="O209" s="441">
        <v>67151</v>
      </c>
      <c r="P209" s="557">
        <v>95.26</v>
      </c>
      <c r="Q209" s="441">
        <v>1398</v>
      </c>
      <c r="R209" s="441">
        <v>1063</v>
      </c>
      <c r="S209" s="441">
        <v>68980</v>
      </c>
      <c r="T209" s="522">
        <v>9156</v>
      </c>
      <c r="U209" s="472">
        <v>94532</v>
      </c>
      <c r="V209" s="441">
        <v>1004</v>
      </c>
      <c r="W209" s="441">
        <v>90617</v>
      </c>
      <c r="X209" s="441">
        <v>91621</v>
      </c>
      <c r="Y209" s="557">
        <v>96.92</v>
      </c>
      <c r="Z209" s="376">
        <v>-1</v>
      </c>
      <c r="AA209" s="441">
        <v>2303</v>
      </c>
      <c r="AB209" s="441">
        <v>92919</v>
      </c>
      <c r="AC209" s="522">
        <v>9478</v>
      </c>
      <c r="AD209" s="375">
        <v>11473</v>
      </c>
      <c r="AE209" s="519">
        <v>208</v>
      </c>
      <c r="AF209" s="99"/>
      <c r="AG209" s="319"/>
      <c r="AH209" s="320"/>
    </row>
    <row r="210" spans="1:34" x14ac:dyDescent="0.2">
      <c r="A210" s="263">
        <v>199</v>
      </c>
      <c r="B210" s="271" t="s">
        <v>424</v>
      </c>
      <c r="C210" s="264" t="s">
        <v>425</v>
      </c>
      <c r="D210" s="472">
        <v>27022</v>
      </c>
      <c r="E210" s="441">
        <v>29249</v>
      </c>
      <c r="F210" s="441">
        <v>29098</v>
      </c>
      <c r="G210" s="313">
        <f t="shared" si="6"/>
        <v>85369</v>
      </c>
      <c r="H210" s="441">
        <v>29754</v>
      </c>
      <c r="I210" s="441">
        <v>22124</v>
      </c>
      <c r="J210" s="441">
        <v>20899</v>
      </c>
      <c r="K210" s="313">
        <f t="shared" si="7"/>
        <v>72777</v>
      </c>
      <c r="L210" s="472">
        <v>101514</v>
      </c>
      <c r="M210" s="441">
        <v>1041</v>
      </c>
      <c r="N210" s="441">
        <v>96241</v>
      </c>
      <c r="O210" s="441">
        <v>97282</v>
      </c>
      <c r="P210" s="557">
        <v>95.83</v>
      </c>
      <c r="Q210" s="441">
        <v>2350</v>
      </c>
      <c r="R210" s="441">
        <v>1393</v>
      </c>
      <c r="S210" s="441">
        <v>99984</v>
      </c>
      <c r="T210" s="522">
        <v>17150</v>
      </c>
      <c r="U210" s="472">
        <v>89066</v>
      </c>
      <c r="V210" s="441">
        <v>1321</v>
      </c>
      <c r="W210" s="441">
        <v>85630</v>
      </c>
      <c r="X210" s="441">
        <v>86951</v>
      </c>
      <c r="Y210" s="557">
        <v>97.63</v>
      </c>
      <c r="Z210" s="376">
        <v>284</v>
      </c>
      <c r="AA210" s="441">
        <v>1414</v>
      </c>
      <c r="AB210" s="441">
        <v>87328</v>
      </c>
      <c r="AC210" s="522">
        <v>8870</v>
      </c>
      <c r="AD210" s="375">
        <v>8386</v>
      </c>
      <c r="AE210" s="519">
        <v>855</v>
      </c>
      <c r="AF210" s="99"/>
      <c r="AG210" s="319"/>
      <c r="AH210" s="320"/>
    </row>
    <row r="211" spans="1:34" x14ac:dyDescent="0.2">
      <c r="A211" s="263">
        <v>200</v>
      </c>
      <c r="B211" s="271" t="s">
        <v>426</v>
      </c>
      <c r="C211" s="264" t="s">
        <v>427</v>
      </c>
      <c r="D211" s="472">
        <v>23460</v>
      </c>
      <c r="E211" s="441">
        <v>22631</v>
      </c>
      <c r="F211" s="441">
        <v>22785</v>
      </c>
      <c r="G211" s="313">
        <f t="shared" si="6"/>
        <v>68876</v>
      </c>
      <c r="H211" s="441">
        <v>19037</v>
      </c>
      <c r="I211" s="441">
        <v>16240</v>
      </c>
      <c r="J211" s="441">
        <v>16150</v>
      </c>
      <c r="K211" s="313">
        <f t="shared" si="7"/>
        <v>51427</v>
      </c>
      <c r="L211" s="472">
        <v>78981</v>
      </c>
      <c r="M211" s="441">
        <v>1122</v>
      </c>
      <c r="N211" s="441">
        <v>76377</v>
      </c>
      <c r="O211" s="441">
        <v>77499</v>
      </c>
      <c r="P211" s="557">
        <v>98.12</v>
      </c>
      <c r="Q211" s="376">
        <v>823</v>
      </c>
      <c r="R211" s="441">
        <v>1374</v>
      </c>
      <c r="S211" s="441">
        <v>78574</v>
      </c>
      <c r="T211" s="522">
        <v>10274</v>
      </c>
      <c r="U211" s="472">
        <v>62796</v>
      </c>
      <c r="V211" s="376">
        <v>460</v>
      </c>
      <c r="W211" s="441">
        <v>61447</v>
      </c>
      <c r="X211" s="441">
        <v>61907</v>
      </c>
      <c r="Y211" s="557">
        <v>98.58</v>
      </c>
      <c r="Z211" s="376">
        <v>-979</v>
      </c>
      <c r="AA211" s="376">
        <v>535</v>
      </c>
      <c r="AB211" s="441">
        <v>61003</v>
      </c>
      <c r="AC211" s="522">
        <v>6715</v>
      </c>
      <c r="AD211" s="375">
        <v>2767</v>
      </c>
      <c r="AE211" s="519">
        <v>167</v>
      </c>
      <c r="AF211" s="99"/>
      <c r="AG211" s="319"/>
      <c r="AH211" s="320"/>
    </row>
    <row r="212" spans="1:34" x14ac:dyDescent="0.2">
      <c r="A212" s="263">
        <v>201</v>
      </c>
      <c r="B212" s="271" t="s">
        <v>428</v>
      </c>
      <c r="C212" s="264" t="s">
        <v>429</v>
      </c>
      <c r="D212" s="472">
        <v>21130</v>
      </c>
      <c r="E212" s="441">
        <v>20783</v>
      </c>
      <c r="F212" s="441">
        <v>22290</v>
      </c>
      <c r="G212" s="313">
        <f t="shared" si="6"/>
        <v>64203</v>
      </c>
      <c r="H212" s="441">
        <v>29734</v>
      </c>
      <c r="I212" s="441">
        <v>20845</v>
      </c>
      <c r="J212" s="441">
        <v>19969</v>
      </c>
      <c r="K212" s="313">
        <f t="shared" si="7"/>
        <v>70548</v>
      </c>
      <c r="L212" s="472">
        <v>73349</v>
      </c>
      <c r="M212" s="376">
        <v>829</v>
      </c>
      <c r="N212" s="441">
        <v>68083</v>
      </c>
      <c r="O212" s="441">
        <v>68912</v>
      </c>
      <c r="P212" s="557">
        <v>93.95</v>
      </c>
      <c r="Q212" s="441">
        <v>2531</v>
      </c>
      <c r="R212" s="441">
        <v>1007</v>
      </c>
      <c r="S212" s="441">
        <v>71621</v>
      </c>
      <c r="T212" s="522">
        <v>10398</v>
      </c>
      <c r="U212" s="472">
        <v>84227</v>
      </c>
      <c r="V212" s="376">
        <v>212</v>
      </c>
      <c r="W212" s="441">
        <v>82190</v>
      </c>
      <c r="X212" s="441">
        <v>82402</v>
      </c>
      <c r="Y212" s="557">
        <v>97.83</v>
      </c>
      <c r="Z212" s="441">
        <v>-2182</v>
      </c>
      <c r="AA212" s="376">
        <v>464</v>
      </c>
      <c r="AB212" s="441">
        <v>80472</v>
      </c>
      <c r="AC212" s="522">
        <v>8641</v>
      </c>
      <c r="AD212" s="375">
        <v>11223</v>
      </c>
      <c r="AE212" s="519">
        <v>343</v>
      </c>
      <c r="AF212" s="99"/>
      <c r="AG212" s="319"/>
      <c r="AH212" s="320"/>
    </row>
    <row r="213" spans="1:34" x14ac:dyDescent="0.2">
      <c r="A213" s="263">
        <v>202</v>
      </c>
      <c r="B213" s="271" t="s">
        <v>430</v>
      </c>
      <c r="C213" s="264" t="s">
        <v>431</v>
      </c>
      <c r="D213" s="472">
        <v>15668</v>
      </c>
      <c r="E213" s="441">
        <v>15888</v>
      </c>
      <c r="F213" s="441">
        <v>15673</v>
      </c>
      <c r="G213" s="313">
        <f t="shared" si="6"/>
        <v>47229</v>
      </c>
      <c r="H213" s="441">
        <v>20474</v>
      </c>
      <c r="I213" s="441">
        <v>19273</v>
      </c>
      <c r="J213" s="441">
        <v>15540</v>
      </c>
      <c r="K213" s="313">
        <f t="shared" si="7"/>
        <v>55287</v>
      </c>
      <c r="L213" s="472">
        <v>55967</v>
      </c>
      <c r="M213" s="376">
        <v>568</v>
      </c>
      <c r="N213" s="441">
        <v>52347</v>
      </c>
      <c r="O213" s="441">
        <v>52915</v>
      </c>
      <c r="P213" s="557">
        <v>94.55</v>
      </c>
      <c r="Q213" s="376">
        <v>979</v>
      </c>
      <c r="R213" s="376">
        <v>759</v>
      </c>
      <c r="S213" s="441">
        <v>54085</v>
      </c>
      <c r="T213" s="522">
        <v>7531</v>
      </c>
      <c r="U213" s="472">
        <v>67804</v>
      </c>
      <c r="V213" s="376">
        <v>308</v>
      </c>
      <c r="W213" s="441">
        <v>65345</v>
      </c>
      <c r="X213" s="441">
        <v>65653</v>
      </c>
      <c r="Y213" s="557">
        <v>96.83</v>
      </c>
      <c r="Z213" s="376">
        <v>-735</v>
      </c>
      <c r="AA213" s="376">
        <v>636</v>
      </c>
      <c r="AB213" s="441">
        <v>65246</v>
      </c>
      <c r="AC213" s="522">
        <v>5498</v>
      </c>
      <c r="AD213" s="375">
        <v>8575</v>
      </c>
      <c r="AE213" s="519">
        <v>342</v>
      </c>
      <c r="AF213" s="99"/>
      <c r="AG213" s="319"/>
      <c r="AH213" s="320"/>
    </row>
    <row r="214" spans="1:34" x14ac:dyDescent="0.2">
      <c r="A214" s="263">
        <v>203</v>
      </c>
      <c r="B214" s="271" t="s">
        <v>432</v>
      </c>
      <c r="C214" s="264" t="s">
        <v>433</v>
      </c>
      <c r="D214" s="472">
        <v>9276</v>
      </c>
      <c r="E214" s="441">
        <v>8867</v>
      </c>
      <c r="F214" s="441">
        <v>8967</v>
      </c>
      <c r="G214" s="313">
        <f t="shared" si="6"/>
        <v>27110</v>
      </c>
      <c r="H214" s="441">
        <v>6670</v>
      </c>
      <c r="I214" s="441">
        <v>3987</v>
      </c>
      <c r="J214" s="441">
        <v>4369</v>
      </c>
      <c r="K214" s="313">
        <f t="shared" si="7"/>
        <v>15026</v>
      </c>
      <c r="L214" s="472">
        <v>30237</v>
      </c>
      <c r="M214" s="376">
        <v>286</v>
      </c>
      <c r="N214" s="441">
        <v>29317</v>
      </c>
      <c r="O214" s="441">
        <v>29603</v>
      </c>
      <c r="P214" s="557">
        <v>97.9</v>
      </c>
      <c r="Q214" s="376">
        <v>246</v>
      </c>
      <c r="R214" s="376">
        <v>356</v>
      </c>
      <c r="S214" s="441">
        <v>29919</v>
      </c>
      <c r="T214" s="522">
        <v>3573</v>
      </c>
      <c r="U214" s="472">
        <v>17000</v>
      </c>
      <c r="V214" s="376">
        <v>35</v>
      </c>
      <c r="W214" s="441">
        <v>16734</v>
      </c>
      <c r="X214" s="441">
        <v>16769</v>
      </c>
      <c r="Y214" s="557">
        <v>98.64</v>
      </c>
      <c r="Z214" s="376">
        <v>999</v>
      </c>
      <c r="AA214" s="376">
        <v>134</v>
      </c>
      <c r="AB214" s="441">
        <v>17867</v>
      </c>
      <c r="AC214" s="522">
        <v>1509</v>
      </c>
      <c r="AD214" s="375">
        <v>1303</v>
      </c>
      <c r="AE214" s="519">
        <v>3</v>
      </c>
      <c r="AF214" s="99"/>
      <c r="AG214" s="319"/>
      <c r="AH214" s="320"/>
    </row>
    <row r="215" spans="1:34" x14ac:dyDescent="0.2">
      <c r="A215" s="263">
        <v>204</v>
      </c>
      <c r="B215" s="271" t="s">
        <v>434</v>
      </c>
      <c r="C215" s="264" t="s">
        <v>435</v>
      </c>
      <c r="D215" s="472">
        <v>21568</v>
      </c>
      <c r="E215" s="441">
        <v>20905</v>
      </c>
      <c r="F215" s="441">
        <v>21156</v>
      </c>
      <c r="G215" s="313">
        <f t="shared" si="6"/>
        <v>63629</v>
      </c>
      <c r="H215" s="441">
        <v>28664</v>
      </c>
      <c r="I215" s="441">
        <v>28723.35</v>
      </c>
      <c r="J215" s="441">
        <v>33532</v>
      </c>
      <c r="K215" s="313">
        <f t="shared" si="7"/>
        <v>90919.35</v>
      </c>
      <c r="L215" s="472">
        <v>75250</v>
      </c>
      <c r="M215" s="376">
        <v>942</v>
      </c>
      <c r="N215" s="441">
        <v>72001</v>
      </c>
      <c r="O215" s="441">
        <v>72943</v>
      </c>
      <c r="P215" s="557">
        <v>96.93</v>
      </c>
      <c r="Q215" s="441">
        <v>1092</v>
      </c>
      <c r="R215" s="441">
        <v>1191</v>
      </c>
      <c r="S215" s="441">
        <v>74284</v>
      </c>
      <c r="T215" s="522">
        <v>10655</v>
      </c>
      <c r="U215" s="472">
        <v>105793</v>
      </c>
      <c r="V215" s="376">
        <v>309</v>
      </c>
      <c r="W215" s="441">
        <v>102603</v>
      </c>
      <c r="X215" s="441">
        <v>102912</v>
      </c>
      <c r="Y215" s="557">
        <v>97.28</v>
      </c>
      <c r="Z215" s="376">
        <v>-585</v>
      </c>
      <c r="AA215" s="376">
        <v>712</v>
      </c>
      <c r="AB215" s="441">
        <v>102730</v>
      </c>
      <c r="AC215" s="522">
        <v>11811</v>
      </c>
      <c r="AD215" s="375">
        <v>9049</v>
      </c>
      <c r="AE215" s="519">
        <v>35</v>
      </c>
      <c r="AF215" s="99"/>
      <c r="AG215" s="319"/>
      <c r="AH215" s="320"/>
    </row>
    <row r="216" spans="1:34" x14ac:dyDescent="0.2">
      <c r="A216" s="263">
        <v>205</v>
      </c>
      <c r="B216" s="271" t="s">
        <v>436</v>
      </c>
      <c r="C216" s="264" t="s">
        <v>437</v>
      </c>
      <c r="D216" s="472">
        <v>34408</v>
      </c>
      <c r="E216" s="441">
        <v>32482</v>
      </c>
      <c r="F216" s="441">
        <v>31814</v>
      </c>
      <c r="G216" s="313">
        <f t="shared" si="6"/>
        <v>98704</v>
      </c>
      <c r="H216" s="441">
        <v>17240</v>
      </c>
      <c r="I216" s="441">
        <v>12848</v>
      </c>
      <c r="J216" s="441">
        <v>13356</v>
      </c>
      <c r="K216" s="313">
        <f t="shared" si="7"/>
        <v>43444</v>
      </c>
      <c r="L216" s="472">
        <v>114315</v>
      </c>
      <c r="M216" s="441">
        <v>1408</v>
      </c>
      <c r="N216" s="441">
        <v>109036</v>
      </c>
      <c r="O216" s="441">
        <v>110444</v>
      </c>
      <c r="P216" s="557">
        <v>96.61</v>
      </c>
      <c r="Q216" s="441">
        <v>1222</v>
      </c>
      <c r="R216" s="441">
        <v>2474</v>
      </c>
      <c r="S216" s="441">
        <v>112732</v>
      </c>
      <c r="T216" s="522">
        <v>15415</v>
      </c>
      <c r="U216" s="472">
        <v>54973</v>
      </c>
      <c r="V216" s="441">
        <v>1260</v>
      </c>
      <c r="W216" s="441">
        <v>52117</v>
      </c>
      <c r="X216" s="441">
        <v>53377</v>
      </c>
      <c r="Y216" s="557">
        <v>97.1</v>
      </c>
      <c r="Z216" s="441">
        <v>-1388</v>
      </c>
      <c r="AA216" s="441">
        <v>2114</v>
      </c>
      <c r="AB216" s="441">
        <v>52843</v>
      </c>
      <c r="AC216" s="522">
        <v>6393</v>
      </c>
      <c r="AD216" s="375">
        <v>21234</v>
      </c>
      <c r="AE216" s="519">
        <v>1296</v>
      </c>
      <c r="AF216" s="99"/>
      <c r="AG216" s="319"/>
      <c r="AH216" s="320"/>
    </row>
    <row r="217" spans="1:34" x14ac:dyDescent="0.2">
      <c r="A217" s="263">
        <v>206</v>
      </c>
      <c r="B217" s="271" t="s">
        <v>438</v>
      </c>
      <c r="C217" s="264" t="s">
        <v>439</v>
      </c>
      <c r="D217" s="472">
        <v>17673</v>
      </c>
      <c r="E217" s="441">
        <v>17351</v>
      </c>
      <c r="F217" s="441">
        <v>17279</v>
      </c>
      <c r="G217" s="313">
        <f t="shared" si="6"/>
        <v>52303</v>
      </c>
      <c r="H217" s="441">
        <v>20465</v>
      </c>
      <c r="I217" s="441">
        <v>10873</v>
      </c>
      <c r="J217" s="441">
        <v>12095</v>
      </c>
      <c r="K217" s="313">
        <f t="shared" si="7"/>
        <v>43433</v>
      </c>
      <c r="L217" s="472">
        <v>61008</v>
      </c>
      <c r="M217" s="376">
        <v>450</v>
      </c>
      <c r="N217" s="441">
        <v>57725</v>
      </c>
      <c r="O217" s="441">
        <v>58175</v>
      </c>
      <c r="P217" s="557">
        <v>95.36</v>
      </c>
      <c r="Q217" s="376">
        <v>845</v>
      </c>
      <c r="R217" s="376">
        <v>920</v>
      </c>
      <c r="S217" s="441">
        <v>59490</v>
      </c>
      <c r="T217" s="522">
        <v>9280</v>
      </c>
      <c r="U217" s="472">
        <v>54136</v>
      </c>
      <c r="V217" s="376">
        <v>260</v>
      </c>
      <c r="W217" s="441">
        <v>53240</v>
      </c>
      <c r="X217" s="441">
        <v>53500</v>
      </c>
      <c r="Y217" s="557">
        <v>98.83</v>
      </c>
      <c r="Z217" s="376">
        <v>305</v>
      </c>
      <c r="AA217" s="376">
        <v>131</v>
      </c>
      <c r="AB217" s="441">
        <v>53676</v>
      </c>
      <c r="AC217" s="522">
        <v>16948</v>
      </c>
      <c r="AD217" s="375">
        <v>9007</v>
      </c>
      <c r="AE217" s="519">
        <v>210</v>
      </c>
      <c r="AF217" s="99"/>
      <c r="AG217" s="319"/>
      <c r="AH217" s="320"/>
    </row>
    <row r="218" spans="1:34" x14ac:dyDescent="0.2">
      <c r="A218" s="263">
        <v>207</v>
      </c>
      <c r="B218" s="271" t="s">
        <v>440</v>
      </c>
      <c r="C218" s="264" t="s">
        <v>441</v>
      </c>
      <c r="D218" s="472">
        <v>11029</v>
      </c>
      <c r="E218" s="441">
        <v>10901</v>
      </c>
      <c r="F218" s="441">
        <v>10977</v>
      </c>
      <c r="G218" s="313">
        <f t="shared" si="6"/>
        <v>32907</v>
      </c>
      <c r="H218" s="441">
        <v>10313</v>
      </c>
      <c r="I218" s="441">
        <v>10102</v>
      </c>
      <c r="J218" s="441">
        <v>9869</v>
      </c>
      <c r="K218" s="313">
        <f t="shared" si="7"/>
        <v>30284</v>
      </c>
      <c r="L218" s="472">
        <v>36157</v>
      </c>
      <c r="M218" s="376">
        <v>329</v>
      </c>
      <c r="N218" s="441">
        <v>34812</v>
      </c>
      <c r="O218" s="441">
        <v>35141</v>
      </c>
      <c r="P218" s="557">
        <v>97.19</v>
      </c>
      <c r="Q218" s="376">
        <v>530</v>
      </c>
      <c r="R218" s="376">
        <v>446</v>
      </c>
      <c r="S218" s="441">
        <v>35788</v>
      </c>
      <c r="T218" s="522">
        <v>4381</v>
      </c>
      <c r="U218" s="472">
        <v>35710</v>
      </c>
      <c r="V218" s="376">
        <v>384</v>
      </c>
      <c r="W218" s="441">
        <v>34711</v>
      </c>
      <c r="X218" s="441">
        <v>35095</v>
      </c>
      <c r="Y218" s="557">
        <v>98.28</v>
      </c>
      <c r="Z218" s="441">
        <v>-1237</v>
      </c>
      <c r="AA218" s="376">
        <v>98</v>
      </c>
      <c r="AB218" s="441">
        <v>33572</v>
      </c>
      <c r="AC218" s="522">
        <v>3368</v>
      </c>
      <c r="AD218" s="375">
        <v>2759</v>
      </c>
      <c r="AE218" s="519">
        <v>71</v>
      </c>
      <c r="AF218" s="99"/>
      <c r="AG218" s="319"/>
      <c r="AH218" s="320"/>
    </row>
    <row r="219" spans="1:34" x14ac:dyDescent="0.2">
      <c r="A219" s="263">
        <v>208</v>
      </c>
      <c r="B219" s="271" t="s">
        <v>442</v>
      </c>
      <c r="C219" s="264" t="s">
        <v>443</v>
      </c>
      <c r="D219" s="472">
        <v>26635</v>
      </c>
      <c r="E219" s="441">
        <v>26773</v>
      </c>
      <c r="F219" s="441">
        <v>26672</v>
      </c>
      <c r="G219" s="313">
        <f t="shared" si="6"/>
        <v>80080</v>
      </c>
      <c r="H219" s="441">
        <v>14683</v>
      </c>
      <c r="I219" s="441">
        <v>14245</v>
      </c>
      <c r="J219" s="441">
        <v>13924</v>
      </c>
      <c r="K219" s="313">
        <f t="shared" si="7"/>
        <v>42852</v>
      </c>
      <c r="L219" s="472">
        <v>90462</v>
      </c>
      <c r="M219" s="441">
        <v>1243</v>
      </c>
      <c r="N219" s="441">
        <v>87731</v>
      </c>
      <c r="O219" s="441">
        <v>88974</v>
      </c>
      <c r="P219" s="557">
        <v>98.4</v>
      </c>
      <c r="Q219" s="376">
        <v>742</v>
      </c>
      <c r="R219" s="441">
        <v>1241</v>
      </c>
      <c r="S219" s="441">
        <v>89714</v>
      </c>
      <c r="T219" s="522">
        <v>12269</v>
      </c>
      <c r="U219" s="472">
        <v>49675</v>
      </c>
      <c r="V219" s="376">
        <v>531</v>
      </c>
      <c r="W219" s="441">
        <v>48815</v>
      </c>
      <c r="X219" s="441">
        <v>49346</v>
      </c>
      <c r="Y219" s="557">
        <v>99.3</v>
      </c>
      <c r="Z219" s="441">
        <v>1005</v>
      </c>
      <c r="AA219" s="376">
        <v>231</v>
      </c>
      <c r="AB219" s="441">
        <v>50051</v>
      </c>
      <c r="AC219" s="522">
        <v>6855</v>
      </c>
      <c r="AD219" s="375">
        <v>4662</v>
      </c>
      <c r="AE219" s="519">
        <v>152</v>
      </c>
      <c r="AF219" s="99"/>
      <c r="AG219" s="319"/>
      <c r="AH219" s="320"/>
    </row>
    <row r="220" spans="1:34" x14ac:dyDescent="0.2">
      <c r="A220" s="263">
        <v>209</v>
      </c>
      <c r="B220" s="271" t="s">
        <v>444</v>
      </c>
      <c r="C220" s="264" t="s">
        <v>445</v>
      </c>
      <c r="D220" s="472">
        <v>9536</v>
      </c>
      <c r="E220" s="441">
        <v>9344</v>
      </c>
      <c r="F220" s="441">
        <v>9411</v>
      </c>
      <c r="G220" s="313">
        <f t="shared" si="6"/>
        <v>28291</v>
      </c>
      <c r="H220" s="441">
        <v>4363</v>
      </c>
      <c r="I220" s="441">
        <v>4152</v>
      </c>
      <c r="J220" s="441">
        <v>3917</v>
      </c>
      <c r="K220" s="313">
        <f t="shared" si="7"/>
        <v>12432</v>
      </c>
      <c r="L220" s="472">
        <v>31098</v>
      </c>
      <c r="M220" s="376">
        <v>177</v>
      </c>
      <c r="N220" s="441">
        <v>30606</v>
      </c>
      <c r="O220" s="441">
        <v>30783</v>
      </c>
      <c r="P220" s="557">
        <v>98.99</v>
      </c>
      <c r="Q220" s="376">
        <v>1</v>
      </c>
      <c r="R220" s="376">
        <v>193</v>
      </c>
      <c r="S220" s="441">
        <v>30800</v>
      </c>
      <c r="T220" s="522">
        <v>3613</v>
      </c>
      <c r="U220" s="472">
        <v>14162</v>
      </c>
      <c r="V220" s="376">
        <v>44</v>
      </c>
      <c r="W220" s="441">
        <v>13804</v>
      </c>
      <c r="X220" s="441">
        <v>13848</v>
      </c>
      <c r="Y220" s="557">
        <v>97.78</v>
      </c>
      <c r="Z220" s="376">
        <v>-86</v>
      </c>
      <c r="AA220" s="376">
        <v>34</v>
      </c>
      <c r="AB220" s="441">
        <v>13752</v>
      </c>
      <c r="AC220" s="522">
        <v>1763</v>
      </c>
      <c r="AD220" s="375">
        <v>804</v>
      </c>
      <c r="AE220" s="519">
        <v>13</v>
      </c>
      <c r="AF220" s="99"/>
      <c r="AG220" s="319"/>
      <c r="AH220" s="320"/>
    </row>
    <row r="221" spans="1:34" x14ac:dyDescent="0.2">
      <c r="A221" s="263">
        <v>210</v>
      </c>
      <c r="B221" s="271" t="s">
        <v>446</v>
      </c>
      <c r="C221" s="264" t="s">
        <v>447</v>
      </c>
      <c r="D221" s="472">
        <v>46285</v>
      </c>
      <c r="E221" s="441">
        <v>37960</v>
      </c>
      <c r="F221" s="441">
        <v>40492</v>
      </c>
      <c r="G221" s="313">
        <f t="shared" si="6"/>
        <v>124737</v>
      </c>
      <c r="H221" s="441">
        <v>24482</v>
      </c>
      <c r="I221" s="441">
        <v>21332</v>
      </c>
      <c r="J221" s="441">
        <v>22213</v>
      </c>
      <c r="K221" s="313">
        <f t="shared" si="7"/>
        <v>68027</v>
      </c>
      <c r="L221" s="472">
        <v>135144</v>
      </c>
      <c r="M221" s="441">
        <v>1885</v>
      </c>
      <c r="N221" s="441">
        <v>131574</v>
      </c>
      <c r="O221" s="441">
        <v>133459</v>
      </c>
      <c r="P221" s="557">
        <v>98.75</v>
      </c>
      <c r="Q221" s="376">
        <v>588</v>
      </c>
      <c r="R221" s="441">
        <v>2061</v>
      </c>
      <c r="S221" s="441">
        <v>134223</v>
      </c>
      <c r="T221" s="522">
        <v>13228</v>
      </c>
      <c r="U221" s="472">
        <v>84074</v>
      </c>
      <c r="V221" s="376">
        <v>671</v>
      </c>
      <c r="W221" s="441">
        <v>81072</v>
      </c>
      <c r="X221" s="441">
        <v>81743</v>
      </c>
      <c r="Y221" s="557">
        <v>97.23</v>
      </c>
      <c r="Z221" s="441">
        <v>-1372</v>
      </c>
      <c r="AA221" s="376">
        <v>853</v>
      </c>
      <c r="AB221" s="441">
        <v>80553</v>
      </c>
      <c r="AC221" s="522">
        <v>8472</v>
      </c>
      <c r="AD221" s="375">
        <v>11263</v>
      </c>
      <c r="AE221" s="519">
        <v>250</v>
      </c>
      <c r="AF221" s="99"/>
      <c r="AG221" s="319"/>
      <c r="AH221" s="320"/>
    </row>
    <row r="222" spans="1:34" x14ac:dyDescent="0.2">
      <c r="A222" s="263">
        <v>211</v>
      </c>
      <c r="B222" s="271" t="s">
        <v>448</v>
      </c>
      <c r="C222" s="264" t="s">
        <v>449</v>
      </c>
      <c r="D222" s="472">
        <v>8612</v>
      </c>
      <c r="E222" s="441">
        <v>8396</v>
      </c>
      <c r="F222" s="441">
        <v>8310</v>
      </c>
      <c r="G222" s="313">
        <f t="shared" si="6"/>
        <v>25318</v>
      </c>
      <c r="H222" s="441">
        <v>6117</v>
      </c>
      <c r="I222" s="441">
        <v>2474</v>
      </c>
      <c r="J222" s="441">
        <v>2605</v>
      </c>
      <c r="K222" s="313">
        <f t="shared" si="7"/>
        <v>11196</v>
      </c>
      <c r="L222" s="472">
        <v>28619</v>
      </c>
      <c r="M222" s="376">
        <v>410</v>
      </c>
      <c r="N222" s="441">
        <v>27887</v>
      </c>
      <c r="O222" s="441">
        <v>28297</v>
      </c>
      <c r="P222" s="557">
        <v>98.87</v>
      </c>
      <c r="Q222" s="376">
        <v>250</v>
      </c>
      <c r="R222" s="376">
        <v>567</v>
      </c>
      <c r="S222" s="441">
        <v>28704</v>
      </c>
      <c r="T222" s="522">
        <v>3741</v>
      </c>
      <c r="U222" s="472">
        <v>13007</v>
      </c>
      <c r="V222" s="376">
        <v>146</v>
      </c>
      <c r="W222" s="441">
        <v>12537</v>
      </c>
      <c r="X222" s="441">
        <v>12683</v>
      </c>
      <c r="Y222" s="557">
        <v>97.51</v>
      </c>
      <c r="Z222" s="376">
        <v>-40</v>
      </c>
      <c r="AA222" s="376">
        <v>146</v>
      </c>
      <c r="AB222" s="441">
        <v>12643</v>
      </c>
      <c r="AC222" s="523">
        <v>960</v>
      </c>
      <c r="AD222" s="375">
        <v>976</v>
      </c>
      <c r="AE222" s="519">
        <v>134</v>
      </c>
      <c r="AF222" s="99"/>
      <c r="AG222" s="319"/>
      <c r="AH222" s="320"/>
    </row>
    <row r="223" spans="1:34" x14ac:dyDescent="0.2">
      <c r="A223" s="263">
        <v>212</v>
      </c>
      <c r="B223" s="271" t="s">
        <v>450</v>
      </c>
      <c r="C223" s="264" t="s">
        <v>451</v>
      </c>
      <c r="D223" s="472">
        <v>21379</v>
      </c>
      <c r="E223" s="441">
        <v>22422</v>
      </c>
      <c r="F223" s="441">
        <v>22437</v>
      </c>
      <c r="G223" s="313">
        <f t="shared" si="6"/>
        <v>66238</v>
      </c>
      <c r="H223" s="441">
        <v>17163</v>
      </c>
      <c r="I223" s="441">
        <v>16708</v>
      </c>
      <c r="J223" s="441">
        <v>17202</v>
      </c>
      <c r="K223" s="313">
        <f t="shared" si="7"/>
        <v>51073</v>
      </c>
      <c r="L223" s="472">
        <v>81531</v>
      </c>
      <c r="M223" s="376">
        <v>872</v>
      </c>
      <c r="N223" s="441">
        <v>74941</v>
      </c>
      <c r="O223" s="441">
        <v>75813</v>
      </c>
      <c r="P223" s="557">
        <v>92.99</v>
      </c>
      <c r="Q223" s="441">
        <v>1897</v>
      </c>
      <c r="R223" s="441">
        <v>1235</v>
      </c>
      <c r="S223" s="441">
        <v>78073</v>
      </c>
      <c r="T223" s="522">
        <v>13314</v>
      </c>
      <c r="U223" s="472">
        <v>64267</v>
      </c>
      <c r="V223" s="376">
        <v>770</v>
      </c>
      <c r="W223" s="441">
        <v>61765</v>
      </c>
      <c r="X223" s="441">
        <v>62535</v>
      </c>
      <c r="Y223" s="557">
        <v>97.3</v>
      </c>
      <c r="Z223" s="441">
        <v>-1048</v>
      </c>
      <c r="AA223" s="376">
        <v>450</v>
      </c>
      <c r="AB223" s="441">
        <v>61167</v>
      </c>
      <c r="AC223" s="522">
        <v>8313</v>
      </c>
      <c r="AD223" s="375">
        <v>13695</v>
      </c>
      <c r="AE223" s="519">
        <v>1013</v>
      </c>
      <c r="AF223" s="99"/>
      <c r="AG223" s="319"/>
      <c r="AH223" s="320"/>
    </row>
    <row r="224" spans="1:34" x14ac:dyDescent="0.2">
      <c r="A224" s="263">
        <v>213</v>
      </c>
      <c r="B224" s="271" t="s">
        <v>452</v>
      </c>
      <c r="C224" s="264" t="s">
        <v>453</v>
      </c>
      <c r="D224" s="472">
        <v>12133</v>
      </c>
      <c r="E224" s="441">
        <v>11986</v>
      </c>
      <c r="F224" s="441">
        <v>11969</v>
      </c>
      <c r="G224" s="313">
        <f t="shared" si="6"/>
        <v>36088</v>
      </c>
      <c r="H224" s="441">
        <v>4733</v>
      </c>
      <c r="I224" s="441">
        <v>3822</v>
      </c>
      <c r="J224" s="441">
        <v>4048</v>
      </c>
      <c r="K224" s="313">
        <f t="shared" si="7"/>
        <v>12603</v>
      </c>
      <c r="L224" s="472">
        <v>44935</v>
      </c>
      <c r="M224" s="376">
        <v>327</v>
      </c>
      <c r="N224" s="441">
        <v>43847</v>
      </c>
      <c r="O224" s="441">
        <v>44174</v>
      </c>
      <c r="P224" s="557">
        <v>98.31</v>
      </c>
      <c r="Q224" s="376">
        <v>354</v>
      </c>
      <c r="R224" s="376">
        <v>447</v>
      </c>
      <c r="S224" s="441">
        <v>44648</v>
      </c>
      <c r="T224" s="522">
        <v>9520</v>
      </c>
      <c r="U224" s="472">
        <v>16216</v>
      </c>
      <c r="V224" s="376">
        <v>134</v>
      </c>
      <c r="W224" s="441">
        <v>15718</v>
      </c>
      <c r="X224" s="441">
        <v>15852</v>
      </c>
      <c r="Y224" s="557">
        <v>97.76</v>
      </c>
      <c r="Z224" s="376">
        <v>88</v>
      </c>
      <c r="AA224" s="376">
        <v>172</v>
      </c>
      <c r="AB224" s="441">
        <v>15978</v>
      </c>
      <c r="AC224" s="522">
        <v>2818</v>
      </c>
      <c r="AD224" s="375">
        <v>1529</v>
      </c>
      <c r="AE224" s="519">
        <v>19</v>
      </c>
      <c r="AF224" s="99"/>
      <c r="AG224" s="319"/>
      <c r="AH224" s="320"/>
    </row>
    <row r="225" spans="1:34" x14ac:dyDescent="0.2">
      <c r="A225" s="263">
        <v>214</v>
      </c>
      <c r="B225" s="271" t="s">
        <v>454</v>
      </c>
      <c r="C225" s="264" t="s">
        <v>455</v>
      </c>
      <c r="D225" s="472">
        <v>8609</v>
      </c>
      <c r="E225" s="441">
        <v>8774</v>
      </c>
      <c r="F225" s="441">
        <v>8731</v>
      </c>
      <c r="G225" s="313">
        <f t="shared" si="6"/>
        <v>26114</v>
      </c>
      <c r="H225" s="441">
        <v>4234</v>
      </c>
      <c r="I225" s="441">
        <v>3847</v>
      </c>
      <c r="J225" s="441">
        <v>3484</v>
      </c>
      <c r="K225" s="313">
        <f t="shared" si="7"/>
        <v>11565</v>
      </c>
      <c r="L225" s="472">
        <v>29238</v>
      </c>
      <c r="M225" s="376">
        <v>271</v>
      </c>
      <c r="N225" s="441">
        <v>28110</v>
      </c>
      <c r="O225" s="441">
        <v>28381</v>
      </c>
      <c r="P225" s="557">
        <v>97.07</v>
      </c>
      <c r="Q225" s="376">
        <v>-39</v>
      </c>
      <c r="R225" s="376">
        <v>332</v>
      </c>
      <c r="S225" s="441">
        <v>28403</v>
      </c>
      <c r="T225" s="522">
        <v>3446</v>
      </c>
      <c r="U225" s="472">
        <v>13695</v>
      </c>
      <c r="V225" s="376">
        <v>203</v>
      </c>
      <c r="W225" s="441">
        <v>13109</v>
      </c>
      <c r="X225" s="441">
        <v>13312</v>
      </c>
      <c r="Y225" s="557">
        <v>97.2</v>
      </c>
      <c r="Z225" s="376">
        <v>-181</v>
      </c>
      <c r="AA225" s="376">
        <v>50</v>
      </c>
      <c r="AB225" s="441">
        <v>12978</v>
      </c>
      <c r="AC225" s="522">
        <v>1671</v>
      </c>
      <c r="AD225" s="375">
        <v>4003</v>
      </c>
      <c r="AE225" s="519">
        <v>97</v>
      </c>
      <c r="AF225" s="99"/>
      <c r="AG225" s="319"/>
      <c r="AH225" s="320"/>
    </row>
    <row r="226" spans="1:34" x14ac:dyDescent="0.2">
      <c r="A226" s="263">
        <v>215</v>
      </c>
      <c r="B226" s="271" t="s">
        <v>456</v>
      </c>
      <c r="C226" s="264" t="s">
        <v>457</v>
      </c>
      <c r="D226" s="472">
        <v>17477</v>
      </c>
      <c r="E226" s="441">
        <v>16474</v>
      </c>
      <c r="F226" s="441">
        <v>16432</v>
      </c>
      <c r="G226" s="313">
        <f t="shared" si="6"/>
        <v>50383</v>
      </c>
      <c r="H226" s="441">
        <v>5394</v>
      </c>
      <c r="I226" s="441">
        <v>4112</v>
      </c>
      <c r="J226" s="441">
        <v>4375</v>
      </c>
      <c r="K226" s="313">
        <f t="shared" si="7"/>
        <v>13881</v>
      </c>
      <c r="L226" s="472">
        <v>56490</v>
      </c>
      <c r="M226" s="376">
        <v>572</v>
      </c>
      <c r="N226" s="441">
        <v>55092</v>
      </c>
      <c r="O226" s="441">
        <v>55664</v>
      </c>
      <c r="P226" s="557">
        <v>98.54</v>
      </c>
      <c r="Q226" s="376">
        <v>539</v>
      </c>
      <c r="R226" s="376">
        <v>474</v>
      </c>
      <c r="S226" s="441">
        <v>56105</v>
      </c>
      <c r="T226" s="522">
        <v>7304</v>
      </c>
      <c r="U226" s="472">
        <v>16696</v>
      </c>
      <c r="V226" s="376">
        <v>61</v>
      </c>
      <c r="W226" s="441">
        <v>16350</v>
      </c>
      <c r="X226" s="441">
        <v>16411</v>
      </c>
      <c r="Y226" s="557">
        <v>98.29</v>
      </c>
      <c r="Z226" s="376">
        <v>-45</v>
      </c>
      <c r="AA226" s="376">
        <v>82</v>
      </c>
      <c r="AB226" s="441">
        <v>16387</v>
      </c>
      <c r="AC226" s="522">
        <v>1687</v>
      </c>
      <c r="AD226" s="375">
        <v>1802</v>
      </c>
      <c r="AE226" s="519">
        <v>45</v>
      </c>
      <c r="AF226" s="99"/>
      <c r="AG226" s="319"/>
      <c r="AH226" s="320"/>
    </row>
    <row r="227" spans="1:34" x14ac:dyDescent="0.2">
      <c r="A227" s="263">
        <v>216</v>
      </c>
      <c r="B227" s="271" t="s">
        <v>458</v>
      </c>
      <c r="C227" s="264" t="s">
        <v>459</v>
      </c>
      <c r="D227" s="472">
        <v>27639</v>
      </c>
      <c r="E227" s="441">
        <v>27417</v>
      </c>
      <c r="F227" s="441">
        <v>29119</v>
      </c>
      <c r="G227" s="313">
        <f t="shared" si="6"/>
        <v>84175</v>
      </c>
      <c r="H227" s="441">
        <v>21775</v>
      </c>
      <c r="I227" s="441">
        <v>20219</v>
      </c>
      <c r="J227" s="441">
        <v>21618</v>
      </c>
      <c r="K227" s="313">
        <f t="shared" si="7"/>
        <v>63612</v>
      </c>
      <c r="L227" s="472">
        <v>96713</v>
      </c>
      <c r="M227" s="376">
        <v>487</v>
      </c>
      <c r="N227" s="441">
        <v>93407</v>
      </c>
      <c r="O227" s="441">
        <v>93894</v>
      </c>
      <c r="P227" s="557">
        <v>97.09</v>
      </c>
      <c r="Q227" s="441">
        <v>1460</v>
      </c>
      <c r="R227" s="376">
        <v>608</v>
      </c>
      <c r="S227" s="441">
        <v>95475</v>
      </c>
      <c r="T227" s="522">
        <v>15797</v>
      </c>
      <c r="U227" s="472">
        <v>74883</v>
      </c>
      <c r="V227" s="376">
        <v>627</v>
      </c>
      <c r="W227" s="441">
        <v>72905</v>
      </c>
      <c r="X227" s="441">
        <v>73532</v>
      </c>
      <c r="Y227" s="557">
        <v>98.2</v>
      </c>
      <c r="Z227" s="376">
        <v>-743</v>
      </c>
      <c r="AA227" s="376">
        <v>701</v>
      </c>
      <c r="AB227" s="441">
        <v>72863</v>
      </c>
      <c r="AC227" s="522">
        <v>8950</v>
      </c>
      <c r="AD227" s="375">
        <v>6533</v>
      </c>
      <c r="AE227" s="519">
        <v>192</v>
      </c>
      <c r="AF227" s="99"/>
      <c r="AG227" s="319"/>
      <c r="AH227" s="320"/>
    </row>
    <row r="228" spans="1:34" x14ac:dyDescent="0.2">
      <c r="A228" s="263">
        <v>217</v>
      </c>
      <c r="B228" s="271" t="s">
        <v>460</v>
      </c>
      <c r="C228" s="264" t="s">
        <v>461</v>
      </c>
      <c r="D228" s="472">
        <v>15411</v>
      </c>
      <c r="E228" s="441">
        <v>14853</v>
      </c>
      <c r="F228" s="441">
        <v>15123</v>
      </c>
      <c r="G228" s="313">
        <f t="shared" si="6"/>
        <v>45387</v>
      </c>
      <c r="H228" s="441">
        <v>13581</v>
      </c>
      <c r="I228" s="441">
        <v>10495</v>
      </c>
      <c r="J228" s="441">
        <v>11586</v>
      </c>
      <c r="K228" s="313">
        <f t="shared" si="7"/>
        <v>35662</v>
      </c>
      <c r="L228" s="472">
        <v>50748</v>
      </c>
      <c r="M228" s="376">
        <v>533</v>
      </c>
      <c r="N228" s="441">
        <v>48982</v>
      </c>
      <c r="O228" s="441">
        <v>49515</v>
      </c>
      <c r="P228" s="557">
        <v>97.57</v>
      </c>
      <c r="Q228" s="376">
        <v>630</v>
      </c>
      <c r="R228" s="376">
        <v>569</v>
      </c>
      <c r="S228" s="441">
        <v>50181</v>
      </c>
      <c r="T228" s="522">
        <v>6377</v>
      </c>
      <c r="U228" s="472">
        <v>41161</v>
      </c>
      <c r="V228" s="376">
        <v>315</v>
      </c>
      <c r="W228" s="441">
        <v>40526</v>
      </c>
      <c r="X228" s="441">
        <v>40841</v>
      </c>
      <c r="Y228" s="557">
        <v>99.22</v>
      </c>
      <c r="Z228" s="376">
        <v>-862</v>
      </c>
      <c r="AA228" s="376">
        <v>423</v>
      </c>
      <c r="AB228" s="441">
        <v>40087</v>
      </c>
      <c r="AC228" s="522">
        <v>3860</v>
      </c>
      <c r="AD228" s="375">
        <v>2788</v>
      </c>
      <c r="AE228" s="519">
        <v>254</v>
      </c>
      <c r="AF228" s="99"/>
      <c r="AG228" s="319"/>
      <c r="AH228" s="320"/>
    </row>
    <row r="229" spans="1:34" x14ac:dyDescent="0.2">
      <c r="A229" s="263">
        <v>218</v>
      </c>
      <c r="B229" s="271" t="s">
        <v>462</v>
      </c>
      <c r="C229" s="264" t="s">
        <v>463</v>
      </c>
      <c r="D229" s="472">
        <v>14423</v>
      </c>
      <c r="E229" s="441">
        <v>14060</v>
      </c>
      <c r="F229" s="441">
        <v>13708</v>
      </c>
      <c r="G229" s="313">
        <f t="shared" si="6"/>
        <v>42191</v>
      </c>
      <c r="H229" s="441">
        <v>11479</v>
      </c>
      <c r="I229" s="441">
        <v>11870</v>
      </c>
      <c r="J229" s="441">
        <v>11446</v>
      </c>
      <c r="K229" s="313">
        <f t="shared" si="7"/>
        <v>34795</v>
      </c>
      <c r="L229" s="472">
        <v>48750</v>
      </c>
      <c r="M229" s="376">
        <v>736</v>
      </c>
      <c r="N229" s="441">
        <v>47343</v>
      </c>
      <c r="O229" s="441">
        <v>48079</v>
      </c>
      <c r="P229" s="557">
        <v>98.62</v>
      </c>
      <c r="Q229" s="376">
        <v>168</v>
      </c>
      <c r="R229" s="376">
        <v>922</v>
      </c>
      <c r="S229" s="441">
        <v>48433</v>
      </c>
      <c r="T229" s="522">
        <v>6583</v>
      </c>
      <c r="U229" s="472">
        <v>44057</v>
      </c>
      <c r="V229" s="376">
        <v>2</v>
      </c>
      <c r="W229" s="441">
        <v>43265</v>
      </c>
      <c r="X229" s="441">
        <v>43267</v>
      </c>
      <c r="Y229" s="557">
        <v>98.21</v>
      </c>
      <c r="Z229" s="441">
        <v>-1566</v>
      </c>
      <c r="AA229" s="441">
        <v>1212</v>
      </c>
      <c r="AB229" s="441">
        <v>42911</v>
      </c>
      <c r="AC229" s="522">
        <v>6364</v>
      </c>
      <c r="AD229" s="375">
        <v>1181</v>
      </c>
      <c r="AE229" s="519">
        <v>40</v>
      </c>
      <c r="AF229" s="99"/>
      <c r="AG229" s="319"/>
      <c r="AH229" s="320"/>
    </row>
    <row r="230" spans="1:34" x14ac:dyDescent="0.2">
      <c r="A230" s="263">
        <v>219</v>
      </c>
      <c r="B230" s="271" t="s">
        <v>464</v>
      </c>
      <c r="C230" s="264" t="s">
        <v>465</v>
      </c>
      <c r="D230" s="472">
        <v>19204</v>
      </c>
      <c r="E230" s="441">
        <v>19148</v>
      </c>
      <c r="F230" s="441">
        <v>18595</v>
      </c>
      <c r="G230" s="313">
        <f t="shared" si="6"/>
        <v>56947</v>
      </c>
      <c r="H230" s="441">
        <v>7895</v>
      </c>
      <c r="I230" s="441">
        <v>7098</v>
      </c>
      <c r="J230" s="441">
        <v>6484</v>
      </c>
      <c r="K230" s="313">
        <f t="shared" si="7"/>
        <v>21477</v>
      </c>
      <c r="L230" s="472">
        <v>63806</v>
      </c>
      <c r="M230" s="376">
        <v>541</v>
      </c>
      <c r="N230" s="441">
        <v>62694</v>
      </c>
      <c r="O230" s="441">
        <v>63235</v>
      </c>
      <c r="P230" s="557">
        <v>99.11</v>
      </c>
      <c r="Q230" s="376">
        <v>153</v>
      </c>
      <c r="R230" s="376">
        <v>609</v>
      </c>
      <c r="S230" s="441">
        <v>63456</v>
      </c>
      <c r="T230" s="522">
        <v>7924</v>
      </c>
      <c r="U230" s="472">
        <v>24930</v>
      </c>
      <c r="V230" s="376">
        <v>480</v>
      </c>
      <c r="W230" s="441">
        <v>24139</v>
      </c>
      <c r="X230" s="441">
        <v>24619</v>
      </c>
      <c r="Y230" s="557">
        <v>98.75</v>
      </c>
      <c r="Z230" s="441">
        <v>-1632</v>
      </c>
      <c r="AA230" s="376">
        <v>160</v>
      </c>
      <c r="AB230" s="441">
        <v>22667</v>
      </c>
      <c r="AC230" s="522">
        <v>1608</v>
      </c>
      <c r="AD230" s="375">
        <v>1547</v>
      </c>
      <c r="AE230" s="519">
        <v>92</v>
      </c>
      <c r="AF230" s="99"/>
      <c r="AG230" s="319"/>
      <c r="AH230" s="320"/>
    </row>
    <row r="231" spans="1:34" x14ac:dyDescent="0.2">
      <c r="A231" s="263">
        <v>220</v>
      </c>
      <c r="B231" s="271" t="s">
        <v>466</v>
      </c>
      <c r="C231" s="264" t="s">
        <v>467</v>
      </c>
      <c r="D231" s="472">
        <v>12355</v>
      </c>
      <c r="E231" s="441">
        <v>12462</v>
      </c>
      <c r="F231" s="441">
        <v>12775</v>
      </c>
      <c r="G231" s="313">
        <f t="shared" si="6"/>
        <v>37592</v>
      </c>
      <c r="H231" s="441">
        <v>14004</v>
      </c>
      <c r="I231" s="441">
        <v>10630</v>
      </c>
      <c r="J231" s="441">
        <v>11386</v>
      </c>
      <c r="K231" s="313">
        <f t="shared" si="7"/>
        <v>36020</v>
      </c>
      <c r="L231" s="472">
        <v>42705</v>
      </c>
      <c r="M231" s="376">
        <v>241</v>
      </c>
      <c r="N231" s="441">
        <v>41732</v>
      </c>
      <c r="O231" s="441">
        <v>41973</v>
      </c>
      <c r="P231" s="557">
        <v>98.29</v>
      </c>
      <c r="Q231" s="376">
        <v>235</v>
      </c>
      <c r="R231" s="376">
        <v>295</v>
      </c>
      <c r="S231" s="441">
        <v>42262</v>
      </c>
      <c r="T231" s="522">
        <v>5328</v>
      </c>
      <c r="U231" s="472">
        <v>45600</v>
      </c>
      <c r="V231" s="376">
        <v>610</v>
      </c>
      <c r="W231" s="441">
        <v>44448</v>
      </c>
      <c r="X231" s="441">
        <v>45058</v>
      </c>
      <c r="Y231" s="557">
        <v>98.81</v>
      </c>
      <c r="Z231" s="441">
        <v>-2028</v>
      </c>
      <c r="AA231" s="376">
        <v>458</v>
      </c>
      <c r="AB231" s="441">
        <v>42878</v>
      </c>
      <c r="AC231" s="522">
        <v>5540</v>
      </c>
      <c r="AD231" s="375">
        <v>2111</v>
      </c>
      <c r="AE231" s="519">
        <v>102</v>
      </c>
      <c r="AF231" s="99"/>
      <c r="AG231" s="319"/>
      <c r="AH231" s="320"/>
    </row>
    <row r="232" spans="1:34" x14ac:dyDescent="0.2">
      <c r="A232" s="263">
        <v>221</v>
      </c>
      <c r="B232" s="271" t="s">
        <v>468</v>
      </c>
      <c r="C232" s="264" t="s">
        <v>469</v>
      </c>
      <c r="D232" s="472">
        <v>7397</v>
      </c>
      <c r="E232" s="441">
        <v>7248</v>
      </c>
      <c r="F232" s="441">
        <v>7001</v>
      </c>
      <c r="G232" s="313">
        <f t="shared" si="6"/>
        <v>21646</v>
      </c>
      <c r="H232" s="441">
        <v>3799</v>
      </c>
      <c r="I232" s="441">
        <v>2674</v>
      </c>
      <c r="J232" s="441">
        <v>2510</v>
      </c>
      <c r="K232" s="313">
        <f t="shared" si="7"/>
        <v>8983</v>
      </c>
      <c r="L232" s="472">
        <v>24029</v>
      </c>
      <c r="M232" s="376">
        <v>172</v>
      </c>
      <c r="N232" s="441">
        <v>23580</v>
      </c>
      <c r="O232" s="441">
        <v>23752</v>
      </c>
      <c r="P232" s="557">
        <v>98.85</v>
      </c>
      <c r="Q232" s="376">
        <v>149</v>
      </c>
      <c r="R232" s="376">
        <v>192</v>
      </c>
      <c r="S232" s="441">
        <v>23921</v>
      </c>
      <c r="T232" s="522">
        <v>2807</v>
      </c>
      <c r="U232" s="472">
        <v>9920</v>
      </c>
      <c r="V232" s="376">
        <v>57</v>
      </c>
      <c r="W232" s="441">
        <v>9743</v>
      </c>
      <c r="X232" s="441">
        <v>9800</v>
      </c>
      <c r="Y232" s="557">
        <v>98.79</v>
      </c>
      <c r="Z232" s="376">
        <v>-126</v>
      </c>
      <c r="AA232" s="376">
        <v>96</v>
      </c>
      <c r="AB232" s="441">
        <v>9713</v>
      </c>
      <c r="AC232" s="523">
        <v>768</v>
      </c>
      <c r="AD232" s="375">
        <v>556</v>
      </c>
      <c r="AE232" s="519">
        <v>33</v>
      </c>
      <c r="AF232" s="99"/>
      <c r="AG232" s="319"/>
      <c r="AH232" s="320"/>
    </row>
    <row r="233" spans="1:34" x14ac:dyDescent="0.2">
      <c r="A233" s="263">
        <v>222</v>
      </c>
      <c r="B233" s="271" t="s">
        <v>470</v>
      </c>
      <c r="C233" s="264" t="s">
        <v>471</v>
      </c>
      <c r="D233" s="472">
        <v>9388</v>
      </c>
      <c r="E233" s="441">
        <v>9238</v>
      </c>
      <c r="F233" s="441">
        <v>9034</v>
      </c>
      <c r="G233" s="313">
        <f t="shared" si="6"/>
        <v>27660</v>
      </c>
      <c r="H233" s="441">
        <v>5594</v>
      </c>
      <c r="I233" s="441">
        <v>4302</v>
      </c>
      <c r="J233" s="441">
        <v>3635</v>
      </c>
      <c r="K233" s="313">
        <f t="shared" si="7"/>
        <v>13531</v>
      </c>
      <c r="L233" s="472">
        <v>31035</v>
      </c>
      <c r="M233" s="376">
        <v>343</v>
      </c>
      <c r="N233" s="441">
        <v>30237</v>
      </c>
      <c r="O233" s="441">
        <v>30580</v>
      </c>
      <c r="P233" s="557">
        <v>98.53</v>
      </c>
      <c r="Q233" s="376">
        <v>819</v>
      </c>
      <c r="R233" s="376">
        <v>433</v>
      </c>
      <c r="S233" s="441">
        <v>31489</v>
      </c>
      <c r="T233" s="522">
        <v>4623</v>
      </c>
      <c r="U233" s="472">
        <v>16142</v>
      </c>
      <c r="V233" s="376">
        <v>257</v>
      </c>
      <c r="W233" s="441">
        <v>15744</v>
      </c>
      <c r="X233" s="441">
        <v>16001</v>
      </c>
      <c r="Y233" s="557">
        <v>99.13</v>
      </c>
      <c r="Z233" s="376">
        <v>-554</v>
      </c>
      <c r="AA233" s="376">
        <v>91</v>
      </c>
      <c r="AB233" s="441">
        <v>15281</v>
      </c>
      <c r="AC233" s="522">
        <v>1792</v>
      </c>
      <c r="AD233" s="375">
        <v>806</v>
      </c>
      <c r="AE233" s="519">
        <v>127</v>
      </c>
      <c r="AF233" s="99"/>
      <c r="AG233" s="319"/>
      <c r="AH233" s="320"/>
    </row>
    <row r="234" spans="1:34" x14ac:dyDescent="0.2">
      <c r="A234" s="263">
        <v>223</v>
      </c>
      <c r="B234" s="271" t="s">
        <v>472</v>
      </c>
      <c r="C234" s="264" t="s">
        <v>473</v>
      </c>
      <c r="D234" s="472">
        <v>24771</v>
      </c>
      <c r="E234" s="441">
        <v>25523.040000000001</v>
      </c>
      <c r="F234" s="441">
        <v>24768</v>
      </c>
      <c r="G234" s="313">
        <f t="shared" si="6"/>
        <v>75062.040000000008</v>
      </c>
      <c r="H234" s="441">
        <v>26483</v>
      </c>
      <c r="I234" s="441">
        <v>27425.72</v>
      </c>
      <c r="J234" s="441">
        <v>23241</v>
      </c>
      <c r="K234" s="313">
        <f t="shared" si="7"/>
        <v>77149.72</v>
      </c>
      <c r="L234" s="472">
        <v>89917</v>
      </c>
      <c r="M234" s="441">
        <v>1579</v>
      </c>
      <c r="N234" s="441">
        <v>81296</v>
      </c>
      <c r="O234" s="441">
        <v>82875</v>
      </c>
      <c r="P234" s="557">
        <v>92.17</v>
      </c>
      <c r="Q234" s="441">
        <v>4433</v>
      </c>
      <c r="R234" s="441">
        <v>1563</v>
      </c>
      <c r="S234" s="441">
        <v>87292</v>
      </c>
      <c r="T234" s="522">
        <v>13559</v>
      </c>
      <c r="U234" s="472">
        <v>96680</v>
      </c>
      <c r="V234" s="376">
        <v>811</v>
      </c>
      <c r="W234" s="441">
        <v>90104</v>
      </c>
      <c r="X234" s="441">
        <v>90915</v>
      </c>
      <c r="Y234" s="557">
        <v>94.04</v>
      </c>
      <c r="Z234" s="441">
        <v>7413</v>
      </c>
      <c r="AA234" s="441">
        <v>1879</v>
      </c>
      <c r="AB234" s="441">
        <v>99396</v>
      </c>
      <c r="AC234" s="522">
        <v>14033</v>
      </c>
      <c r="AD234" s="375">
        <v>30702</v>
      </c>
      <c r="AE234" s="519">
        <v>2286</v>
      </c>
      <c r="AF234" s="99"/>
      <c r="AG234" s="319"/>
      <c r="AH234" s="320"/>
    </row>
    <row r="235" spans="1:34" x14ac:dyDescent="0.2">
      <c r="A235" s="263">
        <v>224</v>
      </c>
      <c r="B235" s="271" t="s">
        <v>474</v>
      </c>
      <c r="C235" s="264" t="s">
        <v>475</v>
      </c>
      <c r="D235" s="472">
        <v>26060</v>
      </c>
      <c r="E235" s="441">
        <v>26051</v>
      </c>
      <c r="F235" s="441">
        <v>25394</v>
      </c>
      <c r="G235" s="313">
        <f t="shared" si="6"/>
        <v>77505</v>
      </c>
      <c r="H235" s="441">
        <v>28977</v>
      </c>
      <c r="I235" s="441">
        <v>28911</v>
      </c>
      <c r="J235" s="441">
        <v>26772</v>
      </c>
      <c r="K235" s="313">
        <f t="shared" si="7"/>
        <v>84660</v>
      </c>
      <c r="L235" s="472">
        <v>89939</v>
      </c>
      <c r="M235" s="441">
        <v>3632</v>
      </c>
      <c r="N235" s="441">
        <v>84527</v>
      </c>
      <c r="O235" s="441">
        <v>88159</v>
      </c>
      <c r="P235" s="557">
        <v>98.02</v>
      </c>
      <c r="Q235" s="441">
        <v>1785</v>
      </c>
      <c r="R235" s="441">
        <v>2841</v>
      </c>
      <c r="S235" s="441">
        <v>89153</v>
      </c>
      <c r="T235" s="522">
        <v>13832</v>
      </c>
      <c r="U235" s="472">
        <v>99627</v>
      </c>
      <c r="V235" s="441">
        <v>1123</v>
      </c>
      <c r="W235" s="441">
        <v>95805</v>
      </c>
      <c r="X235" s="441">
        <v>96928</v>
      </c>
      <c r="Y235" s="557">
        <v>97.29</v>
      </c>
      <c r="Z235" s="376">
        <v>-739</v>
      </c>
      <c r="AA235" s="441">
        <v>1037</v>
      </c>
      <c r="AB235" s="441">
        <v>96103</v>
      </c>
      <c r="AC235" s="522">
        <v>11575</v>
      </c>
      <c r="AD235" s="375">
        <v>20114</v>
      </c>
      <c r="AE235" s="519">
        <v>746</v>
      </c>
      <c r="AF235" s="99"/>
      <c r="AG235" s="319"/>
      <c r="AH235" s="320"/>
    </row>
    <row r="236" spans="1:34" x14ac:dyDescent="0.2">
      <c r="A236" s="263">
        <v>225</v>
      </c>
      <c r="B236" s="271" t="s">
        <v>476</v>
      </c>
      <c r="C236" s="264" t="s">
        <v>477</v>
      </c>
      <c r="D236" s="472">
        <v>17193</v>
      </c>
      <c r="E236" s="441">
        <v>16868</v>
      </c>
      <c r="F236" s="441">
        <v>15832</v>
      </c>
      <c r="G236" s="313">
        <f t="shared" si="6"/>
        <v>49893</v>
      </c>
      <c r="H236" s="441">
        <v>10742</v>
      </c>
      <c r="I236" s="441">
        <v>7390</v>
      </c>
      <c r="J236" s="441">
        <v>8524</v>
      </c>
      <c r="K236" s="313">
        <f t="shared" si="7"/>
        <v>26656</v>
      </c>
      <c r="L236" s="472">
        <v>57331</v>
      </c>
      <c r="M236" s="376">
        <v>958</v>
      </c>
      <c r="N236" s="441">
        <v>54883</v>
      </c>
      <c r="O236" s="441">
        <v>55841</v>
      </c>
      <c r="P236" s="557">
        <v>97.4</v>
      </c>
      <c r="Q236" s="441">
        <v>1923</v>
      </c>
      <c r="R236" s="441">
        <v>1133</v>
      </c>
      <c r="S236" s="441">
        <v>57939</v>
      </c>
      <c r="T236" s="522">
        <v>9214</v>
      </c>
      <c r="U236" s="472">
        <v>32800</v>
      </c>
      <c r="V236" s="376">
        <v>377</v>
      </c>
      <c r="W236" s="441">
        <v>31882</v>
      </c>
      <c r="X236" s="441">
        <v>32259</v>
      </c>
      <c r="Y236" s="557">
        <v>98.35</v>
      </c>
      <c r="Z236" s="441">
        <v>1747</v>
      </c>
      <c r="AA236" s="376">
        <v>583</v>
      </c>
      <c r="AB236" s="441">
        <v>34212</v>
      </c>
      <c r="AC236" s="522">
        <v>4246</v>
      </c>
      <c r="AD236" s="375">
        <v>3994</v>
      </c>
      <c r="AE236" s="519">
        <v>448</v>
      </c>
      <c r="AF236" s="99"/>
      <c r="AG236" s="319"/>
      <c r="AH236" s="320"/>
    </row>
    <row r="237" spans="1:34" x14ac:dyDescent="0.2">
      <c r="A237" s="263">
        <v>226</v>
      </c>
      <c r="B237" s="271" t="s">
        <v>478</v>
      </c>
      <c r="C237" s="264" t="s">
        <v>479</v>
      </c>
      <c r="D237" s="472">
        <v>16259</v>
      </c>
      <c r="E237" s="441">
        <v>16060</v>
      </c>
      <c r="F237" s="441">
        <v>16059</v>
      </c>
      <c r="G237" s="313">
        <f t="shared" si="6"/>
        <v>48378</v>
      </c>
      <c r="H237" s="441">
        <v>10648</v>
      </c>
      <c r="I237" s="441">
        <v>10392</v>
      </c>
      <c r="J237" s="441">
        <v>10232</v>
      </c>
      <c r="K237" s="313">
        <f t="shared" si="7"/>
        <v>31272</v>
      </c>
      <c r="L237" s="472">
        <v>55020</v>
      </c>
      <c r="M237" s="376">
        <v>763</v>
      </c>
      <c r="N237" s="441">
        <v>53134</v>
      </c>
      <c r="O237" s="441">
        <v>53897</v>
      </c>
      <c r="P237" s="557">
        <v>97.96</v>
      </c>
      <c r="Q237" s="376">
        <v>774</v>
      </c>
      <c r="R237" s="376">
        <v>872</v>
      </c>
      <c r="S237" s="441">
        <v>54780</v>
      </c>
      <c r="T237" s="522">
        <v>7329</v>
      </c>
      <c r="U237" s="472">
        <v>36360</v>
      </c>
      <c r="V237" s="376">
        <v>139</v>
      </c>
      <c r="W237" s="441">
        <v>35606</v>
      </c>
      <c r="X237" s="441">
        <v>35745</v>
      </c>
      <c r="Y237" s="557">
        <v>98.31</v>
      </c>
      <c r="Z237" s="376">
        <v>-655</v>
      </c>
      <c r="AA237" s="376">
        <v>242</v>
      </c>
      <c r="AB237" s="441">
        <v>35193</v>
      </c>
      <c r="AC237" s="522">
        <v>4039</v>
      </c>
      <c r="AD237" s="375">
        <v>2664</v>
      </c>
      <c r="AE237" s="519">
        <v>44</v>
      </c>
      <c r="AF237" s="99"/>
      <c r="AG237" s="319"/>
      <c r="AH237" s="320"/>
    </row>
    <row r="238" spans="1:34" x14ac:dyDescent="0.2">
      <c r="A238" s="263">
        <v>227</v>
      </c>
      <c r="B238" s="271" t="s">
        <v>480</v>
      </c>
      <c r="C238" s="264" t="s">
        <v>481</v>
      </c>
      <c r="D238" s="472">
        <v>35320</v>
      </c>
      <c r="E238" s="441">
        <v>34965</v>
      </c>
      <c r="F238" s="441">
        <v>35119</v>
      </c>
      <c r="G238" s="313">
        <f t="shared" si="6"/>
        <v>105404</v>
      </c>
      <c r="H238" s="441">
        <v>23258</v>
      </c>
      <c r="I238" s="441">
        <v>16878</v>
      </c>
      <c r="J238" s="441">
        <v>17432</v>
      </c>
      <c r="K238" s="313">
        <f t="shared" si="7"/>
        <v>57568</v>
      </c>
      <c r="L238" s="472">
        <v>120296</v>
      </c>
      <c r="M238" s="376">
        <v>913</v>
      </c>
      <c r="N238" s="441">
        <v>114782</v>
      </c>
      <c r="O238" s="441">
        <v>115695</v>
      </c>
      <c r="P238" s="557">
        <v>96.18</v>
      </c>
      <c r="Q238" s="441">
        <v>1246</v>
      </c>
      <c r="R238" s="376">
        <v>897</v>
      </c>
      <c r="S238" s="441">
        <v>116925</v>
      </c>
      <c r="T238" s="522">
        <v>15069</v>
      </c>
      <c r="U238" s="472">
        <v>68955</v>
      </c>
      <c r="V238" s="376">
        <v>182</v>
      </c>
      <c r="W238" s="441">
        <v>67239</v>
      </c>
      <c r="X238" s="441">
        <v>67421</v>
      </c>
      <c r="Y238" s="557">
        <v>97.78</v>
      </c>
      <c r="Z238" s="441">
        <v>-3168</v>
      </c>
      <c r="AA238" s="376">
        <v>195</v>
      </c>
      <c r="AB238" s="441">
        <v>64266</v>
      </c>
      <c r="AC238" s="522">
        <v>7230</v>
      </c>
      <c r="AD238" s="375">
        <v>14219</v>
      </c>
      <c r="AE238" s="519">
        <v>976</v>
      </c>
      <c r="AF238" s="99"/>
      <c r="AG238" s="319"/>
      <c r="AH238" s="320"/>
    </row>
    <row r="239" spans="1:34" x14ac:dyDescent="0.2">
      <c r="A239" s="263">
        <v>228</v>
      </c>
      <c r="B239" s="271" t="s">
        <v>482</v>
      </c>
      <c r="C239" s="264" t="s">
        <v>483</v>
      </c>
      <c r="D239" s="472">
        <v>13097</v>
      </c>
      <c r="E239" s="441">
        <v>12578</v>
      </c>
      <c r="F239" s="441">
        <v>12880</v>
      </c>
      <c r="G239" s="313">
        <f t="shared" si="6"/>
        <v>38555</v>
      </c>
      <c r="H239" s="441">
        <v>12137</v>
      </c>
      <c r="I239" s="441">
        <v>11848</v>
      </c>
      <c r="J239" s="441">
        <v>11791</v>
      </c>
      <c r="K239" s="313">
        <f t="shared" si="7"/>
        <v>35776</v>
      </c>
      <c r="L239" s="472">
        <v>43688</v>
      </c>
      <c r="M239" s="376">
        <v>357</v>
      </c>
      <c r="N239" s="441">
        <v>42218</v>
      </c>
      <c r="O239" s="441">
        <v>42575</v>
      </c>
      <c r="P239" s="557">
        <v>97.45</v>
      </c>
      <c r="Q239" s="376">
        <v>495</v>
      </c>
      <c r="R239" s="376">
        <v>495</v>
      </c>
      <c r="S239" s="441">
        <v>43208</v>
      </c>
      <c r="T239" s="522">
        <v>9305</v>
      </c>
      <c r="U239" s="472">
        <v>42321</v>
      </c>
      <c r="V239" s="376">
        <v>65</v>
      </c>
      <c r="W239" s="441">
        <v>41450</v>
      </c>
      <c r="X239" s="441">
        <v>41515</v>
      </c>
      <c r="Y239" s="557">
        <v>98.1</v>
      </c>
      <c r="Z239" s="376">
        <v>-374</v>
      </c>
      <c r="AA239" s="376">
        <v>255</v>
      </c>
      <c r="AB239" s="441">
        <v>41331</v>
      </c>
      <c r="AC239" s="522">
        <v>4029</v>
      </c>
      <c r="AD239" s="375">
        <v>2720</v>
      </c>
      <c r="AE239" s="519">
        <v>113</v>
      </c>
      <c r="AF239" s="99"/>
      <c r="AG239" s="319"/>
      <c r="AH239" s="320"/>
    </row>
    <row r="240" spans="1:34" x14ac:dyDescent="0.2">
      <c r="A240" s="263">
        <v>229</v>
      </c>
      <c r="B240" s="271" t="s">
        <v>484</v>
      </c>
      <c r="C240" s="264" t="s">
        <v>485</v>
      </c>
      <c r="D240" s="472">
        <v>22019</v>
      </c>
      <c r="E240" s="441">
        <v>21259</v>
      </c>
      <c r="F240" s="441">
        <v>21339</v>
      </c>
      <c r="G240" s="313">
        <f t="shared" si="6"/>
        <v>64617</v>
      </c>
      <c r="H240" s="441">
        <v>10673</v>
      </c>
      <c r="I240" s="441">
        <v>9340</v>
      </c>
      <c r="J240" s="441">
        <v>9421</v>
      </c>
      <c r="K240" s="313">
        <f t="shared" si="7"/>
        <v>29434</v>
      </c>
      <c r="L240" s="472">
        <v>72098</v>
      </c>
      <c r="M240" s="441">
        <v>1037</v>
      </c>
      <c r="N240" s="441">
        <v>69970</v>
      </c>
      <c r="O240" s="441">
        <v>71007</v>
      </c>
      <c r="P240" s="557">
        <v>98.49</v>
      </c>
      <c r="Q240" s="376">
        <v>699</v>
      </c>
      <c r="R240" s="441">
        <v>1277</v>
      </c>
      <c r="S240" s="441">
        <v>71946</v>
      </c>
      <c r="T240" s="522">
        <v>10041</v>
      </c>
      <c r="U240" s="472">
        <v>35626</v>
      </c>
      <c r="V240" s="376">
        <v>307</v>
      </c>
      <c r="W240" s="441">
        <v>34323</v>
      </c>
      <c r="X240" s="441">
        <v>34630</v>
      </c>
      <c r="Y240" s="557">
        <v>97.2</v>
      </c>
      <c r="Z240" s="376">
        <v>-123</v>
      </c>
      <c r="AA240" s="376">
        <v>770</v>
      </c>
      <c r="AB240" s="441">
        <v>34970</v>
      </c>
      <c r="AC240" s="522">
        <v>3739</v>
      </c>
      <c r="AD240" s="375">
        <v>3467</v>
      </c>
      <c r="AE240" s="519">
        <v>380</v>
      </c>
      <c r="AF240" s="99"/>
      <c r="AG240" s="319"/>
      <c r="AH240" s="320"/>
    </row>
    <row r="241" spans="1:34" x14ac:dyDescent="0.2">
      <c r="A241" s="263">
        <v>230</v>
      </c>
      <c r="B241" s="271" t="s">
        <v>486</v>
      </c>
      <c r="C241" s="264" t="s">
        <v>487</v>
      </c>
      <c r="D241" s="472">
        <v>54877</v>
      </c>
      <c r="E241" s="441">
        <v>53738</v>
      </c>
      <c r="F241" s="441">
        <v>54211</v>
      </c>
      <c r="G241" s="313">
        <f t="shared" si="6"/>
        <v>162826</v>
      </c>
      <c r="H241" s="441">
        <v>64905</v>
      </c>
      <c r="I241" s="441">
        <v>59427</v>
      </c>
      <c r="J241" s="441">
        <v>54707</v>
      </c>
      <c r="K241" s="313">
        <f t="shared" si="7"/>
        <v>179039</v>
      </c>
      <c r="L241" s="472">
        <v>200065</v>
      </c>
      <c r="M241" s="441">
        <v>2155</v>
      </c>
      <c r="N241" s="441">
        <v>185329</v>
      </c>
      <c r="O241" s="441">
        <v>187484</v>
      </c>
      <c r="P241" s="557">
        <v>93.71</v>
      </c>
      <c r="Q241" s="441">
        <v>5814</v>
      </c>
      <c r="R241" s="441">
        <v>3053</v>
      </c>
      <c r="S241" s="441">
        <v>194196</v>
      </c>
      <c r="T241" s="522">
        <v>33673</v>
      </c>
      <c r="U241" s="472">
        <v>212148</v>
      </c>
      <c r="V241" s="376">
        <v>334</v>
      </c>
      <c r="W241" s="441">
        <v>206759</v>
      </c>
      <c r="X241" s="441">
        <v>207093</v>
      </c>
      <c r="Y241" s="557">
        <v>97.62</v>
      </c>
      <c r="Z241" s="441">
        <v>2295</v>
      </c>
      <c r="AA241" s="376">
        <v>926</v>
      </c>
      <c r="AB241" s="441">
        <v>209980</v>
      </c>
      <c r="AC241" s="522">
        <v>24959</v>
      </c>
      <c r="AD241" s="375">
        <v>39617</v>
      </c>
      <c r="AE241" s="519">
        <v>962</v>
      </c>
      <c r="AF241" s="99"/>
      <c r="AG241" s="319"/>
      <c r="AH241" s="320"/>
    </row>
    <row r="242" spans="1:34" x14ac:dyDescent="0.2">
      <c r="A242" s="263">
        <v>231</v>
      </c>
      <c r="B242" s="271" t="s">
        <v>488</v>
      </c>
      <c r="C242" s="264" t="s">
        <v>489</v>
      </c>
      <c r="D242" s="472">
        <v>16698</v>
      </c>
      <c r="E242" s="441">
        <v>16072</v>
      </c>
      <c r="F242" s="441">
        <v>16325</v>
      </c>
      <c r="G242" s="313">
        <f t="shared" si="6"/>
        <v>49095</v>
      </c>
      <c r="H242" s="441">
        <v>9487</v>
      </c>
      <c r="I242" s="441">
        <v>7210</v>
      </c>
      <c r="J242" s="441">
        <v>7122</v>
      </c>
      <c r="K242" s="313">
        <f t="shared" si="7"/>
        <v>23819</v>
      </c>
      <c r="L242" s="472">
        <v>53889</v>
      </c>
      <c r="M242" s="376">
        <v>683</v>
      </c>
      <c r="N242" s="441">
        <v>51814</v>
      </c>
      <c r="O242" s="441">
        <v>52497</v>
      </c>
      <c r="P242" s="557">
        <v>97.42</v>
      </c>
      <c r="Q242" s="441">
        <v>1162</v>
      </c>
      <c r="R242" s="376">
        <v>834</v>
      </c>
      <c r="S242" s="441">
        <v>53810</v>
      </c>
      <c r="T242" s="522">
        <v>7119</v>
      </c>
      <c r="U242" s="472">
        <v>28476</v>
      </c>
      <c r="V242" s="376">
        <v>78</v>
      </c>
      <c r="W242" s="441">
        <v>27824</v>
      </c>
      <c r="X242" s="441">
        <v>27902</v>
      </c>
      <c r="Y242" s="557">
        <v>97.98</v>
      </c>
      <c r="Z242" s="376">
        <v>-415</v>
      </c>
      <c r="AA242" s="376">
        <v>269</v>
      </c>
      <c r="AB242" s="441">
        <v>27678</v>
      </c>
      <c r="AC242" s="522">
        <v>2621</v>
      </c>
      <c r="AD242" s="375">
        <v>5480</v>
      </c>
      <c r="AE242" s="519">
        <v>182</v>
      </c>
      <c r="AF242" s="99"/>
      <c r="AG242" s="319"/>
      <c r="AH242" s="320"/>
    </row>
    <row r="243" spans="1:34" x14ac:dyDescent="0.2">
      <c r="A243" s="263">
        <v>232</v>
      </c>
      <c r="B243" s="271" t="s">
        <v>723</v>
      </c>
      <c r="C243" s="264" t="s">
        <v>732</v>
      </c>
      <c r="D243" s="472">
        <v>44897</v>
      </c>
      <c r="E243" s="441">
        <v>43611</v>
      </c>
      <c r="F243" s="441">
        <v>43657</v>
      </c>
      <c r="G243" s="313">
        <f t="shared" si="6"/>
        <v>132165</v>
      </c>
      <c r="H243" s="441">
        <v>21444</v>
      </c>
      <c r="I243" s="441">
        <v>25015</v>
      </c>
      <c r="J243" s="441">
        <v>18797</v>
      </c>
      <c r="K243" s="313">
        <f t="shared" si="7"/>
        <v>65256</v>
      </c>
      <c r="L243" s="472">
        <v>151987</v>
      </c>
      <c r="M243" s="441">
        <v>1702</v>
      </c>
      <c r="N243" s="441">
        <v>147401</v>
      </c>
      <c r="O243" s="441">
        <v>149103</v>
      </c>
      <c r="P243" s="557">
        <v>98.1</v>
      </c>
      <c r="Q243" s="441">
        <v>1635</v>
      </c>
      <c r="R243" s="441">
        <v>2036</v>
      </c>
      <c r="S243" s="441">
        <v>151072</v>
      </c>
      <c r="T243" s="522">
        <v>21028</v>
      </c>
      <c r="U243" s="472">
        <v>76327</v>
      </c>
      <c r="V243" s="441">
        <v>1652</v>
      </c>
      <c r="W243" s="441">
        <v>73402</v>
      </c>
      <c r="X243" s="441">
        <v>75054</v>
      </c>
      <c r="Y243" s="557">
        <v>98.33</v>
      </c>
      <c r="Z243" s="376">
        <v>-60</v>
      </c>
      <c r="AA243" s="376">
        <v>830</v>
      </c>
      <c r="AB243" s="441">
        <v>74172</v>
      </c>
      <c r="AC243" s="522">
        <v>9050</v>
      </c>
      <c r="AD243" s="375">
        <v>8275</v>
      </c>
      <c r="AE243" s="519">
        <v>146</v>
      </c>
      <c r="AF243" s="99"/>
      <c r="AG243" s="319"/>
      <c r="AH243" s="320"/>
    </row>
    <row r="244" spans="1:34" x14ac:dyDescent="0.2">
      <c r="A244" s="263">
        <v>233</v>
      </c>
      <c r="B244" s="271" t="s">
        <v>490</v>
      </c>
      <c r="C244" s="264" t="s">
        <v>491</v>
      </c>
      <c r="D244" s="472">
        <v>15108</v>
      </c>
      <c r="E244" s="441">
        <v>14676</v>
      </c>
      <c r="F244" s="441">
        <v>15110</v>
      </c>
      <c r="G244" s="313">
        <f t="shared" si="6"/>
        <v>44894</v>
      </c>
      <c r="H244" s="441">
        <v>33761</v>
      </c>
      <c r="I244" s="441">
        <v>24961</v>
      </c>
      <c r="J244" s="441">
        <v>26391</v>
      </c>
      <c r="K244" s="313">
        <f t="shared" si="7"/>
        <v>85113</v>
      </c>
      <c r="L244" s="472">
        <v>52594</v>
      </c>
      <c r="M244" s="441">
        <v>1528</v>
      </c>
      <c r="N244" s="441">
        <v>48344</v>
      </c>
      <c r="O244" s="441">
        <v>49872</v>
      </c>
      <c r="P244" s="557">
        <v>94.82</v>
      </c>
      <c r="Q244" s="441">
        <v>1252</v>
      </c>
      <c r="R244" s="441">
        <v>1883</v>
      </c>
      <c r="S244" s="441">
        <v>51479</v>
      </c>
      <c r="T244" s="522">
        <v>7752</v>
      </c>
      <c r="U244" s="472">
        <v>95765</v>
      </c>
      <c r="V244" s="441">
        <v>1753</v>
      </c>
      <c r="W244" s="441">
        <v>90403</v>
      </c>
      <c r="X244" s="441">
        <v>92156</v>
      </c>
      <c r="Y244" s="557">
        <v>96.23</v>
      </c>
      <c r="Z244" s="376">
        <v>361</v>
      </c>
      <c r="AA244" s="441">
        <v>2226</v>
      </c>
      <c r="AB244" s="441">
        <v>92990</v>
      </c>
      <c r="AC244" s="522">
        <v>9978</v>
      </c>
      <c r="AD244" s="375">
        <v>11997</v>
      </c>
      <c r="AE244" s="519">
        <v>155</v>
      </c>
      <c r="AF244" s="99"/>
      <c r="AG244" s="319"/>
      <c r="AH244" s="320"/>
    </row>
    <row r="245" spans="1:34" x14ac:dyDescent="0.2">
      <c r="A245" s="263">
        <v>234</v>
      </c>
      <c r="B245" s="271" t="s">
        <v>492</v>
      </c>
      <c r="C245" s="264" t="s">
        <v>493</v>
      </c>
      <c r="D245" s="472">
        <v>27930</v>
      </c>
      <c r="E245" s="441">
        <v>27819</v>
      </c>
      <c r="F245" s="441">
        <v>27419</v>
      </c>
      <c r="G245" s="313">
        <f t="shared" si="6"/>
        <v>83168</v>
      </c>
      <c r="H245" s="441">
        <v>29343</v>
      </c>
      <c r="I245" s="441">
        <v>33808</v>
      </c>
      <c r="J245" s="441">
        <v>28135</v>
      </c>
      <c r="K245" s="313">
        <f t="shared" si="7"/>
        <v>91286</v>
      </c>
      <c r="L245" s="472">
        <v>96663</v>
      </c>
      <c r="M245" s="441">
        <v>2589</v>
      </c>
      <c r="N245" s="441">
        <v>92699</v>
      </c>
      <c r="O245" s="441">
        <v>95288</v>
      </c>
      <c r="P245" s="557">
        <v>98.58</v>
      </c>
      <c r="Q245" s="376">
        <v>-131</v>
      </c>
      <c r="R245" s="441">
        <v>3457</v>
      </c>
      <c r="S245" s="441">
        <v>96025</v>
      </c>
      <c r="T245" s="522">
        <v>13304</v>
      </c>
      <c r="U245" s="472">
        <v>109012</v>
      </c>
      <c r="V245" s="376">
        <v>644</v>
      </c>
      <c r="W245" s="441">
        <v>107296</v>
      </c>
      <c r="X245" s="441">
        <v>107940</v>
      </c>
      <c r="Y245" s="557">
        <v>99.02</v>
      </c>
      <c r="Z245" s="441">
        <v>-3359</v>
      </c>
      <c r="AA245" s="441">
        <v>2512</v>
      </c>
      <c r="AB245" s="441">
        <v>106449</v>
      </c>
      <c r="AC245" s="522">
        <v>12854</v>
      </c>
      <c r="AD245" s="375">
        <v>4069</v>
      </c>
      <c r="AE245" s="519">
        <v>371</v>
      </c>
      <c r="AF245" s="99"/>
      <c r="AG245" s="319"/>
      <c r="AH245" s="320"/>
    </row>
    <row r="246" spans="1:34" x14ac:dyDescent="0.2">
      <c r="A246" s="263">
        <v>235</v>
      </c>
      <c r="B246" s="271" t="s">
        <v>494</v>
      </c>
      <c r="C246" s="264" t="s">
        <v>495</v>
      </c>
      <c r="D246" s="472">
        <v>14200</v>
      </c>
      <c r="E246" s="441">
        <v>13450</v>
      </c>
      <c r="F246" s="441">
        <v>13601</v>
      </c>
      <c r="G246" s="313">
        <f t="shared" si="6"/>
        <v>41251</v>
      </c>
      <c r="H246" s="441">
        <v>9534</v>
      </c>
      <c r="I246" s="441">
        <v>7877</v>
      </c>
      <c r="J246" s="441">
        <v>7530</v>
      </c>
      <c r="K246" s="313">
        <f t="shared" si="7"/>
        <v>24941</v>
      </c>
      <c r="L246" s="472">
        <v>46720</v>
      </c>
      <c r="M246" s="376">
        <v>452</v>
      </c>
      <c r="N246" s="441">
        <v>45289</v>
      </c>
      <c r="O246" s="441">
        <v>45741</v>
      </c>
      <c r="P246" s="557">
        <v>97.9</v>
      </c>
      <c r="Q246" s="376">
        <v>412</v>
      </c>
      <c r="R246" s="376">
        <v>706</v>
      </c>
      <c r="S246" s="441">
        <v>46407</v>
      </c>
      <c r="T246" s="522">
        <v>6182</v>
      </c>
      <c r="U246" s="472">
        <v>29724</v>
      </c>
      <c r="V246" s="376">
        <v>176</v>
      </c>
      <c r="W246" s="441">
        <v>29193</v>
      </c>
      <c r="X246" s="441">
        <v>29369</v>
      </c>
      <c r="Y246" s="557">
        <v>98.81</v>
      </c>
      <c r="Z246" s="376">
        <v>-793</v>
      </c>
      <c r="AA246" s="376">
        <v>373</v>
      </c>
      <c r="AB246" s="441">
        <v>28773</v>
      </c>
      <c r="AC246" s="522">
        <v>2781</v>
      </c>
      <c r="AD246" s="375">
        <v>3431</v>
      </c>
      <c r="AE246" s="519">
        <v>69</v>
      </c>
      <c r="AF246" s="99"/>
      <c r="AG246" s="319"/>
      <c r="AH246" s="320"/>
    </row>
    <row r="247" spans="1:34" x14ac:dyDescent="0.2">
      <c r="A247" s="263">
        <v>236</v>
      </c>
      <c r="B247" s="271" t="s">
        <v>496</v>
      </c>
      <c r="C247" s="264" t="s">
        <v>497</v>
      </c>
      <c r="D247" s="472">
        <v>27430</v>
      </c>
      <c r="E247" s="441">
        <v>26797</v>
      </c>
      <c r="F247" s="441">
        <v>26849</v>
      </c>
      <c r="G247" s="313">
        <f t="shared" si="6"/>
        <v>81076</v>
      </c>
      <c r="H247" s="441">
        <v>21623</v>
      </c>
      <c r="I247" s="441">
        <v>18686</v>
      </c>
      <c r="J247" s="441">
        <v>18856</v>
      </c>
      <c r="K247" s="313">
        <f t="shared" si="7"/>
        <v>59165</v>
      </c>
      <c r="L247" s="472">
        <v>89539</v>
      </c>
      <c r="M247" s="376">
        <v>507</v>
      </c>
      <c r="N247" s="441">
        <v>88196</v>
      </c>
      <c r="O247" s="441">
        <v>88703</v>
      </c>
      <c r="P247" s="557">
        <v>99.07</v>
      </c>
      <c r="Q247" s="376">
        <v>411</v>
      </c>
      <c r="R247" s="376">
        <v>672</v>
      </c>
      <c r="S247" s="441">
        <v>89279</v>
      </c>
      <c r="T247" s="522">
        <v>10676</v>
      </c>
      <c r="U247" s="472">
        <v>69253</v>
      </c>
      <c r="V247" s="376">
        <v>285</v>
      </c>
      <c r="W247" s="441">
        <v>68093</v>
      </c>
      <c r="X247" s="441">
        <v>68379</v>
      </c>
      <c r="Y247" s="557">
        <v>98.74</v>
      </c>
      <c r="Z247" s="441">
        <v>-1763</v>
      </c>
      <c r="AA247" s="376">
        <v>209</v>
      </c>
      <c r="AB247" s="441">
        <v>66539</v>
      </c>
      <c r="AC247" s="522">
        <v>5835</v>
      </c>
      <c r="AD247" s="375">
        <v>1198</v>
      </c>
      <c r="AE247" s="519">
        <v>137</v>
      </c>
      <c r="AF247" s="99"/>
      <c r="AG247" s="319"/>
      <c r="AH247" s="320"/>
    </row>
    <row r="248" spans="1:34" x14ac:dyDescent="0.2">
      <c r="A248" s="263">
        <v>237</v>
      </c>
      <c r="B248" s="271" t="s">
        <v>498</v>
      </c>
      <c r="C248" s="264" t="s">
        <v>499</v>
      </c>
      <c r="D248" s="472">
        <v>13149</v>
      </c>
      <c r="E248" s="441">
        <v>11184</v>
      </c>
      <c r="F248" s="441">
        <v>13097</v>
      </c>
      <c r="G248" s="313">
        <f t="shared" si="6"/>
        <v>37430</v>
      </c>
      <c r="H248" s="441">
        <v>6014</v>
      </c>
      <c r="I248" s="441">
        <v>6689</v>
      </c>
      <c r="J248" s="441">
        <v>5922</v>
      </c>
      <c r="K248" s="313">
        <f t="shared" si="7"/>
        <v>18625</v>
      </c>
      <c r="L248" s="472">
        <v>44199</v>
      </c>
      <c r="M248" s="376">
        <v>732</v>
      </c>
      <c r="N248" s="441">
        <v>42489</v>
      </c>
      <c r="O248" s="441">
        <v>43221</v>
      </c>
      <c r="P248" s="557">
        <v>97.79</v>
      </c>
      <c r="Q248" s="376">
        <v>727</v>
      </c>
      <c r="R248" s="441">
        <v>1013</v>
      </c>
      <c r="S248" s="441">
        <v>44229</v>
      </c>
      <c r="T248" s="522">
        <v>6146</v>
      </c>
      <c r="U248" s="472">
        <v>22294</v>
      </c>
      <c r="V248" s="376">
        <v>132</v>
      </c>
      <c r="W248" s="441">
        <v>21748</v>
      </c>
      <c r="X248" s="441">
        <v>21880</v>
      </c>
      <c r="Y248" s="557">
        <v>98.14</v>
      </c>
      <c r="Z248" s="376">
        <v>-419</v>
      </c>
      <c r="AA248" s="376">
        <v>149</v>
      </c>
      <c r="AB248" s="441">
        <v>21478</v>
      </c>
      <c r="AC248" s="522">
        <v>2114</v>
      </c>
      <c r="AD248" s="375">
        <v>4149</v>
      </c>
      <c r="AE248" s="519">
        <v>51</v>
      </c>
      <c r="AF248" s="99"/>
      <c r="AG248" s="319"/>
      <c r="AH248" s="320"/>
    </row>
    <row r="249" spans="1:34" x14ac:dyDescent="0.2">
      <c r="A249" s="263">
        <v>238</v>
      </c>
      <c r="B249" s="271" t="s">
        <v>500</v>
      </c>
      <c r="C249" s="264" t="s">
        <v>501</v>
      </c>
      <c r="D249" s="472">
        <v>39518</v>
      </c>
      <c r="E249" s="441">
        <v>39217</v>
      </c>
      <c r="F249" s="441">
        <v>39597</v>
      </c>
      <c r="G249" s="313">
        <f t="shared" si="6"/>
        <v>118332</v>
      </c>
      <c r="H249" s="441">
        <v>44903</v>
      </c>
      <c r="I249" s="441">
        <v>34465</v>
      </c>
      <c r="J249" s="441">
        <v>34198</v>
      </c>
      <c r="K249" s="313">
        <f t="shared" si="7"/>
        <v>113566</v>
      </c>
      <c r="L249" s="472">
        <v>132540</v>
      </c>
      <c r="M249" s="441">
        <v>1282</v>
      </c>
      <c r="N249" s="441">
        <v>129089</v>
      </c>
      <c r="O249" s="441">
        <v>130371</v>
      </c>
      <c r="P249" s="557">
        <v>98.36</v>
      </c>
      <c r="Q249" s="441">
        <v>2552</v>
      </c>
      <c r="R249" s="441">
        <v>1828</v>
      </c>
      <c r="S249" s="441">
        <v>133469</v>
      </c>
      <c r="T249" s="522">
        <v>18367</v>
      </c>
      <c r="U249" s="472">
        <v>134132</v>
      </c>
      <c r="V249" s="441">
        <v>1177</v>
      </c>
      <c r="W249" s="441">
        <v>131644</v>
      </c>
      <c r="X249" s="441">
        <v>132821</v>
      </c>
      <c r="Y249" s="557">
        <v>99.02</v>
      </c>
      <c r="Z249" s="441">
        <v>2230</v>
      </c>
      <c r="AA249" s="441">
        <v>1850</v>
      </c>
      <c r="AB249" s="441">
        <v>135724</v>
      </c>
      <c r="AC249" s="522">
        <v>17396</v>
      </c>
      <c r="AD249" s="375">
        <v>5458</v>
      </c>
      <c r="AE249" s="519">
        <v>338</v>
      </c>
      <c r="AF249" s="99"/>
      <c r="AG249" s="319"/>
      <c r="AH249" s="320"/>
    </row>
    <row r="250" spans="1:34" x14ac:dyDescent="0.2">
      <c r="A250" s="263">
        <v>239</v>
      </c>
      <c r="B250" s="271" t="s">
        <v>502</v>
      </c>
      <c r="C250" s="264" t="s">
        <v>503</v>
      </c>
      <c r="D250" s="472">
        <v>17735</v>
      </c>
      <c r="E250" s="441">
        <v>15832</v>
      </c>
      <c r="F250" s="441">
        <v>16761</v>
      </c>
      <c r="G250" s="313">
        <f t="shared" si="6"/>
        <v>50328</v>
      </c>
      <c r="H250" s="441">
        <v>8693</v>
      </c>
      <c r="I250" s="441">
        <v>7734</v>
      </c>
      <c r="J250" s="441">
        <v>8403</v>
      </c>
      <c r="K250" s="313">
        <f t="shared" si="7"/>
        <v>24830</v>
      </c>
      <c r="L250" s="472">
        <v>55940</v>
      </c>
      <c r="M250" s="376">
        <v>426</v>
      </c>
      <c r="N250" s="441">
        <v>54821</v>
      </c>
      <c r="O250" s="441">
        <v>55247</v>
      </c>
      <c r="P250" s="557">
        <v>98.76</v>
      </c>
      <c r="Q250" s="376">
        <v>14</v>
      </c>
      <c r="R250" s="376">
        <v>464</v>
      </c>
      <c r="S250" s="441">
        <v>55299</v>
      </c>
      <c r="T250" s="522">
        <v>6561</v>
      </c>
      <c r="U250" s="472">
        <v>29147</v>
      </c>
      <c r="V250" s="376">
        <v>50</v>
      </c>
      <c r="W250" s="441">
        <v>28677</v>
      </c>
      <c r="X250" s="441">
        <v>28727</v>
      </c>
      <c r="Y250" s="557">
        <v>98.56</v>
      </c>
      <c r="Z250" s="376">
        <v>-487</v>
      </c>
      <c r="AA250" s="376">
        <v>269</v>
      </c>
      <c r="AB250" s="441">
        <v>28459</v>
      </c>
      <c r="AC250" s="522">
        <v>3159</v>
      </c>
      <c r="AD250" s="375">
        <v>1919</v>
      </c>
      <c r="AE250" s="519">
        <v>141</v>
      </c>
      <c r="AF250" s="99"/>
      <c r="AG250" s="319"/>
      <c r="AH250" s="320"/>
    </row>
    <row r="251" spans="1:34" x14ac:dyDescent="0.2">
      <c r="A251" s="263">
        <v>240</v>
      </c>
      <c r="B251" s="271" t="s">
        <v>504</v>
      </c>
      <c r="C251" s="264" t="s">
        <v>505</v>
      </c>
      <c r="D251" s="472">
        <v>11008</v>
      </c>
      <c r="E251" s="441">
        <v>10753</v>
      </c>
      <c r="F251" s="441">
        <v>10675</v>
      </c>
      <c r="G251" s="313">
        <f t="shared" si="6"/>
        <v>32436</v>
      </c>
      <c r="H251" s="441">
        <v>8363</v>
      </c>
      <c r="I251" s="441">
        <v>6994</v>
      </c>
      <c r="J251" s="441">
        <v>7083</v>
      </c>
      <c r="K251" s="313">
        <f t="shared" si="7"/>
        <v>22440</v>
      </c>
      <c r="L251" s="472">
        <v>36723</v>
      </c>
      <c r="M251" s="376">
        <v>556</v>
      </c>
      <c r="N251" s="441">
        <v>35412</v>
      </c>
      <c r="O251" s="441">
        <v>35968</v>
      </c>
      <c r="P251" s="557">
        <v>97.94</v>
      </c>
      <c r="Q251" s="376">
        <v>524</v>
      </c>
      <c r="R251" s="376">
        <v>761</v>
      </c>
      <c r="S251" s="441">
        <v>36697</v>
      </c>
      <c r="T251" s="522">
        <v>5079</v>
      </c>
      <c r="U251" s="472">
        <v>24725</v>
      </c>
      <c r="V251" s="376">
        <v>159</v>
      </c>
      <c r="W251" s="441">
        <v>24294</v>
      </c>
      <c r="X251" s="441">
        <v>24453</v>
      </c>
      <c r="Y251" s="557">
        <v>98.9</v>
      </c>
      <c r="Z251" s="376">
        <v>-76</v>
      </c>
      <c r="AA251" s="376">
        <v>179</v>
      </c>
      <c r="AB251" s="441">
        <v>24397</v>
      </c>
      <c r="AC251" s="522">
        <v>2811</v>
      </c>
      <c r="AD251" s="375">
        <v>1734</v>
      </c>
      <c r="AE251" s="519">
        <v>57</v>
      </c>
      <c r="AF251" s="99"/>
      <c r="AG251" s="319"/>
      <c r="AH251" s="320"/>
    </row>
    <row r="252" spans="1:34" x14ac:dyDescent="0.2">
      <c r="A252" s="263">
        <v>241</v>
      </c>
      <c r="B252" s="271" t="s">
        <v>506</v>
      </c>
      <c r="C252" s="264" t="s">
        <v>507</v>
      </c>
      <c r="D252" s="472">
        <v>18263</v>
      </c>
      <c r="E252" s="441">
        <v>18693</v>
      </c>
      <c r="F252" s="441">
        <v>18227</v>
      </c>
      <c r="G252" s="313">
        <f t="shared" si="6"/>
        <v>55183</v>
      </c>
      <c r="H252" s="441">
        <v>12518</v>
      </c>
      <c r="I252" s="441">
        <v>11014</v>
      </c>
      <c r="J252" s="441">
        <v>10751</v>
      </c>
      <c r="K252" s="313">
        <f t="shared" si="7"/>
        <v>34283</v>
      </c>
      <c r="L252" s="472">
        <v>62751</v>
      </c>
      <c r="M252" s="376">
        <v>540</v>
      </c>
      <c r="N252" s="441">
        <v>61044</v>
      </c>
      <c r="O252" s="441">
        <v>61584</v>
      </c>
      <c r="P252" s="557">
        <v>98.14</v>
      </c>
      <c r="Q252" s="376">
        <v>539</v>
      </c>
      <c r="R252" s="376">
        <v>639</v>
      </c>
      <c r="S252" s="441">
        <v>62222</v>
      </c>
      <c r="T252" s="522">
        <v>8151</v>
      </c>
      <c r="U252" s="472">
        <v>40075</v>
      </c>
      <c r="V252" s="376">
        <v>994</v>
      </c>
      <c r="W252" s="441">
        <v>38163</v>
      </c>
      <c r="X252" s="441">
        <v>39157</v>
      </c>
      <c r="Y252" s="557">
        <v>97.71</v>
      </c>
      <c r="Z252" s="376">
        <v>159</v>
      </c>
      <c r="AA252" s="376">
        <v>381</v>
      </c>
      <c r="AB252" s="441">
        <v>38703</v>
      </c>
      <c r="AC252" s="522">
        <v>3449</v>
      </c>
      <c r="AD252" s="375">
        <v>2093</v>
      </c>
      <c r="AE252" s="519">
        <v>223</v>
      </c>
      <c r="AF252" s="99"/>
      <c r="AG252" s="319"/>
      <c r="AH252" s="320"/>
    </row>
    <row r="253" spans="1:34" x14ac:dyDescent="0.2">
      <c r="A253" s="263">
        <v>242</v>
      </c>
      <c r="B253" s="271" t="s">
        <v>508</v>
      </c>
      <c r="C253" s="264" t="s">
        <v>509</v>
      </c>
      <c r="D253" s="472">
        <v>20416</v>
      </c>
      <c r="E253" s="441">
        <v>20103</v>
      </c>
      <c r="F253" s="441">
        <v>19792</v>
      </c>
      <c r="G253" s="313">
        <f t="shared" si="6"/>
        <v>60311</v>
      </c>
      <c r="H253" s="441">
        <v>12166</v>
      </c>
      <c r="I253" s="441">
        <v>11331</v>
      </c>
      <c r="J253" s="441">
        <v>10723</v>
      </c>
      <c r="K253" s="313">
        <f t="shared" si="7"/>
        <v>34220</v>
      </c>
      <c r="L253" s="472">
        <v>69304</v>
      </c>
      <c r="M253" s="441">
        <v>1057</v>
      </c>
      <c r="N253" s="441">
        <v>67311</v>
      </c>
      <c r="O253" s="441">
        <v>68368</v>
      </c>
      <c r="P253" s="557">
        <v>98.65</v>
      </c>
      <c r="Q253" s="376">
        <v>577</v>
      </c>
      <c r="R253" s="441">
        <v>1261</v>
      </c>
      <c r="S253" s="441">
        <v>69149</v>
      </c>
      <c r="T253" s="522">
        <v>8946</v>
      </c>
      <c r="U253" s="472">
        <v>40428</v>
      </c>
      <c r="V253" s="376">
        <v>513</v>
      </c>
      <c r="W253" s="441">
        <v>39267</v>
      </c>
      <c r="X253" s="441">
        <v>39780</v>
      </c>
      <c r="Y253" s="557">
        <v>98.4</v>
      </c>
      <c r="Z253" s="376">
        <v>-10</v>
      </c>
      <c r="AA253" s="376">
        <v>589</v>
      </c>
      <c r="AB253" s="441">
        <v>39846</v>
      </c>
      <c r="AC253" s="522">
        <v>3837</v>
      </c>
      <c r="AD253" s="375">
        <v>2411</v>
      </c>
      <c r="AE253" s="519">
        <v>206</v>
      </c>
      <c r="AF253" s="99"/>
      <c r="AG253" s="319"/>
      <c r="AH253" s="320"/>
    </row>
    <row r="254" spans="1:34" x14ac:dyDescent="0.2">
      <c r="A254" s="263">
        <v>243</v>
      </c>
      <c r="B254" s="271" t="s">
        <v>510</v>
      </c>
      <c r="C254" s="264" t="s">
        <v>511</v>
      </c>
      <c r="D254" s="472">
        <v>19839</v>
      </c>
      <c r="E254" s="441">
        <v>19292</v>
      </c>
      <c r="F254" s="441">
        <v>19871</v>
      </c>
      <c r="G254" s="313">
        <f t="shared" si="6"/>
        <v>59002</v>
      </c>
      <c r="H254" s="441">
        <v>8193</v>
      </c>
      <c r="I254" s="441">
        <v>8050</v>
      </c>
      <c r="J254" s="441">
        <v>7774</v>
      </c>
      <c r="K254" s="313">
        <f t="shared" si="7"/>
        <v>24017</v>
      </c>
      <c r="L254" s="472">
        <v>66620</v>
      </c>
      <c r="M254" s="376">
        <v>562</v>
      </c>
      <c r="N254" s="441">
        <v>65106</v>
      </c>
      <c r="O254" s="441">
        <v>65668</v>
      </c>
      <c r="P254" s="557">
        <v>98.57</v>
      </c>
      <c r="Q254" s="376">
        <v>464</v>
      </c>
      <c r="R254" s="376">
        <v>653</v>
      </c>
      <c r="S254" s="441">
        <v>66223</v>
      </c>
      <c r="T254" s="522">
        <v>9403</v>
      </c>
      <c r="U254" s="472">
        <v>28275</v>
      </c>
      <c r="V254" s="376">
        <v>133</v>
      </c>
      <c r="W254" s="441">
        <v>27709</v>
      </c>
      <c r="X254" s="441">
        <v>27842</v>
      </c>
      <c r="Y254" s="557">
        <v>98.47</v>
      </c>
      <c r="Z254" s="376">
        <v>-60</v>
      </c>
      <c r="AA254" s="376">
        <v>65</v>
      </c>
      <c r="AB254" s="441">
        <v>27714</v>
      </c>
      <c r="AC254" s="522">
        <v>2574</v>
      </c>
      <c r="AD254" s="375">
        <v>2024</v>
      </c>
      <c r="AE254" s="519">
        <v>51</v>
      </c>
      <c r="AF254" s="99"/>
      <c r="AG254" s="319"/>
      <c r="AH254" s="320"/>
    </row>
    <row r="255" spans="1:34" x14ac:dyDescent="0.2">
      <c r="A255" s="263">
        <v>244</v>
      </c>
      <c r="B255" s="271" t="s">
        <v>512</v>
      </c>
      <c r="C255" s="264" t="s">
        <v>513</v>
      </c>
      <c r="D255" s="472">
        <v>14489</v>
      </c>
      <c r="E255" s="441">
        <v>13326.79</v>
      </c>
      <c r="F255" s="441">
        <v>14187.53</v>
      </c>
      <c r="G255" s="313">
        <f t="shared" si="6"/>
        <v>42003.32</v>
      </c>
      <c r="H255" s="441">
        <v>6470</v>
      </c>
      <c r="I255" s="441">
        <v>5560.87</v>
      </c>
      <c r="J255" s="441">
        <v>5586.11</v>
      </c>
      <c r="K255" s="313">
        <f t="shared" si="7"/>
        <v>17616.98</v>
      </c>
      <c r="L255" s="472">
        <v>47594</v>
      </c>
      <c r="M255" s="376">
        <v>679</v>
      </c>
      <c r="N255" s="441">
        <v>46484</v>
      </c>
      <c r="O255" s="441">
        <v>47163</v>
      </c>
      <c r="P255" s="557">
        <v>99.1</v>
      </c>
      <c r="Q255" s="376">
        <v>206</v>
      </c>
      <c r="R255" s="441">
        <v>1003</v>
      </c>
      <c r="S255" s="441">
        <v>47693</v>
      </c>
      <c r="T255" s="522">
        <v>5960</v>
      </c>
      <c r="U255" s="472">
        <v>20503</v>
      </c>
      <c r="V255" s="376">
        <v>97</v>
      </c>
      <c r="W255" s="441">
        <v>20198</v>
      </c>
      <c r="X255" s="441">
        <v>20295</v>
      </c>
      <c r="Y255" s="557">
        <v>98.99</v>
      </c>
      <c r="Z255" s="376">
        <v>528</v>
      </c>
      <c r="AA255" s="376">
        <v>264</v>
      </c>
      <c r="AB255" s="441">
        <v>20990</v>
      </c>
      <c r="AC255" s="522">
        <v>3377</v>
      </c>
      <c r="AD255" s="375">
        <v>2008.79</v>
      </c>
      <c r="AE255" s="519">
        <v>63.2</v>
      </c>
      <c r="AF255" s="99"/>
      <c r="AG255" s="319"/>
      <c r="AH255" s="320"/>
    </row>
    <row r="256" spans="1:34" x14ac:dyDescent="0.2">
      <c r="A256" s="263">
        <v>245</v>
      </c>
      <c r="B256" s="271" t="s">
        <v>514</v>
      </c>
      <c r="C256" s="264" t="s">
        <v>515</v>
      </c>
      <c r="D256" s="472">
        <v>25419</v>
      </c>
      <c r="E256" s="441">
        <v>24551</v>
      </c>
      <c r="F256" s="441">
        <v>24505</v>
      </c>
      <c r="G256" s="313">
        <f t="shared" si="6"/>
        <v>74475</v>
      </c>
      <c r="H256" s="441">
        <v>13875</v>
      </c>
      <c r="I256" s="441">
        <v>11537.68</v>
      </c>
      <c r="J256" s="441">
        <v>11437</v>
      </c>
      <c r="K256" s="313">
        <f t="shared" si="7"/>
        <v>36849.68</v>
      </c>
      <c r="L256" s="472">
        <v>83439</v>
      </c>
      <c r="M256" s="441">
        <v>1292</v>
      </c>
      <c r="N256" s="441">
        <v>81101</v>
      </c>
      <c r="O256" s="441">
        <v>82393</v>
      </c>
      <c r="P256" s="557">
        <v>98.75</v>
      </c>
      <c r="Q256" s="376">
        <v>607</v>
      </c>
      <c r="R256" s="441">
        <v>1676</v>
      </c>
      <c r="S256" s="441">
        <v>83384</v>
      </c>
      <c r="T256" s="522">
        <v>11036</v>
      </c>
      <c r="U256" s="472">
        <v>42624</v>
      </c>
      <c r="V256" s="376">
        <v>304</v>
      </c>
      <c r="W256" s="441">
        <v>41719</v>
      </c>
      <c r="X256" s="441">
        <v>42023</v>
      </c>
      <c r="Y256" s="557">
        <v>98.59</v>
      </c>
      <c r="Z256" s="376">
        <v>-517</v>
      </c>
      <c r="AA256" s="376">
        <v>482</v>
      </c>
      <c r="AB256" s="441">
        <v>41684</v>
      </c>
      <c r="AC256" s="522">
        <v>4335</v>
      </c>
      <c r="AD256" s="375">
        <v>4288</v>
      </c>
      <c r="AE256" s="519">
        <v>115</v>
      </c>
      <c r="AF256" s="99"/>
      <c r="AG256" s="319"/>
      <c r="AH256" s="320"/>
    </row>
    <row r="257" spans="1:34" x14ac:dyDescent="0.2">
      <c r="A257" s="263">
        <v>246</v>
      </c>
      <c r="B257" s="271" t="s">
        <v>516</v>
      </c>
      <c r="C257" s="264" t="s">
        <v>517</v>
      </c>
      <c r="D257" s="472">
        <v>15474</v>
      </c>
      <c r="E257" s="441">
        <v>15235</v>
      </c>
      <c r="F257" s="441">
        <v>15350</v>
      </c>
      <c r="G257" s="313">
        <f t="shared" si="6"/>
        <v>46059</v>
      </c>
      <c r="H257" s="441">
        <v>11592</v>
      </c>
      <c r="I257" s="441">
        <v>10348</v>
      </c>
      <c r="J257" s="441">
        <v>10799</v>
      </c>
      <c r="K257" s="313">
        <f t="shared" si="7"/>
        <v>32739</v>
      </c>
      <c r="L257" s="472">
        <v>51767</v>
      </c>
      <c r="M257" s="376">
        <v>514</v>
      </c>
      <c r="N257" s="441">
        <v>49908</v>
      </c>
      <c r="O257" s="441">
        <v>50422</v>
      </c>
      <c r="P257" s="557">
        <v>97.4</v>
      </c>
      <c r="Q257" s="376">
        <v>356</v>
      </c>
      <c r="R257" s="376">
        <v>619</v>
      </c>
      <c r="S257" s="441">
        <v>50883</v>
      </c>
      <c r="T257" s="522">
        <v>6595</v>
      </c>
      <c r="U257" s="472">
        <v>36492</v>
      </c>
      <c r="V257" s="376">
        <v>387</v>
      </c>
      <c r="W257" s="441">
        <v>35238</v>
      </c>
      <c r="X257" s="441">
        <v>35625</v>
      </c>
      <c r="Y257" s="557">
        <v>97.62</v>
      </c>
      <c r="Z257" s="376">
        <v>-879</v>
      </c>
      <c r="AA257" s="376">
        <v>502</v>
      </c>
      <c r="AB257" s="441">
        <v>34861</v>
      </c>
      <c r="AC257" s="522">
        <v>4180</v>
      </c>
      <c r="AD257" s="375">
        <v>2987</v>
      </c>
      <c r="AE257" s="519">
        <v>76</v>
      </c>
      <c r="AF257" s="99"/>
      <c r="AG257" s="319"/>
      <c r="AH257" s="320"/>
    </row>
    <row r="258" spans="1:34" x14ac:dyDescent="0.2">
      <c r="A258" s="263">
        <v>247</v>
      </c>
      <c r="B258" s="271" t="s">
        <v>518</v>
      </c>
      <c r="C258" s="264" t="s">
        <v>519</v>
      </c>
      <c r="D258" s="472">
        <v>24750</v>
      </c>
      <c r="E258" s="441">
        <v>24208</v>
      </c>
      <c r="F258" s="441">
        <v>23909</v>
      </c>
      <c r="G258" s="313">
        <f t="shared" si="6"/>
        <v>72867</v>
      </c>
      <c r="H258" s="441">
        <v>14050</v>
      </c>
      <c r="I258" s="441">
        <v>11051</v>
      </c>
      <c r="J258" s="441">
        <v>11143</v>
      </c>
      <c r="K258" s="313">
        <f t="shared" si="7"/>
        <v>36244</v>
      </c>
      <c r="L258" s="472">
        <v>84252</v>
      </c>
      <c r="M258" s="376">
        <v>602</v>
      </c>
      <c r="N258" s="441">
        <v>81461</v>
      </c>
      <c r="O258" s="441">
        <v>82063</v>
      </c>
      <c r="P258" s="557">
        <v>97.4</v>
      </c>
      <c r="Q258" s="441">
        <v>1044</v>
      </c>
      <c r="R258" s="376">
        <v>759</v>
      </c>
      <c r="S258" s="441">
        <v>83264</v>
      </c>
      <c r="T258" s="522">
        <v>11364</v>
      </c>
      <c r="U258" s="472">
        <v>42703</v>
      </c>
      <c r="V258" s="376">
        <v>113</v>
      </c>
      <c r="W258" s="441">
        <v>42081</v>
      </c>
      <c r="X258" s="441">
        <v>42194</v>
      </c>
      <c r="Y258" s="557">
        <v>98.81</v>
      </c>
      <c r="Z258" s="376">
        <v>-20</v>
      </c>
      <c r="AA258" s="376">
        <v>510</v>
      </c>
      <c r="AB258" s="441">
        <v>42571</v>
      </c>
      <c r="AC258" s="522">
        <v>5555</v>
      </c>
      <c r="AD258" s="375">
        <v>4958</v>
      </c>
      <c r="AE258" s="519">
        <v>690</v>
      </c>
      <c r="AF258" s="99"/>
      <c r="AG258" s="319"/>
      <c r="AH258" s="320"/>
    </row>
    <row r="259" spans="1:34" x14ac:dyDescent="0.2">
      <c r="A259" s="263">
        <v>248</v>
      </c>
      <c r="B259" s="271" t="s">
        <v>520</v>
      </c>
      <c r="C259" s="264" t="s">
        <v>521</v>
      </c>
      <c r="D259" s="472">
        <v>15396</v>
      </c>
      <c r="E259" s="441">
        <v>15136</v>
      </c>
      <c r="F259" s="441">
        <v>14994</v>
      </c>
      <c r="G259" s="313">
        <f t="shared" si="6"/>
        <v>45526</v>
      </c>
      <c r="H259" s="441">
        <v>6341</v>
      </c>
      <c r="I259" s="441">
        <v>6593</v>
      </c>
      <c r="J259" s="441">
        <v>3877</v>
      </c>
      <c r="K259" s="313">
        <f t="shared" si="7"/>
        <v>16811</v>
      </c>
      <c r="L259" s="472">
        <v>51826</v>
      </c>
      <c r="M259" s="376">
        <v>607</v>
      </c>
      <c r="N259" s="441">
        <v>50248</v>
      </c>
      <c r="O259" s="441">
        <v>50855</v>
      </c>
      <c r="P259" s="557">
        <v>98.13</v>
      </c>
      <c r="Q259" s="376">
        <v>823</v>
      </c>
      <c r="R259" s="376">
        <v>742</v>
      </c>
      <c r="S259" s="441">
        <v>51813</v>
      </c>
      <c r="T259" s="522">
        <v>6517</v>
      </c>
      <c r="U259" s="472">
        <v>21799</v>
      </c>
      <c r="V259" s="376">
        <v>54</v>
      </c>
      <c r="W259" s="441">
        <v>21155</v>
      </c>
      <c r="X259" s="441">
        <v>21209</v>
      </c>
      <c r="Y259" s="557">
        <v>97.29</v>
      </c>
      <c r="Z259" s="376">
        <v>-338</v>
      </c>
      <c r="AA259" s="376">
        <v>140</v>
      </c>
      <c r="AB259" s="441">
        <v>20957</v>
      </c>
      <c r="AC259" s="522">
        <v>2130</v>
      </c>
      <c r="AD259" s="375">
        <v>2316</v>
      </c>
      <c r="AE259" s="519">
        <v>160</v>
      </c>
      <c r="AF259" s="99"/>
      <c r="AG259" s="319"/>
      <c r="AH259" s="320"/>
    </row>
    <row r="260" spans="1:34" x14ac:dyDescent="0.2">
      <c r="A260" s="263">
        <v>249</v>
      </c>
      <c r="B260" s="271" t="s">
        <v>522</v>
      </c>
      <c r="C260" s="264" t="s">
        <v>523</v>
      </c>
      <c r="D260" s="472">
        <v>15069</v>
      </c>
      <c r="E260" s="441">
        <v>15036</v>
      </c>
      <c r="F260" s="441">
        <v>14816</v>
      </c>
      <c r="G260" s="313">
        <f t="shared" si="6"/>
        <v>44921</v>
      </c>
      <c r="H260" s="441">
        <v>13423</v>
      </c>
      <c r="I260" s="441">
        <v>6945</v>
      </c>
      <c r="J260" s="441">
        <v>7183</v>
      </c>
      <c r="K260" s="313">
        <f t="shared" si="7"/>
        <v>27551</v>
      </c>
      <c r="L260" s="472">
        <v>52135</v>
      </c>
      <c r="M260" s="376">
        <v>644</v>
      </c>
      <c r="N260" s="441">
        <v>49519</v>
      </c>
      <c r="O260" s="441">
        <v>50163</v>
      </c>
      <c r="P260" s="557">
        <v>96.22</v>
      </c>
      <c r="Q260" s="376">
        <v>962</v>
      </c>
      <c r="R260" s="376">
        <v>833</v>
      </c>
      <c r="S260" s="441">
        <v>51314</v>
      </c>
      <c r="T260" s="522">
        <v>7018</v>
      </c>
      <c r="U260" s="472">
        <v>30911</v>
      </c>
      <c r="V260" s="376">
        <v>103</v>
      </c>
      <c r="W260" s="441">
        <v>30179</v>
      </c>
      <c r="X260" s="441">
        <v>30282</v>
      </c>
      <c r="Y260" s="557">
        <v>97.97</v>
      </c>
      <c r="Z260" s="376">
        <v>340</v>
      </c>
      <c r="AA260" s="376">
        <v>137</v>
      </c>
      <c r="AB260" s="441">
        <v>30656</v>
      </c>
      <c r="AC260" s="522">
        <v>2706</v>
      </c>
      <c r="AD260" s="375">
        <v>8016</v>
      </c>
      <c r="AE260" s="519">
        <v>151</v>
      </c>
      <c r="AF260" s="99"/>
      <c r="AG260" s="319"/>
      <c r="AH260" s="320"/>
    </row>
    <row r="261" spans="1:34" x14ac:dyDescent="0.2">
      <c r="A261" s="263">
        <v>250</v>
      </c>
      <c r="B261" s="271" t="s">
        <v>524</v>
      </c>
      <c r="C261" s="264" t="s">
        <v>525</v>
      </c>
      <c r="D261" s="472">
        <v>25282</v>
      </c>
      <c r="E261" s="441">
        <v>24688</v>
      </c>
      <c r="F261" s="441">
        <v>24762</v>
      </c>
      <c r="G261" s="313">
        <f t="shared" si="6"/>
        <v>74732</v>
      </c>
      <c r="H261" s="441">
        <v>33115</v>
      </c>
      <c r="I261" s="441">
        <v>26701</v>
      </c>
      <c r="J261" s="441">
        <v>25960</v>
      </c>
      <c r="K261" s="313">
        <f t="shared" si="7"/>
        <v>85776</v>
      </c>
      <c r="L261" s="472">
        <v>86489</v>
      </c>
      <c r="M261" s="376">
        <v>665</v>
      </c>
      <c r="N261" s="441">
        <v>81609</v>
      </c>
      <c r="O261" s="441">
        <v>82274</v>
      </c>
      <c r="P261" s="557">
        <v>95.13</v>
      </c>
      <c r="Q261" s="441">
        <v>1621</v>
      </c>
      <c r="R261" s="441">
        <v>1367</v>
      </c>
      <c r="S261" s="441">
        <v>84597</v>
      </c>
      <c r="T261" s="522">
        <v>13099</v>
      </c>
      <c r="U261" s="472">
        <v>103537</v>
      </c>
      <c r="V261" s="376">
        <v>638</v>
      </c>
      <c r="W261" s="441">
        <v>101753</v>
      </c>
      <c r="X261" s="441">
        <v>102391</v>
      </c>
      <c r="Y261" s="557">
        <v>98.89</v>
      </c>
      <c r="Z261" s="441">
        <v>-2495</v>
      </c>
      <c r="AA261" s="376">
        <v>889</v>
      </c>
      <c r="AB261" s="441">
        <v>100147</v>
      </c>
      <c r="AC261" s="522">
        <v>10419</v>
      </c>
      <c r="AD261" s="375">
        <v>10559</v>
      </c>
      <c r="AE261" s="519">
        <v>1345</v>
      </c>
      <c r="AF261" s="99"/>
      <c r="AG261" s="319"/>
      <c r="AH261" s="320"/>
    </row>
    <row r="262" spans="1:34" x14ac:dyDescent="0.2">
      <c r="A262" s="263">
        <v>251</v>
      </c>
      <c r="B262" s="271" t="s">
        <v>526</v>
      </c>
      <c r="C262" s="264" t="s">
        <v>527</v>
      </c>
      <c r="D262" s="472">
        <v>20245</v>
      </c>
      <c r="E262" s="441">
        <v>19579</v>
      </c>
      <c r="F262" s="441">
        <v>19597</v>
      </c>
      <c r="G262" s="313">
        <f t="shared" si="6"/>
        <v>59421</v>
      </c>
      <c r="H262" s="441">
        <v>13994</v>
      </c>
      <c r="I262" s="441">
        <v>11178</v>
      </c>
      <c r="J262" s="441">
        <v>11343</v>
      </c>
      <c r="K262" s="313">
        <f t="shared" si="7"/>
        <v>36515</v>
      </c>
      <c r="L262" s="472">
        <v>74293</v>
      </c>
      <c r="M262" s="376">
        <v>730</v>
      </c>
      <c r="N262" s="441">
        <v>71412</v>
      </c>
      <c r="O262" s="441">
        <v>72142</v>
      </c>
      <c r="P262" s="557">
        <v>97.1</v>
      </c>
      <c r="Q262" s="376">
        <v>972</v>
      </c>
      <c r="R262" s="376">
        <v>714</v>
      </c>
      <c r="S262" s="441">
        <v>73098</v>
      </c>
      <c r="T262" s="522">
        <v>14750</v>
      </c>
      <c r="U262" s="472">
        <v>46571</v>
      </c>
      <c r="V262" s="376">
        <v>319</v>
      </c>
      <c r="W262" s="441">
        <v>45063</v>
      </c>
      <c r="X262" s="441">
        <v>45382</v>
      </c>
      <c r="Y262" s="557">
        <v>97.45</v>
      </c>
      <c r="Z262" s="376">
        <v>156</v>
      </c>
      <c r="AA262" s="376">
        <v>155</v>
      </c>
      <c r="AB262" s="441">
        <v>45374</v>
      </c>
      <c r="AC262" s="522">
        <v>7628</v>
      </c>
      <c r="AD262" s="375">
        <v>5476</v>
      </c>
      <c r="AE262" s="519">
        <v>119</v>
      </c>
      <c r="AF262" s="99"/>
      <c r="AG262" s="319"/>
      <c r="AH262" s="320"/>
    </row>
    <row r="263" spans="1:34" x14ac:dyDescent="0.2">
      <c r="A263" s="263">
        <v>252</v>
      </c>
      <c r="B263" s="271" t="s">
        <v>528</v>
      </c>
      <c r="C263" s="264" t="s">
        <v>529</v>
      </c>
      <c r="D263" s="472">
        <v>32219</v>
      </c>
      <c r="E263" s="441">
        <v>29509</v>
      </c>
      <c r="F263" s="441">
        <v>28907</v>
      </c>
      <c r="G263" s="313">
        <f t="shared" si="6"/>
        <v>90635</v>
      </c>
      <c r="H263" s="441">
        <v>70516</v>
      </c>
      <c r="I263" s="441">
        <v>53427</v>
      </c>
      <c r="J263" s="441">
        <v>57025</v>
      </c>
      <c r="K263" s="313">
        <f t="shared" si="7"/>
        <v>180968</v>
      </c>
      <c r="L263" s="472">
        <v>105622</v>
      </c>
      <c r="M263" s="441">
        <v>3749</v>
      </c>
      <c r="N263" s="441">
        <v>96636</v>
      </c>
      <c r="O263" s="441">
        <v>100385</v>
      </c>
      <c r="P263" s="557">
        <v>95.04</v>
      </c>
      <c r="Q263" s="441">
        <v>1167</v>
      </c>
      <c r="R263" s="441">
        <v>3924</v>
      </c>
      <c r="S263" s="441">
        <v>101727</v>
      </c>
      <c r="T263" s="522">
        <v>13795</v>
      </c>
      <c r="U263" s="472">
        <v>210357</v>
      </c>
      <c r="V263" s="441">
        <v>4124</v>
      </c>
      <c r="W263" s="441">
        <v>202933</v>
      </c>
      <c r="X263" s="441">
        <v>207057</v>
      </c>
      <c r="Y263" s="557">
        <v>98.43</v>
      </c>
      <c r="Z263" s="441">
        <v>4507</v>
      </c>
      <c r="AA263" s="441">
        <v>4688</v>
      </c>
      <c r="AB263" s="441">
        <v>212128</v>
      </c>
      <c r="AC263" s="522">
        <v>34814</v>
      </c>
      <c r="AD263" s="375">
        <v>24319</v>
      </c>
      <c r="AE263" s="519">
        <v>6092</v>
      </c>
      <c r="AF263" s="99"/>
      <c r="AG263" s="319"/>
      <c r="AH263" s="320"/>
    </row>
    <row r="264" spans="1:34" x14ac:dyDescent="0.2">
      <c r="A264" s="263">
        <v>253</v>
      </c>
      <c r="B264" s="271" t="s">
        <v>530</v>
      </c>
      <c r="C264" s="264" t="s">
        <v>531</v>
      </c>
      <c r="D264" s="472">
        <v>17726</v>
      </c>
      <c r="E264" s="441">
        <v>17592</v>
      </c>
      <c r="F264" s="441">
        <v>17515</v>
      </c>
      <c r="G264" s="313">
        <f t="shared" si="6"/>
        <v>52833</v>
      </c>
      <c r="H264" s="441">
        <v>14048</v>
      </c>
      <c r="I264" s="441">
        <v>11057</v>
      </c>
      <c r="J264" s="441">
        <v>11156</v>
      </c>
      <c r="K264" s="313">
        <f t="shared" si="7"/>
        <v>36261</v>
      </c>
      <c r="L264" s="472">
        <v>58576</v>
      </c>
      <c r="M264" s="376">
        <v>595</v>
      </c>
      <c r="N264" s="441">
        <v>57117</v>
      </c>
      <c r="O264" s="441">
        <v>57712</v>
      </c>
      <c r="P264" s="557">
        <v>98.52</v>
      </c>
      <c r="Q264" s="376">
        <v>415</v>
      </c>
      <c r="R264" s="376">
        <v>849</v>
      </c>
      <c r="S264" s="441">
        <v>58381</v>
      </c>
      <c r="T264" s="522">
        <v>7587</v>
      </c>
      <c r="U264" s="472">
        <v>41625</v>
      </c>
      <c r="V264" s="376">
        <v>202</v>
      </c>
      <c r="W264" s="441">
        <v>41162</v>
      </c>
      <c r="X264" s="441">
        <v>41364</v>
      </c>
      <c r="Y264" s="557">
        <v>99.37</v>
      </c>
      <c r="Z264" s="441">
        <v>-1221</v>
      </c>
      <c r="AA264" s="376">
        <v>742</v>
      </c>
      <c r="AB264" s="441">
        <v>40683</v>
      </c>
      <c r="AC264" s="522">
        <v>4092</v>
      </c>
      <c r="AD264" s="375">
        <v>1573</v>
      </c>
      <c r="AE264" s="519">
        <v>114</v>
      </c>
      <c r="AF264" s="99"/>
      <c r="AG264" s="319"/>
      <c r="AH264" s="320"/>
    </row>
    <row r="265" spans="1:34" x14ac:dyDescent="0.2">
      <c r="A265" s="263">
        <v>254</v>
      </c>
      <c r="B265" s="271" t="s">
        <v>532</v>
      </c>
      <c r="C265" s="264" t="s">
        <v>533</v>
      </c>
      <c r="D265" s="472">
        <v>25779</v>
      </c>
      <c r="E265" s="441">
        <v>27808</v>
      </c>
      <c r="F265" s="441">
        <v>25646</v>
      </c>
      <c r="G265" s="313">
        <f t="shared" si="6"/>
        <v>79233</v>
      </c>
      <c r="H265" s="441">
        <v>20521</v>
      </c>
      <c r="I265" s="441">
        <v>15188</v>
      </c>
      <c r="J265" s="441">
        <v>17142</v>
      </c>
      <c r="K265" s="313">
        <f t="shared" si="7"/>
        <v>52851</v>
      </c>
      <c r="L265" s="472">
        <v>88436</v>
      </c>
      <c r="M265" s="441">
        <v>1064</v>
      </c>
      <c r="N265" s="441">
        <v>86297</v>
      </c>
      <c r="O265" s="441">
        <v>87361</v>
      </c>
      <c r="P265" s="557">
        <v>98.78</v>
      </c>
      <c r="Q265" s="376">
        <v>761</v>
      </c>
      <c r="R265" s="441">
        <v>1259</v>
      </c>
      <c r="S265" s="441">
        <v>88317</v>
      </c>
      <c r="T265" s="522">
        <v>11688</v>
      </c>
      <c r="U265" s="472">
        <v>62534</v>
      </c>
      <c r="V265" s="376">
        <v>152</v>
      </c>
      <c r="W265" s="441">
        <v>61564</v>
      </c>
      <c r="X265" s="441">
        <v>61716</v>
      </c>
      <c r="Y265" s="557">
        <v>98.69</v>
      </c>
      <c r="Z265" s="441">
        <v>-1299</v>
      </c>
      <c r="AA265" s="376">
        <v>176</v>
      </c>
      <c r="AB265" s="441">
        <v>60441</v>
      </c>
      <c r="AC265" s="522">
        <v>5374</v>
      </c>
      <c r="AD265" s="375">
        <v>4546</v>
      </c>
      <c r="AE265" s="519">
        <v>187</v>
      </c>
      <c r="AF265" s="99"/>
      <c r="AG265" s="319"/>
      <c r="AH265" s="320"/>
    </row>
    <row r="266" spans="1:34" x14ac:dyDescent="0.2">
      <c r="A266" s="263">
        <v>255</v>
      </c>
      <c r="B266" s="271" t="s">
        <v>534</v>
      </c>
      <c r="C266" s="264" t="s">
        <v>535</v>
      </c>
      <c r="D266" s="472">
        <v>15807</v>
      </c>
      <c r="E266" s="441">
        <v>15410</v>
      </c>
      <c r="F266" s="441">
        <v>15400</v>
      </c>
      <c r="G266" s="313">
        <f t="shared" si="6"/>
        <v>46617</v>
      </c>
      <c r="H266" s="441">
        <v>14123</v>
      </c>
      <c r="I266" s="441">
        <v>13351</v>
      </c>
      <c r="J266" s="441">
        <v>12203</v>
      </c>
      <c r="K266" s="313">
        <f t="shared" si="7"/>
        <v>39677</v>
      </c>
      <c r="L266" s="472">
        <v>53032</v>
      </c>
      <c r="M266" s="376">
        <v>529</v>
      </c>
      <c r="N266" s="441">
        <v>51654</v>
      </c>
      <c r="O266" s="441">
        <v>52183</v>
      </c>
      <c r="P266" s="557">
        <v>98.4</v>
      </c>
      <c r="Q266" s="376">
        <v>528</v>
      </c>
      <c r="R266" s="376">
        <v>690</v>
      </c>
      <c r="S266" s="441">
        <v>52872</v>
      </c>
      <c r="T266" s="522">
        <v>6660</v>
      </c>
      <c r="U266" s="472">
        <v>45888</v>
      </c>
      <c r="V266" s="376">
        <v>170</v>
      </c>
      <c r="W266" s="441">
        <v>44923</v>
      </c>
      <c r="X266" s="441">
        <v>45093</v>
      </c>
      <c r="Y266" s="557">
        <v>98.27</v>
      </c>
      <c r="Z266" s="376">
        <v>22</v>
      </c>
      <c r="AA266" s="376">
        <v>294</v>
      </c>
      <c r="AB266" s="441">
        <v>45239</v>
      </c>
      <c r="AC266" s="522">
        <v>4544</v>
      </c>
      <c r="AD266" s="375">
        <v>2836</v>
      </c>
      <c r="AE266" s="519">
        <v>178</v>
      </c>
      <c r="AF266" s="99"/>
      <c r="AG266" s="319"/>
      <c r="AH266" s="320"/>
    </row>
    <row r="267" spans="1:34" x14ac:dyDescent="0.2">
      <c r="A267" s="263">
        <v>256</v>
      </c>
      <c r="B267" s="271" t="s">
        <v>536</v>
      </c>
      <c r="C267" s="264" t="s">
        <v>537</v>
      </c>
      <c r="D267" s="472">
        <v>19186</v>
      </c>
      <c r="E267" s="441">
        <v>19048</v>
      </c>
      <c r="F267" s="441">
        <v>18845</v>
      </c>
      <c r="G267" s="313">
        <f t="shared" si="6"/>
        <v>57079</v>
      </c>
      <c r="H267" s="441">
        <v>16495</v>
      </c>
      <c r="I267" s="441">
        <v>13987</v>
      </c>
      <c r="J267" s="441">
        <v>13474</v>
      </c>
      <c r="K267" s="313">
        <f t="shared" si="7"/>
        <v>43956</v>
      </c>
      <c r="L267" s="472">
        <v>66783</v>
      </c>
      <c r="M267" s="376">
        <v>368</v>
      </c>
      <c r="N267" s="441">
        <v>63453</v>
      </c>
      <c r="O267" s="441">
        <v>63821</v>
      </c>
      <c r="P267" s="557">
        <v>95.56</v>
      </c>
      <c r="Q267" s="376">
        <v>708</v>
      </c>
      <c r="R267" s="376">
        <v>745</v>
      </c>
      <c r="S267" s="441">
        <v>64906</v>
      </c>
      <c r="T267" s="522">
        <v>9756</v>
      </c>
      <c r="U267" s="472">
        <v>52739</v>
      </c>
      <c r="V267" s="376">
        <v>101</v>
      </c>
      <c r="W267" s="441">
        <v>50822</v>
      </c>
      <c r="X267" s="441">
        <v>50923</v>
      </c>
      <c r="Y267" s="557">
        <v>96.56</v>
      </c>
      <c r="Z267" s="376">
        <v>483</v>
      </c>
      <c r="AA267" s="376">
        <v>374</v>
      </c>
      <c r="AB267" s="441">
        <v>51679</v>
      </c>
      <c r="AC267" s="522">
        <v>5165</v>
      </c>
      <c r="AD267" s="375">
        <v>8033</v>
      </c>
      <c r="AE267" s="519">
        <v>271</v>
      </c>
      <c r="AF267" s="99"/>
      <c r="AG267" s="319"/>
      <c r="AH267" s="320"/>
    </row>
    <row r="268" spans="1:34" x14ac:dyDescent="0.2">
      <c r="A268" s="263">
        <v>257</v>
      </c>
      <c r="B268" s="271" t="s">
        <v>538</v>
      </c>
      <c r="C268" s="264" t="s">
        <v>539</v>
      </c>
      <c r="D268" s="472">
        <v>18467</v>
      </c>
      <c r="E268" s="441">
        <v>17828</v>
      </c>
      <c r="F268" s="441">
        <v>18018</v>
      </c>
      <c r="G268" s="313">
        <f t="shared" si="6"/>
        <v>54313</v>
      </c>
      <c r="H268" s="441">
        <v>12795</v>
      </c>
      <c r="I268" s="441">
        <v>13947</v>
      </c>
      <c r="J268" s="441">
        <v>11120</v>
      </c>
      <c r="K268" s="313">
        <f t="shared" si="7"/>
        <v>37862</v>
      </c>
      <c r="L268" s="472">
        <v>62005</v>
      </c>
      <c r="M268" s="376">
        <v>532</v>
      </c>
      <c r="N268" s="441">
        <v>59781</v>
      </c>
      <c r="O268" s="441">
        <v>60313</v>
      </c>
      <c r="P268" s="557">
        <v>97.27</v>
      </c>
      <c r="Q268" s="376">
        <v>638</v>
      </c>
      <c r="R268" s="376">
        <v>472</v>
      </c>
      <c r="S268" s="441">
        <v>60891</v>
      </c>
      <c r="T268" s="522">
        <v>7763</v>
      </c>
      <c r="U268" s="472">
        <v>44944</v>
      </c>
      <c r="V268" s="376">
        <v>72</v>
      </c>
      <c r="W268" s="441">
        <v>43899</v>
      </c>
      <c r="X268" s="441">
        <v>43971</v>
      </c>
      <c r="Y268" s="557">
        <v>97.84</v>
      </c>
      <c r="Z268" s="376">
        <v>-104</v>
      </c>
      <c r="AA268" s="376">
        <v>49</v>
      </c>
      <c r="AB268" s="441">
        <v>43844</v>
      </c>
      <c r="AC268" s="522">
        <v>4876</v>
      </c>
      <c r="AD268" s="375">
        <v>4432</v>
      </c>
      <c r="AE268" s="519">
        <v>185</v>
      </c>
      <c r="AF268" s="99"/>
      <c r="AG268" s="319"/>
      <c r="AH268" s="320"/>
    </row>
    <row r="269" spans="1:34" x14ac:dyDescent="0.2">
      <c r="A269" s="263">
        <v>258</v>
      </c>
      <c r="B269" s="271" t="s">
        <v>540</v>
      </c>
      <c r="C269" s="264" t="s">
        <v>541</v>
      </c>
      <c r="D269" s="472">
        <v>14722</v>
      </c>
      <c r="E269" s="441">
        <v>12971</v>
      </c>
      <c r="F269" s="441">
        <v>13348</v>
      </c>
      <c r="G269" s="313">
        <f t="shared" ref="G269:G332" si="8">SUM(D269:F269)</f>
        <v>41041</v>
      </c>
      <c r="H269" s="441">
        <v>5352</v>
      </c>
      <c r="I269" s="441">
        <v>5276</v>
      </c>
      <c r="J269" s="441">
        <v>4634</v>
      </c>
      <c r="K269" s="313">
        <f t="shared" ref="K269:K332" si="9">SUM(H269:J269)</f>
        <v>15262</v>
      </c>
      <c r="L269" s="472">
        <v>46582</v>
      </c>
      <c r="M269" s="376">
        <v>376</v>
      </c>
      <c r="N269" s="441">
        <v>45568</v>
      </c>
      <c r="O269" s="441">
        <v>45944</v>
      </c>
      <c r="P269" s="557">
        <v>98.63</v>
      </c>
      <c r="Q269" s="376">
        <v>247</v>
      </c>
      <c r="R269" s="376">
        <v>482</v>
      </c>
      <c r="S269" s="441">
        <v>46297</v>
      </c>
      <c r="T269" s="522">
        <v>5565</v>
      </c>
      <c r="U269" s="472">
        <v>18201</v>
      </c>
      <c r="V269" s="376">
        <v>136</v>
      </c>
      <c r="W269" s="441">
        <v>17857</v>
      </c>
      <c r="X269" s="441">
        <v>17993</v>
      </c>
      <c r="Y269" s="557">
        <v>98.86</v>
      </c>
      <c r="Z269" s="376">
        <v>-254</v>
      </c>
      <c r="AA269" s="376">
        <v>117</v>
      </c>
      <c r="AB269" s="441">
        <v>17720</v>
      </c>
      <c r="AC269" s="522">
        <v>1743</v>
      </c>
      <c r="AD269" s="375">
        <v>1190</v>
      </c>
      <c r="AE269" s="519">
        <v>201</v>
      </c>
      <c r="AF269" s="99"/>
      <c r="AG269" s="319"/>
      <c r="AH269" s="320"/>
    </row>
    <row r="270" spans="1:34" x14ac:dyDescent="0.2">
      <c r="A270" s="263">
        <v>259</v>
      </c>
      <c r="B270" s="271" t="s">
        <v>542</v>
      </c>
      <c r="C270" s="264" t="s">
        <v>543</v>
      </c>
      <c r="D270" s="472">
        <v>10664</v>
      </c>
      <c r="E270" s="441">
        <v>10730</v>
      </c>
      <c r="F270" s="441">
        <v>10674</v>
      </c>
      <c r="G270" s="313">
        <f t="shared" si="8"/>
        <v>32068</v>
      </c>
      <c r="H270" s="441">
        <v>16791</v>
      </c>
      <c r="I270" s="441">
        <v>12850</v>
      </c>
      <c r="J270" s="441">
        <v>14137</v>
      </c>
      <c r="K270" s="313">
        <f t="shared" si="9"/>
        <v>43778</v>
      </c>
      <c r="L270" s="472">
        <v>36915</v>
      </c>
      <c r="M270" s="376">
        <v>644</v>
      </c>
      <c r="N270" s="441">
        <v>34655</v>
      </c>
      <c r="O270" s="441">
        <v>35299</v>
      </c>
      <c r="P270" s="557">
        <v>95.62</v>
      </c>
      <c r="Q270" s="441">
        <v>1174</v>
      </c>
      <c r="R270" s="376">
        <v>614</v>
      </c>
      <c r="S270" s="441">
        <v>36443</v>
      </c>
      <c r="T270" s="522">
        <v>5151</v>
      </c>
      <c r="U270" s="472">
        <v>49048</v>
      </c>
      <c r="V270" s="376">
        <v>424</v>
      </c>
      <c r="W270" s="441">
        <v>46731</v>
      </c>
      <c r="X270" s="441">
        <v>47155</v>
      </c>
      <c r="Y270" s="557">
        <v>96.14</v>
      </c>
      <c r="Z270" s="376">
        <v>337</v>
      </c>
      <c r="AA270" s="376">
        <v>776</v>
      </c>
      <c r="AB270" s="441">
        <v>47844</v>
      </c>
      <c r="AC270" s="522">
        <v>3198</v>
      </c>
      <c r="AD270" s="375">
        <v>3862</v>
      </c>
      <c r="AE270" s="519">
        <v>147</v>
      </c>
      <c r="AF270" s="99"/>
      <c r="AG270" s="319"/>
      <c r="AH270" s="320"/>
    </row>
    <row r="271" spans="1:34" x14ac:dyDescent="0.2">
      <c r="A271" s="263">
        <v>260</v>
      </c>
      <c r="B271" s="271" t="s">
        <v>544</v>
      </c>
      <c r="C271" s="264" t="s">
        <v>545</v>
      </c>
      <c r="D271" s="472">
        <v>40405</v>
      </c>
      <c r="E271" s="441">
        <v>41564</v>
      </c>
      <c r="F271" s="441">
        <v>41450</v>
      </c>
      <c r="G271" s="313">
        <f t="shared" si="8"/>
        <v>123419</v>
      </c>
      <c r="H271" s="441">
        <v>30179</v>
      </c>
      <c r="I271" s="441">
        <v>24318</v>
      </c>
      <c r="J271" s="441">
        <v>23883</v>
      </c>
      <c r="K271" s="313">
        <f t="shared" si="9"/>
        <v>78380</v>
      </c>
      <c r="L271" s="472">
        <v>143964</v>
      </c>
      <c r="M271" s="376">
        <v>804</v>
      </c>
      <c r="N271" s="441">
        <v>138267</v>
      </c>
      <c r="O271" s="441">
        <v>139071</v>
      </c>
      <c r="P271" s="557">
        <v>96.6</v>
      </c>
      <c r="Q271" s="441">
        <v>2629</v>
      </c>
      <c r="R271" s="441">
        <v>1390</v>
      </c>
      <c r="S271" s="441">
        <v>142286</v>
      </c>
      <c r="T271" s="522">
        <v>20452</v>
      </c>
      <c r="U271" s="472">
        <v>93669</v>
      </c>
      <c r="V271" s="376">
        <v>334</v>
      </c>
      <c r="W271" s="441">
        <v>88330</v>
      </c>
      <c r="X271" s="441">
        <v>88664</v>
      </c>
      <c r="Y271" s="557">
        <v>94.66</v>
      </c>
      <c r="Z271" s="441">
        <v>-1613</v>
      </c>
      <c r="AA271" s="376">
        <v>786</v>
      </c>
      <c r="AB271" s="441">
        <v>87503</v>
      </c>
      <c r="AC271" s="522">
        <v>8262</v>
      </c>
      <c r="AD271" s="375">
        <v>17534</v>
      </c>
      <c r="AE271" s="519">
        <v>588</v>
      </c>
      <c r="AF271" s="99"/>
      <c r="AG271" s="319"/>
      <c r="AH271" s="320"/>
    </row>
    <row r="272" spans="1:34" x14ac:dyDescent="0.2">
      <c r="A272" s="263">
        <v>261</v>
      </c>
      <c r="B272" s="271" t="s">
        <v>546</v>
      </c>
      <c r="C272" s="264" t="s">
        <v>547</v>
      </c>
      <c r="D272" s="472">
        <v>24226</v>
      </c>
      <c r="E272" s="441">
        <v>23662</v>
      </c>
      <c r="F272" s="441">
        <v>22971</v>
      </c>
      <c r="G272" s="313">
        <f t="shared" si="8"/>
        <v>70859</v>
      </c>
      <c r="H272" s="441">
        <v>24425</v>
      </c>
      <c r="I272" s="441">
        <v>22049</v>
      </c>
      <c r="J272" s="441">
        <v>20558</v>
      </c>
      <c r="K272" s="313">
        <f t="shared" si="9"/>
        <v>67032</v>
      </c>
      <c r="L272" s="472">
        <v>82686</v>
      </c>
      <c r="M272" s="376">
        <v>785</v>
      </c>
      <c r="N272" s="441">
        <v>79304</v>
      </c>
      <c r="O272" s="441">
        <v>80089</v>
      </c>
      <c r="P272" s="557">
        <v>96.86</v>
      </c>
      <c r="Q272" s="441">
        <v>1091</v>
      </c>
      <c r="R272" s="441">
        <v>1040</v>
      </c>
      <c r="S272" s="441">
        <v>81435</v>
      </c>
      <c r="T272" s="522">
        <v>13235</v>
      </c>
      <c r="U272" s="472">
        <v>81920</v>
      </c>
      <c r="V272" s="376">
        <v>433</v>
      </c>
      <c r="W272" s="441">
        <v>80544</v>
      </c>
      <c r="X272" s="441">
        <v>80977</v>
      </c>
      <c r="Y272" s="557">
        <v>98.85</v>
      </c>
      <c r="Z272" s="376">
        <v>-245</v>
      </c>
      <c r="AA272" s="376">
        <v>840</v>
      </c>
      <c r="AB272" s="441">
        <v>81139</v>
      </c>
      <c r="AC272" s="522">
        <v>9755</v>
      </c>
      <c r="AD272" s="375">
        <v>5092</v>
      </c>
      <c r="AE272" s="519">
        <v>730</v>
      </c>
      <c r="AF272" s="99"/>
      <c r="AG272" s="319"/>
      <c r="AH272" s="320"/>
    </row>
    <row r="273" spans="1:34" x14ac:dyDescent="0.2">
      <c r="A273" s="263">
        <v>262</v>
      </c>
      <c r="B273" s="271" t="s">
        <v>548</v>
      </c>
      <c r="C273" s="264" t="s">
        <v>549</v>
      </c>
      <c r="D273" s="472">
        <v>24423</v>
      </c>
      <c r="E273" s="441">
        <v>22593</v>
      </c>
      <c r="F273" s="441">
        <v>23220</v>
      </c>
      <c r="G273" s="313">
        <f t="shared" si="8"/>
        <v>70236</v>
      </c>
      <c r="H273" s="441">
        <v>29128</v>
      </c>
      <c r="I273" s="441">
        <v>20730</v>
      </c>
      <c r="J273" s="441">
        <v>19984</v>
      </c>
      <c r="K273" s="313">
        <f t="shared" si="9"/>
        <v>69842</v>
      </c>
      <c r="L273" s="472">
        <v>85722</v>
      </c>
      <c r="M273" s="376">
        <v>918</v>
      </c>
      <c r="N273" s="441">
        <v>79532</v>
      </c>
      <c r="O273" s="441">
        <v>80450</v>
      </c>
      <c r="P273" s="557">
        <v>93.85</v>
      </c>
      <c r="Q273" s="441">
        <v>4308</v>
      </c>
      <c r="R273" s="441">
        <v>1219</v>
      </c>
      <c r="S273" s="441">
        <v>85059</v>
      </c>
      <c r="T273" s="522">
        <v>15432</v>
      </c>
      <c r="U273" s="472">
        <v>85528</v>
      </c>
      <c r="V273" s="376">
        <v>660</v>
      </c>
      <c r="W273" s="441">
        <v>80629</v>
      </c>
      <c r="X273" s="441">
        <v>81289</v>
      </c>
      <c r="Y273" s="557">
        <v>95.04</v>
      </c>
      <c r="Z273" s="441">
        <v>3846</v>
      </c>
      <c r="AA273" s="441">
        <v>4503</v>
      </c>
      <c r="AB273" s="441">
        <v>88978</v>
      </c>
      <c r="AC273" s="522">
        <v>12691</v>
      </c>
      <c r="AD273" s="375">
        <v>12160</v>
      </c>
      <c r="AE273" s="519">
        <v>1417</v>
      </c>
      <c r="AF273" s="99"/>
      <c r="AG273" s="319"/>
      <c r="AH273" s="320"/>
    </row>
    <row r="274" spans="1:34" x14ac:dyDescent="0.2">
      <c r="A274" s="263">
        <v>263</v>
      </c>
      <c r="B274" s="271" t="s">
        <v>550</v>
      </c>
      <c r="C274" s="264" t="s">
        <v>551</v>
      </c>
      <c r="D274" s="472">
        <v>21931</v>
      </c>
      <c r="E274" s="441">
        <v>21840</v>
      </c>
      <c r="F274" s="441">
        <v>20016</v>
      </c>
      <c r="G274" s="313">
        <f t="shared" si="8"/>
        <v>63787</v>
      </c>
      <c r="H274" s="441">
        <v>16343</v>
      </c>
      <c r="I274" s="441">
        <v>14294</v>
      </c>
      <c r="J274" s="441">
        <v>13262</v>
      </c>
      <c r="K274" s="313">
        <f t="shared" si="9"/>
        <v>43899</v>
      </c>
      <c r="L274" s="472">
        <v>73308</v>
      </c>
      <c r="M274" s="376">
        <v>410</v>
      </c>
      <c r="N274" s="441">
        <v>71736</v>
      </c>
      <c r="O274" s="441">
        <v>72146</v>
      </c>
      <c r="P274" s="557">
        <v>98.41</v>
      </c>
      <c r="Q274" s="376">
        <v>988</v>
      </c>
      <c r="R274" s="376">
        <v>411</v>
      </c>
      <c r="S274" s="441">
        <v>73135</v>
      </c>
      <c r="T274" s="522">
        <v>11277</v>
      </c>
      <c r="U274" s="472">
        <v>52702</v>
      </c>
      <c r="V274" s="376">
        <v>113</v>
      </c>
      <c r="W274" s="441">
        <v>52015</v>
      </c>
      <c r="X274" s="441">
        <v>52128</v>
      </c>
      <c r="Y274" s="557">
        <v>98.91</v>
      </c>
      <c r="Z274" s="376">
        <v>-809</v>
      </c>
      <c r="AA274" s="376">
        <v>137</v>
      </c>
      <c r="AB274" s="441">
        <v>51343</v>
      </c>
      <c r="AC274" s="522">
        <v>6663</v>
      </c>
      <c r="AD274" s="375">
        <v>2499</v>
      </c>
      <c r="AE274" s="519">
        <v>228</v>
      </c>
      <c r="AF274" s="99"/>
      <c r="AG274" s="319"/>
      <c r="AH274" s="320"/>
    </row>
    <row r="275" spans="1:34" x14ac:dyDescent="0.2">
      <c r="A275" s="263">
        <v>264</v>
      </c>
      <c r="B275" s="271" t="s">
        <v>552</v>
      </c>
      <c r="C275" s="264" t="s">
        <v>553</v>
      </c>
      <c r="D275" s="472">
        <v>20740</v>
      </c>
      <c r="E275" s="441">
        <v>18482</v>
      </c>
      <c r="F275" s="441">
        <v>18577</v>
      </c>
      <c r="G275" s="313">
        <f t="shared" si="8"/>
        <v>57799</v>
      </c>
      <c r="H275" s="441">
        <v>7891</v>
      </c>
      <c r="I275" s="441">
        <v>6714</v>
      </c>
      <c r="J275" s="441">
        <v>6472</v>
      </c>
      <c r="K275" s="313">
        <f t="shared" si="9"/>
        <v>21077</v>
      </c>
      <c r="L275" s="472">
        <v>63165</v>
      </c>
      <c r="M275" s="376">
        <v>446</v>
      </c>
      <c r="N275" s="441">
        <v>62114</v>
      </c>
      <c r="O275" s="441">
        <v>62560</v>
      </c>
      <c r="P275" s="557">
        <v>99.04</v>
      </c>
      <c r="Q275" s="376">
        <v>960</v>
      </c>
      <c r="R275" s="376">
        <v>459</v>
      </c>
      <c r="S275" s="441">
        <v>63533</v>
      </c>
      <c r="T275" s="522">
        <v>7035</v>
      </c>
      <c r="U275" s="472">
        <v>25054</v>
      </c>
      <c r="V275" s="376">
        <v>24</v>
      </c>
      <c r="W275" s="441">
        <v>24824</v>
      </c>
      <c r="X275" s="441">
        <v>24848</v>
      </c>
      <c r="Y275" s="557">
        <v>99.18</v>
      </c>
      <c r="Z275" s="376">
        <v>634</v>
      </c>
      <c r="AA275" s="376">
        <v>46</v>
      </c>
      <c r="AB275" s="441">
        <v>25504</v>
      </c>
      <c r="AC275" s="522">
        <v>3652</v>
      </c>
      <c r="AD275" s="375">
        <v>1471</v>
      </c>
      <c r="AE275" s="519">
        <v>-36</v>
      </c>
      <c r="AF275" s="99"/>
      <c r="AG275" s="319"/>
      <c r="AH275" s="320"/>
    </row>
    <row r="276" spans="1:34" x14ac:dyDescent="0.2">
      <c r="A276" s="263">
        <v>265</v>
      </c>
      <c r="B276" s="271" t="s">
        <v>554</v>
      </c>
      <c r="C276" s="264" t="s">
        <v>555</v>
      </c>
      <c r="D276" s="472">
        <v>20956</v>
      </c>
      <c r="E276" s="441">
        <v>20581</v>
      </c>
      <c r="F276" s="441">
        <v>19955</v>
      </c>
      <c r="G276" s="313">
        <f t="shared" si="8"/>
        <v>61492</v>
      </c>
      <c r="H276" s="441">
        <v>14729</v>
      </c>
      <c r="I276" s="441">
        <v>14911</v>
      </c>
      <c r="J276" s="441">
        <v>13397</v>
      </c>
      <c r="K276" s="313">
        <f t="shared" si="9"/>
        <v>43037</v>
      </c>
      <c r="L276" s="472">
        <v>70718</v>
      </c>
      <c r="M276" s="441">
        <v>1117</v>
      </c>
      <c r="N276" s="441">
        <v>68097</v>
      </c>
      <c r="O276" s="441">
        <v>69214</v>
      </c>
      <c r="P276" s="557">
        <v>97.87</v>
      </c>
      <c r="Q276" s="376">
        <v>522</v>
      </c>
      <c r="R276" s="441">
        <v>1454</v>
      </c>
      <c r="S276" s="441">
        <v>70073</v>
      </c>
      <c r="T276" s="522">
        <v>9369</v>
      </c>
      <c r="U276" s="472">
        <v>49065</v>
      </c>
      <c r="V276" s="376">
        <v>375</v>
      </c>
      <c r="W276" s="441">
        <v>48265</v>
      </c>
      <c r="X276" s="441">
        <v>48640</v>
      </c>
      <c r="Y276" s="557">
        <v>99.13</v>
      </c>
      <c r="Z276" s="376">
        <v>39</v>
      </c>
      <c r="AA276" s="376">
        <v>357</v>
      </c>
      <c r="AB276" s="441">
        <v>48661</v>
      </c>
      <c r="AC276" s="522">
        <v>4912</v>
      </c>
      <c r="AD276" s="375">
        <v>3341</v>
      </c>
      <c r="AE276" s="519">
        <v>71</v>
      </c>
      <c r="AF276" s="99"/>
      <c r="AG276" s="319"/>
      <c r="AH276" s="320"/>
    </row>
    <row r="277" spans="1:34" x14ac:dyDescent="0.2">
      <c r="A277" s="263">
        <v>266</v>
      </c>
      <c r="B277" s="271" t="s">
        <v>556</v>
      </c>
      <c r="C277" s="264" t="s">
        <v>557</v>
      </c>
      <c r="D277" s="472">
        <v>24317</v>
      </c>
      <c r="E277" s="441">
        <v>23801</v>
      </c>
      <c r="F277" s="441">
        <v>23703</v>
      </c>
      <c r="G277" s="313">
        <f t="shared" si="8"/>
        <v>71821</v>
      </c>
      <c r="H277" s="441">
        <v>32954</v>
      </c>
      <c r="I277" s="441">
        <v>22559</v>
      </c>
      <c r="J277" s="441">
        <v>25375</v>
      </c>
      <c r="K277" s="313">
        <f t="shared" si="9"/>
        <v>80888</v>
      </c>
      <c r="L277" s="472">
        <v>87147</v>
      </c>
      <c r="M277" s="441">
        <v>1738</v>
      </c>
      <c r="N277" s="441">
        <v>82392</v>
      </c>
      <c r="O277" s="441">
        <v>84130</v>
      </c>
      <c r="P277" s="557">
        <v>96.54</v>
      </c>
      <c r="Q277" s="441">
        <v>3008</v>
      </c>
      <c r="R277" s="441">
        <v>1818</v>
      </c>
      <c r="S277" s="441">
        <v>87218</v>
      </c>
      <c r="T277" s="522">
        <v>16402</v>
      </c>
      <c r="U277" s="472">
        <v>89680</v>
      </c>
      <c r="V277" s="376">
        <v>529</v>
      </c>
      <c r="W277" s="441">
        <v>86434</v>
      </c>
      <c r="X277" s="441">
        <v>86963</v>
      </c>
      <c r="Y277" s="557">
        <v>96.97</v>
      </c>
      <c r="Z277" s="441">
        <v>1637</v>
      </c>
      <c r="AA277" s="376">
        <v>572</v>
      </c>
      <c r="AB277" s="441">
        <v>88643</v>
      </c>
      <c r="AC277" s="522">
        <v>10495</v>
      </c>
      <c r="AD277" s="375">
        <v>12861</v>
      </c>
      <c r="AE277" s="519">
        <v>611</v>
      </c>
      <c r="AF277" s="99"/>
      <c r="AG277" s="319"/>
      <c r="AH277" s="320"/>
    </row>
    <row r="278" spans="1:34" x14ac:dyDescent="0.2">
      <c r="A278" s="263">
        <v>267</v>
      </c>
      <c r="B278" s="271" t="s">
        <v>558</v>
      </c>
      <c r="C278" s="264" t="s">
        <v>559</v>
      </c>
      <c r="D278" s="472">
        <v>18286</v>
      </c>
      <c r="E278" s="441">
        <v>17319</v>
      </c>
      <c r="F278" s="441">
        <v>17243</v>
      </c>
      <c r="G278" s="313">
        <f t="shared" si="8"/>
        <v>52848</v>
      </c>
      <c r="H278" s="441">
        <v>10104</v>
      </c>
      <c r="I278" s="441">
        <v>9648</v>
      </c>
      <c r="J278" s="441">
        <v>9147</v>
      </c>
      <c r="K278" s="313">
        <f t="shared" si="9"/>
        <v>28899</v>
      </c>
      <c r="L278" s="472">
        <v>58268</v>
      </c>
      <c r="M278" s="376">
        <v>415</v>
      </c>
      <c r="N278" s="441">
        <v>57105</v>
      </c>
      <c r="O278" s="441">
        <v>57520</v>
      </c>
      <c r="P278" s="557">
        <v>98.72</v>
      </c>
      <c r="Q278" s="376">
        <v>615</v>
      </c>
      <c r="R278" s="376">
        <v>623</v>
      </c>
      <c r="S278" s="441">
        <v>58343</v>
      </c>
      <c r="T278" s="522">
        <v>6939</v>
      </c>
      <c r="U278" s="472">
        <v>34716</v>
      </c>
      <c r="V278" s="376">
        <v>500</v>
      </c>
      <c r="W278" s="441">
        <v>33882</v>
      </c>
      <c r="X278" s="441">
        <v>34382</v>
      </c>
      <c r="Y278" s="557">
        <v>99.04</v>
      </c>
      <c r="Z278" s="376">
        <v>219</v>
      </c>
      <c r="AA278" s="376">
        <v>56</v>
      </c>
      <c r="AB278" s="441">
        <v>34157</v>
      </c>
      <c r="AC278" s="522">
        <v>5207</v>
      </c>
      <c r="AD278" s="375">
        <v>1919</v>
      </c>
      <c r="AE278" s="519">
        <v>127</v>
      </c>
      <c r="AF278" s="99"/>
      <c r="AG278" s="319"/>
      <c r="AH278" s="320"/>
    </row>
    <row r="279" spans="1:34" x14ac:dyDescent="0.2">
      <c r="A279" s="263">
        <v>268</v>
      </c>
      <c r="B279" s="271" t="s">
        <v>560</v>
      </c>
      <c r="C279" s="264" t="s">
        <v>561</v>
      </c>
      <c r="D279" s="472">
        <v>29758</v>
      </c>
      <c r="E279" s="441">
        <v>28740</v>
      </c>
      <c r="F279" s="441">
        <v>28304</v>
      </c>
      <c r="G279" s="313">
        <f t="shared" si="8"/>
        <v>86802</v>
      </c>
      <c r="H279" s="441">
        <v>15144</v>
      </c>
      <c r="I279" s="441">
        <v>15347</v>
      </c>
      <c r="J279" s="441">
        <v>13831</v>
      </c>
      <c r="K279" s="313">
        <f t="shared" si="9"/>
        <v>44322</v>
      </c>
      <c r="L279" s="472">
        <v>98504</v>
      </c>
      <c r="M279" s="376">
        <v>540</v>
      </c>
      <c r="N279" s="441">
        <v>96565</v>
      </c>
      <c r="O279" s="441">
        <v>97105</v>
      </c>
      <c r="P279" s="557">
        <v>98.58</v>
      </c>
      <c r="Q279" s="376">
        <v>803</v>
      </c>
      <c r="R279" s="376">
        <v>665</v>
      </c>
      <c r="S279" s="441">
        <v>98033</v>
      </c>
      <c r="T279" s="522">
        <v>12676</v>
      </c>
      <c r="U279" s="472">
        <v>52501</v>
      </c>
      <c r="V279" s="376">
        <v>32</v>
      </c>
      <c r="W279" s="441">
        <v>51160</v>
      </c>
      <c r="X279" s="441">
        <v>51192</v>
      </c>
      <c r="Y279" s="557">
        <v>97.51</v>
      </c>
      <c r="Z279" s="376">
        <v>221</v>
      </c>
      <c r="AA279" s="376">
        <v>177</v>
      </c>
      <c r="AB279" s="441">
        <v>51558</v>
      </c>
      <c r="AC279" s="522">
        <v>5133</v>
      </c>
      <c r="AD279" s="375">
        <v>7300</v>
      </c>
      <c r="AE279" s="519">
        <v>242</v>
      </c>
      <c r="AF279" s="99"/>
      <c r="AG279" s="319"/>
      <c r="AH279" s="320"/>
    </row>
    <row r="280" spans="1:34" x14ac:dyDescent="0.2">
      <c r="A280" s="263">
        <v>269</v>
      </c>
      <c r="B280" s="271" t="s">
        <v>562</v>
      </c>
      <c r="C280" s="264" t="s">
        <v>563</v>
      </c>
      <c r="D280" s="472">
        <v>18163</v>
      </c>
      <c r="E280" s="441">
        <v>17989</v>
      </c>
      <c r="F280" s="441">
        <v>18049</v>
      </c>
      <c r="G280" s="313">
        <f t="shared" si="8"/>
        <v>54201</v>
      </c>
      <c r="H280" s="441">
        <v>13327</v>
      </c>
      <c r="I280" s="441">
        <v>10680</v>
      </c>
      <c r="J280" s="441">
        <v>12468</v>
      </c>
      <c r="K280" s="313">
        <f t="shared" si="9"/>
        <v>36475</v>
      </c>
      <c r="L280" s="472">
        <v>60348</v>
      </c>
      <c r="M280" s="376">
        <v>862</v>
      </c>
      <c r="N280" s="441">
        <v>57894</v>
      </c>
      <c r="O280" s="441">
        <v>58756</v>
      </c>
      <c r="P280" s="557">
        <v>97.36</v>
      </c>
      <c r="Q280" s="441">
        <v>1238</v>
      </c>
      <c r="R280" s="441">
        <v>1000</v>
      </c>
      <c r="S280" s="441">
        <v>60132</v>
      </c>
      <c r="T280" s="522">
        <v>8324</v>
      </c>
      <c r="U280" s="472">
        <v>43137</v>
      </c>
      <c r="V280" s="376">
        <v>147</v>
      </c>
      <c r="W280" s="441">
        <v>41807</v>
      </c>
      <c r="X280" s="441">
        <v>41954</v>
      </c>
      <c r="Y280" s="557">
        <v>97.26</v>
      </c>
      <c r="Z280" s="376">
        <v>-31</v>
      </c>
      <c r="AA280" s="376">
        <v>458</v>
      </c>
      <c r="AB280" s="441">
        <v>42234</v>
      </c>
      <c r="AC280" s="522">
        <v>5112</v>
      </c>
      <c r="AD280" s="375">
        <v>4377</v>
      </c>
      <c r="AE280" s="519">
        <v>295</v>
      </c>
      <c r="AF280" s="99"/>
      <c r="AG280" s="319"/>
      <c r="AH280" s="320"/>
    </row>
    <row r="281" spans="1:34" x14ac:dyDescent="0.2">
      <c r="A281" s="263">
        <v>270</v>
      </c>
      <c r="B281" s="271" t="s">
        <v>564</v>
      </c>
      <c r="C281" s="264" t="s">
        <v>565</v>
      </c>
      <c r="D281" s="472">
        <v>25187</v>
      </c>
      <c r="E281" s="441">
        <v>27359</v>
      </c>
      <c r="F281" s="441">
        <v>27608</v>
      </c>
      <c r="G281" s="313">
        <f t="shared" si="8"/>
        <v>80154</v>
      </c>
      <c r="H281" s="441">
        <v>29876</v>
      </c>
      <c r="I281" s="441">
        <v>31287</v>
      </c>
      <c r="J281" s="441">
        <v>27646</v>
      </c>
      <c r="K281" s="313">
        <f t="shared" si="9"/>
        <v>88809</v>
      </c>
      <c r="L281" s="472">
        <v>94290</v>
      </c>
      <c r="M281" s="376">
        <v>805</v>
      </c>
      <c r="N281" s="441">
        <v>91037</v>
      </c>
      <c r="O281" s="441">
        <v>91842</v>
      </c>
      <c r="P281" s="557">
        <v>97.4</v>
      </c>
      <c r="Q281" s="441">
        <v>1178</v>
      </c>
      <c r="R281" s="376">
        <v>983</v>
      </c>
      <c r="S281" s="441">
        <v>93198</v>
      </c>
      <c r="T281" s="522">
        <v>14694</v>
      </c>
      <c r="U281" s="472">
        <v>107414</v>
      </c>
      <c r="V281" s="376">
        <v>666</v>
      </c>
      <c r="W281" s="441">
        <v>105340</v>
      </c>
      <c r="X281" s="441">
        <v>106006</v>
      </c>
      <c r="Y281" s="557">
        <v>98.69</v>
      </c>
      <c r="Z281" s="441">
        <v>-1510</v>
      </c>
      <c r="AA281" s="441">
        <v>1324</v>
      </c>
      <c r="AB281" s="441">
        <v>105154</v>
      </c>
      <c r="AC281" s="522">
        <v>12193</v>
      </c>
      <c r="AD281" s="375">
        <v>9769</v>
      </c>
      <c r="AE281" s="519">
        <v>740</v>
      </c>
      <c r="AF281" s="99"/>
      <c r="AG281" s="319"/>
      <c r="AH281" s="320"/>
    </row>
    <row r="282" spans="1:34" x14ac:dyDescent="0.2">
      <c r="A282" s="263">
        <v>271</v>
      </c>
      <c r="B282" s="271" t="s">
        <v>566</v>
      </c>
      <c r="C282" s="264" t="s">
        <v>567</v>
      </c>
      <c r="D282" s="472">
        <v>23846</v>
      </c>
      <c r="E282" s="441">
        <v>23584</v>
      </c>
      <c r="F282" s="441">
        <v>22728</v>
      </c>
      <c r="G282" s="313">
        <f t="shared" si="8"/>
        <v>70158</v>
      </c>
      <c r="H282" s="441">
        <v>18088</v>
      </c>
      <c r="I282" s="441">
        <v>15672</v>
      </c>
      <c r="J282" s="441">
        <v>15815</v>
      </c>
      <c r="K282" s="313">
        <f t="shared" si="9"/>
        <v>49575</v>
      </c>
      <c r="L282" s="472">
        <v>82974</v>
      </c>
      <c r="M282" s="441">
        <v>1324</v>
      </c>
      <c r="N282" s="441">
        <v>76842</v>
      </c>
      <c r="O282" s="441">
        <v>78166</v>
      </c>
      <c r="P282" s="557">
        <v>94.21</v>
      </c>
      <c r="Q282" s="441">
        <v>2732</v>
      </c>
      <c r="R282" s="441">
        <v>1736</v>
      </c>
      <c r="S282" s="441">
        <v>81310</v>
      </c>
      <c r="T282" s="522">
        <v>12250</v>
      </c>
      <c r="U282" s="472">
        <v>59177</v>
      </c>
      <c r="V282" s="376">
        <v>397</v>
      </c>
      <c r="W282" s="441">
        <v>56245</v>
      </c>
      <c r="X282" s="441">
        <v>56642</v>
      </c>
      <c r="Y282" s="557">
        <v>95.72</v>
      </c>
      <c r="Z282" s="376">
        <v>-460</v>
      </c>
      <c r="AA282" s="376">
        <v>939</v>
      </c>
      <c r="AB282" s="441">
        <v>56724</v>
      </c>
      <c r="AC282" s="522">
        <v>6303</v>
      </c>
      <c r="AD282" s="375">
        <v>12143</v>
      </c>
      <c r="AE282" s="519">
        <v>109</v>
      </c>
      <c r="AF282" s="99"/>
      <c r="AG282" s="319"/>
      <c r="AH282" s="320"/>
    </row>
    <row r="283" spans="1:34" x14ac:dyDescent="0.2">
      <c r="A283" s="263">
        <v>272</v>
      </c>
      <c r="B283" s="271" t="s">
        <v>568</v>
      </c>
      <c r="C283" s="264" t="s">
        <v>569</v>
      </c>
      <c r="D283" s="472">
        <v>8748</v>
      </c>
      <c r="E283" s="441">
        <v>8668</v>
      </c>
      <c r="F283" s="441">
        <v>8742</v>
      </c>
      <c r="G283" s="313">
        <f t="shared" si="8"/>
        <v>26158</v>
      </c>
      <c r="H283" s="441">
        <v>9523</v>
      </c>
      <c r="I283" s="441">
        <v>9158</v>
      </c>
      <c r="J283" s="441">
        <v>9467</v>
      </c>
      <c r="K283" s="313">
        <f t="shared" si="9"/>
        <v>28148</v>
      </c>
      <c r="L283" s="472">
        <v>29641</v>
      </c>
      <c r="M283" s="376">
        <v>366</v>
      </c>
      <c r="N283" s="441">
        <v>28557</v>
      </c>
      <c r="O283" s="441">
        <v>28923</v>
      </c>
      <c r="P283" s="557">
        <v>97.58</v>
      </c>
      <c r="Q283" s="376">
        <v>393</v>
      </c>
      <c r="R283" s="376">
        <v>474</v>
      </c>
      <c r="S283" s="441">
        <v>29424</v>
      </c>
      <c r="T283" s="522">
        <v>3683</v>
      </c>
      <c r="U283" s="472">
        <v>33207</v>
      </c>
      <c r="V283" s="376">
        <v>217</v>
      </c>
      <c r="W283" s="441">
        <v>32496</v>
      </c>
      <c r="X283" s="441">
        <v>32713</v>
      </c>
      <c r="Y283" s="557">
        <v>98.51</v>
      </c>
      <c r="Z283" s="376">
        <v>308</v>
      </c>
      <c r="AA283" s="376">
        <v>464</v>
      </c>
      <c r="AB283" s="441">
        <v>33268</v>
      </c>
      <c r="AC283" s="522">
        <v>3797</v>
      </c>
      <c r="AD283" s="375">
        <v>1979</v>
      </c>
      <c r="AE283" s="519">
        <v>38</v>
      </c>
      <c r="AF283" s="99"/>
      <c r="AG283" s="319"/>
      <c r="AH283" s="320"/>
    </row>
    <row r="284" spans="1:34" x14ac:dyDescent="0.2">
      <c r="A284" s="263">
        <v>273</v>
      </c>
      <c r="B284" s="271" t="s">
        <v>570</v>
      </c>
      <c r="C284" s="264" t="s">
        <v>571</v>
      </c>
      <c r="D284" s="472">
        <v>17221</v>
      </c>
      <c r="E284" s="441">
        <v>16874</v>
      </c>
      <c r="F284" s="441">
        <v>16899</v>
      </c>
      <c r="G284" s="313">
        <f t="shared" si="8"/>
        <v>50994</v>
      </c>
      <c r="H284" s="441">
        <v>6141</v>
      </c>
      <c r="I284" s="441">
        <v>5577</v>
      </c>
      <c r="J284" s="441">
        <v>5763</v>
      </c>
      <c r="K284" s="313">
        <f t="shared" si="9"/>
        <v>17481</v>
      </c>
      <c r="L284" s="472">
        <v>57877</v>
      </c>
      <c r="M284" s="376">
        <v>857</v>
      </c>
      <c r="N284" s="441">
        <v>56076</v>
      </c>
      <c r="O284" s="441">
        <v>56933</v>
      </c>
      <c r="P284" s="557">
        <v>98.37</v>
      </c>
      <c r="Q284" s="376">
        <v>547</v>
      </c>
      <c r="R284" s="376">
        <v>867</v>
      </c>
      <c r="S284" s="441">
        <v>57490</v>
      </c>
      <c r="T284" s="522">
        <v>7856</v>
      </c>
      <c r="U284" s="472">
        <v>20442</v>
      </c>
      <c r="V284" s="376">
        <v>547</v>
      </c>
      <c r="W284" s="441">
        <v>19522</v>
      </c>
      <c r="X284" s="441">
        <v>20069</v>
      </c>
      <c r="Y284" s="557">
        <v>98.18</v>
      </c>
      <c r="Z284" s="376">
        <v>-173</v>
      </c>
      <c r="AA284" s="376">
        <v>369</v>
      </c>
      <c r="AB284" s="441">
        <v>19718</v>
      </c>
      <c r="AC284" s="522">
        <v>2244</v>
      </c>
      <c r="AD284" s="375">
        <v>2019</v>
      </c>
      <c r="AE284" s="519">
        <v>43</v>
      </c>
      <c r="AF284" s="99"/>
      <c r="AG284" s="319"/>
      <c r="AH284" s="320"/>
    </row>
    <row r="285" spans="1:34" x14ac:dyDescent="0.2">
      <c r="A285" s="263">
        <v>274</v>
      </c>
      <c r="B285" s="271" t="s">
        <v>572</v>
      </c>
      <c r="C285" s="264" t="s">
        <v>573</v>
      </c>
      <c r="D285" s="472">
        <v>15641</v>
      </c>
      <c r="E285" s="441">
        <v>15898</v>
      </c>
      <c r="F285" s="441">
        <v>15470</v>
      </c>
      <c r="G285" s="313">
        <f t="shared" si="8"/>
        <v>47009</v>
      </c>
      <c r="H285" s="441">
        <v>11926</v>
      </c>
      <c r="I285" s="441">
        <v>10705</v>
      </c>
      <c r="J285" s="441">
        <v>10129</v>
      </c>
      <c r="K285" s="313">
        <f t="shared" si="9"/>
        <v>32760</v>
      </c>
      <c r="L285" s="472">
        <v>54085</v>
      </c>
      <c r="M285" s="441">
        <v>3565</v>
      </c>
      <c r="N285" s="441">
        <v>49424</v>
      </c>
      <c r="O285" s="441">
        <v>52989</v>
      </c>
      <c r="P285" s="557">
        <v>97.97</v>
      </c>
      <c r="Q285" s="376">
        <v>810</v>
      </c>
      <c r="R285" s="441">
        <v>3833</v>
      </c>
      <c r="S285" s="441">
        <v>54067</v>
      </c>
      <c r="T285" s="522">
        <v>7979</v>
      </c>
      <c r="U285" s="472">
        <v>40092</v>
      </c>
      <c r="V285" s="441">
        <v>2014</v>
      </c>
      <c r="W285" s="441">
        <v>37618</v>
      </c>
      <c r="X285" s="441">
        <v>39632</v>
      </c>
      <c r="Y285" s="557">
        <v>98.85</v>
      </c>
      <c r="Z285" s="376">
        <v>98</v>
      </c>
      <c r="AA285" s="441">
        <v>2068</v>
      </c>
      <c r="AB285" s="441">
        <v>39784</v>
      </c>
      <c r="AC285" s="522">
        <v>6292</v>
      </c>
      <c r="AD285" s="375">
        <v>2538</v>
      </c>
      <c r="AE285" s="519">
        <v>322</v>
      </c>
      <c r="AF285" s="99"/>
      <c r="AG285" s="319"/>
      <c r="AH285" s="320"/>
    </row>
    <row r="286" spans="1:34" x14ac:dyDescent="0.2">
      <c r="A286" s="263">
        <v>275</v>
      </c>
      <c r="B286" s="271" t="s">
        <v>574</v>
      </c>
      <c r="C286" s="264" t="s">
        <v>575</v>
      </c>
      <c r="D286" s="472">
        <v>20389</v>
      </c>
      <c r="E286" s="441">
        <v>20040</v>
      </c>
      <c r="F286" s="441">
        <v>20161</v>
      </c>
      <c r="G286" s="313">
        <f t="shared" si="8"/>
        <v>60590</v>
      </c>
      <c r="H286" s="441">
        <v>10011</v>
      </c>
      <c r="I286" s="441">
        <v>8188</v>
      </c>
      <c r="J286" s="441">
        <v>8218</v>
      </c>
      <c r="K286" s="313">
        <f t="shared" si="9"/>
        <v>26417</v>
      </c>
      <c r="L286" s="472">
        <v>69710</v>
      </c>
      <c r="M286" s="376">
        <v>428</v>
      </c>
      <c r="N286" s="441">
        <v>68194</v>
      </c>
      <c r="O286" s="441">
        <v>68622</v>
      </c>
      <c r="P286" s="557">
        <v>98.44</v>
      </c>
      <c r="Q286" s="376">
        <v>816</v>
      </c>
      <c r="R286" s="376">
        <v>596</v>
      </c>
      <c r="S286" s="441">
        <v>69606</v>
      </c>
      <c r="T286" s="522">
        <v>11135</v>
      </c>
      <c r="U286" s="472">
        <v>31117</v>
      </c>
      <c r="V286" s="376">
        <v>42</v>
      </c>
      <c r="W286" s="441">
        <v>30799</v>
      </c>
      <c r="X286" s="441">
        <v>30841</v>
      </c>
      <c r="Y286" s="557">
        <v>99.11</v>
      </c>
      <c r="Z286" s="376">
        <v>-147</v>
      </c>
      <c r="AA286" s="376">
        <v>180</v>
      </c>
      <c r="AB286" s="441">
        <v>30832</v>
      </c>
      <c r="AC286" s="522">
        <v>3942</v>
      </c>
      <c r="AD286" s="375">
        <v>3164</v>
      </c>
      <c r="AE286" s="519">
        <v>40</v>
      </c>
      <c r="AF286" s="99"/>
      <c r="AG286" s="319"/>
      <c r="AH286" s="320"/>
    </row>
    <row r="287" spans="1:34" x14ac:dyDescent="0.2">
      <c r="A287" s="263">
        <v>276</v>
      </c>
      <c r="B287" s="271" t="s">
        <v>576</v>
      </c>
      <c r="C287" s="264" t="s">
        <v>577</v>
      </c>
      <c r="D287" s="472">
        <v>19795</v>
      </c>
      <c r="E287" s="441">
        <v>19245</v>
      </c>
      <c r="F287" s="441">
        <v>18740</v>
      </c>
      <c r="G287" s="313">
        <f t="shared" si="8"/>
        <v>57780</v>
      </c>
      <c r="H287" s="441">
        <v>21153</v>
      </c>
      <c r="I287" s="441">
        <v>20550</v>
      </c>
      <c r="J287" s="441">
        <v>18248</v>
      </c>
      <c r="K287" s="313">
        <f t="shared" si="9"/>
        <v>59951</v>
      </c>
      <c r="L287" s="472">
        <v>66471</v>
      </c>
      <c r="M287" s="376">
        <v>333</v>
      </c>
      <c r="N287" s="441">
        <v>63847</v>
      </c>
      <c r="O287" s="441">
        <v>64180</v>
      </c>
      <c r="P287" s="557">
        <v>96.6</v>
      </c>
      <c r="Q287" s="376">
        <v>923</v>
      </c>
      <c r="R287" s="376">
        <v>483</v>
      </c>
      <c r="S287" s="441">
        <v>65253</v>
      </c>
      <c r="T287" s="522">
        <v>9059</v>
      </c>
      <c r="U287" s="472">
        <v>69654</v>
      </c>
      <c r="V287" s="376">
        <v>140</v>
      </c>
      <c r="W287" s="441">
        <v>67619</v>
      </c>
      <c r="X287" s="441">
        <v>67759</v>
      </c>
      <c r="Y287" s="557">
        <v>97.3</v>
      </c>
      <c r="Z287" s="376">
        <v>-963</v>
      </c>
      <c r="AA287" s="376">
        <v>377</v>
      </c>
      <c r="AB287" s="441">
        <v>67033</v>
      </c>
      <c r="AC287" s="522">
        <v>7448</v>
      </c>
      <c r="AD287" s="375">
        <v>5343</v>
      </c>
      <c r="AE287" s="519">
        <v>155</v>
      </c>
      <c r="AF287" s="99"/>
      <c r="AG287" s="319"/>
      <c r="AH287" s="320"/>
    </row>
    <row r="288" spans="1:34" x14ac:dyDescent="0.2">
      <c r="A288" s="263">
        <v>277</v>
      </c>
      <c r="B288" s="271" t="s">
        <v>578</v>
      </c>
      <c r="C288" s="264" t="s">
        <v>579</v>
      </c>
      <c r="D288" s="472">
        <v>18722</v>
      </c>
      <c r="E288" s="441">
        <v>19327</v>
      </c>
      <c r="F288" s="441">
        <v>18563</v>
      </c>
      <c r="G288" s="313">
        <f t="shared" si="8"/>
        <v>56612</v>
      </c>
      <c r="H288" s="441">
        <v>7952</v>
      </c>
      <c r="I288" s="441">
        <v>6391</v>
      </c>
      <c r="J288" s="441">
        <v>6934</v>
      </c>
      <c r="K288" s="313">
        <f t="shared" si="9"/>
        <v>21277</v>
      </c>
      <c r="L288" s="472">
        <v>65916</v>
      </c>
      <c r="M288" s="441">
        <v>1141</v>
      </c>
      <c r="N288" s="441">
        <v>62680</v>
      </c>
      <c r="O288" s="441">
        <v>63821</v>
      </c>
      <c r="P288" s="557">
        <v>96.82</v>
      </c>
      <c r="Q288" s="376">
        <v>719</v>
      </c>
      <c r="R288" s="441">
        <v>1320</v>
      </c>
      <c r="S288" s="441">
        <v>64719</v>
      </c>
      <c r="T288" s="522">
        <v>9367</v>
      </c>
      <c r="U288" s="472">
        <v>26121</v>
      </c>
      <c r="V288" s="376">
        <v>435</v>
      </c>
      <c r="W288" s="441">
        <v>25341</v>
      </c>
      <c r="X288" s="441">
        <v>25776</v>
      </c>
      <c r="Y288" s="557">
        <v>98.68</v>
      </c>
      <c r="Z288" s="376">
        <v>-278</v>
      </c>
      <c r="AA288" s="376">
        <v>512</v>
      </c>
      <c r="AB288" s="441">
        <v>25575</v>
      </c>
      <c r="AC288" s="522">
        <v>2775</v>
      </c>
      <c r="AD288" s="375">
        <v>3808</v>
      </c>
      <c r="AE288" s="519">
        <v>255</v>
      </c>
      <c r="AF288" s="99"/>
      <c r="AG288" s="319"/>
      <c r="AH288" s="320"/>
    </row>
    <row r="289" spans="1:34" x14ac:dyDescent="0.2">
      <c r="A289" s="263">
        <v>278</v>
      </c>
      <c r="B289" s="271" t="s">
        <v>580</v>
      </c>
      <c r="C289" s="264" t="s">
        <v>581</v>
      </c>
      <c r="D289" s="472">
        <v>19078</v>
      </c>
      <c r="E289" s="441">
        <v>17957</v>
      </c>
      <c r="F289" s="441">
        <v>18073</v>
      </c>
      <c r="G289" s="313">
        <f t="shared" si="8"/>
        <v>55108</v>
      </c>
      <c r="H289" s="441">
        <v>16172</v>
      </c>
      <c r="I289" s="441">
        <v>15355</v>
      </c>
      <c r="J289" s="441">
        <v>9345</v>
      </c>
      <c r="K289" s="313">
        <f t="shared" si="9"/>
        <v>40872</v>
      </c>
      <c r="L289" s="472">
        <v>62435</v>
      </c>
      <c r="M289" s="376">
        <v>425</v>
      </c>
      <c r="N289" s="441">
        <v>60937</v>
      </c>
      <c r="O289" s="441">
        <v>61362</v>
      </c>
      <c r="P289" s="557">
        <v>98.28</v>
      </c>
      <c r="Q289" s="376">
        <v>544</v>
      </c>
      <c r="R289" s="376">
        <v>501</v>
      </c>
      <c r="S289" s="441">
        <v>61982</v>
      </c>
      <c r="T289" s="522">
        <v>7928</v>
      </c>
      <c r="U289" s="472">
        <v>49068</v>
      </c>
      <c r="V289" s="376">
        <v>117</v>
      </c>
      <c r="W289" s="441">
        <v>48315</v>
      </c>
      <c r="X289" s="441">
        <v>48432</v>
      </c>
      <c r="Y289" s="557">
        <v>98.7</v>
      </c>
      <c r="Z289" s="376">
        <v>-309</v>
      </c>
      <c r="AA289" s="376">
        <v>213</v>
      </c>
      <c r="AB289" s="441">
        <v>48219</v>
      </c>
      <c r="AC289" s="522">
        <v>6066</v>
      </c>
      <c r="AD289" s="375">
        <v>3360</v>
      </c>
      <c r="AE289" s="519">
        <v>21</v>
      </c>
      <c r="AF289" s="99"/>
      <c r="AG289" s="319"/>
      <c r="AH289" s="320"/>
    </row>
    <row r="290" spans="1:34" x14ac:dyDescent="0.2">
      <c r="A290" s="263">
        <v>279</v>
      </c>
      <c r="B290" s="271" t="s">
        <v>582</v>
      </c>
      <c r="C290" s="264" t="s">
        <v>583</v>
      </c>
      <c r="D290" s="472">
        <v>13559</v>
      </c>
      <c r="E290" s="441">
        <v>12729</v>
      </c>
      <c r="F290" s="441">
        <v>12971</v>
      </c>
      <c r="G290" s="313">
        <f t="shared" si="8"/>
        <v>39259</v>
      </c>
      <c r="H290" s="441">
        <v>13219</v>
      </c>
      <c r="I290" s="441">
        <v>7507</v>
      </c>
      <c r="J290" s="441">
        <v>6998</v>
      </c>
      <c r="K290" s="313">
        <f t="shared" si="9"/>
        <v>27724</v>
      </c>
      <c r="L290" s="472">
        <v>44036</v>
      </c>
      <c r="M290" s="376">
        <v>329</v>
      </c>
      <c r="N290" s="441">
        <v>42772</v>
      </c>
      <c r="O290" s="441">
        <v>43101</v>
      </c>
      <c r="P290" s="557">
        <v>97.88</v>
      </c>
      <c r="Q290" s="376">
        <v>473</v>
      </c>
      <c r="R290" s="376">
        <v>381</v>
      </c>
      <c r="S290" s="441">
        <v>43626</v>
      </c>
      <c r="T290" s="522">
        <v>3436</v>
      </c>
      <c r="U290" s="472">
        <v>35830</v>
      </c>
      <c r="V290" s="376">
        <v>143</v>
      </c>
      <c r="W290" s="441">
        <v>35276</v>
      </c>
      <c r="X290" s="441">
        <v>35419</v>
      </c>
      <c r="Y290" s="557">
        <v>98.85</v>
      </c>
      <c r="Z290" s="376">
        <v>-390</v>
      </c>
      <c r="AA290" s="376">
        <v>220</v>
      </c>
      <c r="AB290" s="441">
        <v>35106</v>
      </c>
      <c r="AC290" s="522">
        <v>2963</v>
      </c>
      <c r="AD290" s="375">
        <v>2341</v>
      </c>
      <c r="AE290" s="519">
        <v>75</v>
      </c>
      <c r="AF290" s="99"/>
      <c r="AG290" s="319"/>
      <c r="AH290" s="320"/>
    </row>
    <row r="291" spans="1:34" x14ac:dyDescent="0.2">
      <c r="A291" s="263">
        <v>280</v>
      </c>
      <c r="B291" s="271" t="s">
        <v>584</v>
      </c>
      <c r="C291" s="264" t="s">
        <v>585</v>
      </c>
      <c r="D291" s="472">
        <v>17386</v>
      </c>
      <c r="E291" s="441">
        <v>17028</v>
      </c>
      <c r="F291" s="441">
        <v>17001</v>
      </c>
      <c r="G291" s="313">
        <f t="shared" si="8"/>
        <v>51415</v>
      </c>
      <c r="H291" s="441">
        <v>9941</v>
      </c>
      <c r="I291" s="441">
        <v>8011</v>
      </c>
      <c r="J291" s="441">
        <v>8020</v>
      </c>
      <c r="K291" s="313">
        <f t="shared" si="9"/>
        <v>25972</v>
      </c>
      <c r="L291" s="472">
        <v>58913</v>
      </c>
      <c r="M291" s="376">
        <v>685</v>
      </c>
      <c r="N291" s="441">
        <v>55826</v>
      </c>
      <c r="O291" s="441">
        <v>56511</v>
      </c>
      <c r="P291" s="557">
        <v>95.92</v>
      </c>
      <c r="Q291" s="441">
        <v>1419</v>
      </c>
      <c r="R291" s="376">
        <v>738</v>
      </c>
      <c r="S291" s="441">
        <v>57983</v>
      </c>
      <c r="T291" s="522">
        <v>10042</v>
      </c>
      <c r="U291" s="472">
        <v>32758</v>
      </c>
      <c r="V291" s="376">
        <v>191</v>
      </c>
      <c r="W291" s="441">
        <v>32158</v>
      </c>
      <c r="X291" s="441">
        <v>32349</v>
      </c>
      <c r="Y291" s="557">
        <v>98.75</v>
      </c>
      <c r="Z291" s="376">
        <v>-686</v>
      </c>
      <c r="AA291" s="376">
        <v>337</v>
      </c>
      <c r="AB291" s="441">
        <v>31809</v>
      </c>
      <c r="AC291" s="522">
        <v>3629</v>
      </c>
      <c r="AD291" s="375">
        <v>11105</v>
      </c>
      <c r="AE291" s="519">
        <v>459</v>
      </c>
      <c r="AF291" s="99"/>
      <c r="AG291" s="319"/>
      <c r="AH291" s="320"/>
    </row>
    <row r="292" spans="1:34" x14ac:dyDescent="0.2">
      <c r="A292" s="263">
        <v>281</v>
      </c>
      <c r="B292" s="271" t="s">
        <v>586</v>
      </c>
      <c r="C292" s="264" t="s">
        <v>587</v>
      </c>
      <c r="D292" s="472">
        <v>16031</v>
      </c>
      <c r="E292" s="441">
        <v>15453</v>
      </c>
      <c r="F292" s="441">
        <v>15511</v>
      </c>
      <c r="G292" s="313">
        <f t="shared" si="8"/>
        <v>46995</v>
      </c>
      <c r="H292" s="441">
        <v>9750</v>
      </c>
      <c r="I292" s="441">
        <v>7330</v>
      </c>
      <c r="J292" s="441">
        <v>6497</v>
      </c>
      <c r="K292" s="313">
        <f t="shared" si="9"/>
        <v>23577</v>
      </c>
      <c r="L292" s="472">
        <v>53320</v>
      </c>
      <c r="M292" s="376">
        <v>447</v>
      </c>
      <c r="N292" s="441">
        <v>51545</v>
      </c>
      <c r="O292" s="441">
        <v>51992</v>
      </c>
      <c r="P292" s="557">
        <v>97.51</v>
      </c>
      <c r="Q292" s="376">
        <v>819</v>
      </c>
      <c r="R292" s="376">
        <v>465</v>
      </c>
      <c r="S292" s="441">
        <v>52829</v>
      </c>
      <c r="T292" s="522">
        <v>6758</v>
      </c>
      <c r="U292" s="472">
        <v>28059</v>
      </c>
      <c r="V292" s="376">
        <v>147</v>
      </c>
      <c r="W292" s="441">
        <v>27061</v>
      </c>
      <c r="X292" s="441">
        <v>27208</v>
      </c>
      <c r="Y292" s="557">
        <v>96.97</v>
      </c>
      <c r="Z292" s="376">
        <v>-942</v>
      </c>
      <c r="AA292" s="376">
        <v>832</v>
      </c>
      <c r="AB292" s="441">
        <v>26951</v>
      </c>
      <c r="AC292" s="522">
        <v>1196</v>
      </c>
      <c r="AD292" s="375">
        <v>3217</v>
      </c>
      <c r="AE292" s="519">
        <v>34</v>
      </c>
      <c r="AF292" s="99"/>
      <c r="AG292" s="319"/>
      <c r="AH292" s="320"/>
    </row>
    <row r="293" spans="1:34" x14ac:dyDescent="0.2">
      <c r="A293" s="263">
        <v>282</v>
      </c>
      <c r="B293" s="271" t="s">
        <v>588</v>
      </c>
      <c r="C293" s="264" t="s">
        <v>589</v>
      </c>
      <c r="D293" s="472">
        <v>17138</v>
      </c>
      <c r="E293" s="441">
        <v>16748</v>
      </c>
      <c r="F293" s="441">
        <v>16511</v>
      </c>
      <c r="G293" s="313">
        <f t="shared" si="8"/>
        <v>50397</v>
      </c>
      <c r="H293" s="441">
        <v>33445</v>
      </c>
      <c r="I293" s="441">
        <v>28507</v>
      </c>
      <c r="J293" s="441">
        <v>29482</v>
      </c>
      <c r="K293" s="313">
        <f t="shared" si="9"/>
        <v>91434</v>
      </c>
      <c r="L293" s="472">
        <v>62189</v>
      </c>
      <c r="M293" s="376">
        <v>253</v>
      </c>
      <c r="N293" s="441">
        <v>61031</v>
      </c>
      <c r="O293" s="441">
        <v>61284</v>
      </c>
      <c r="P293" s="557">
        <v>98.54</v>
      </c>
      <c r="Q293" s="376">
        <v>95</v>
      </c>
      <c r="R293" s="376">
        <v>430</v>
      </c>
      <c r="S293" s="441">
        <v>61556</v>
      </c>
      <c r="T293" s="522">
        <v>12113</v>
      </c>
      <c r="U293" s="472">
        <v>109206</v>
      </c>
      <c r="V293" s="376">
        <v>107</v>
      </c>
      <c r="W293" s="441">
        <v>105772</v>
      </c>
      <c r="X293" s="441">
        <v>105879</v>
      </c>
      <c r="Y293" s="557">
        <v>96.95</v>
      </c>
      <c r="Z293" s="441">
        <v>-1993</v>
      </c>
      <c r="AA293" s="376">
        <v>103</v>
      </c>
      <c r="AB293" s="441">
        <v>103882</v>
      </c>
      <c r="AC293" s="522">
        <v>11974</v>
      </c>
      <c r="AD293" s="375">
        <v>1914</v>
      </c>
      <c r="AE293" s="519">
        <v>540</v>
      </c>
      <c r="AF293" s="99"/>
      <c r="AG293" s="319"/>
      <c r="AH293" s="320"/>
    </row>
    <row r="294" spans="1:34" x14ac:dyDescent="0.2">
      <c r="A294" s="263">
        <v>283</v>
      </c>
      <c r="B294" s="271" t="s">
        <v>590</v>
      </c>
      <c r="C294" s="264" t="s">
        <v>591</v>
      </c>
      <c r="D294" s="472">
        <v>18571</v>
      </c>
      <c r="E294" s="441">
        <v>20067</v>
      </c>
      <c r="F294" s="441">
        <v>20573</v>
      </c>
      <c r="G294" s="313">
        <f t="shared" si="8"/>
        <v>59211</v>
      </c>
      <c r="H294" s="441">
        <v>15023</v>
      </c>
      <c r="I294" s="441">
        <v>14655</v>
      </c>
      <c r="J294" s="441">
        <v>14555</v>
      </c>
      <c r="K294" s="313">
        <f t="shared" si="9"/>
        <v>44233</v>
      </c>
      <c r="L294" s="472">
        <v>67442</v>
      </c>
      <c r="M294" s="376">
        <v>518</v>
      </c>
      <c r="N294" s="441">
        <v>65770</v>
      </c>
      <c r="O294" s="441">
        <v>66288</v>
      </c>
      <c r="P294" s="557">
        <v>98.29</v>
      </c>
      <c r="Q294" s="376">
        <v>780</v>
      </c>
      <c r="R294" s="376">
        <v>700</v>
      </c>
      <c r="S294" s="441">
        <v>67250</v>
      </c>
      <c r="T294" s="522">
        <v>10225</v>
      </c>
      <c r="U294" s="472">
        <v>54025</v>
      </c>
      <c r="V294" s="376">
        <v>410</v>
      </c>
      <c r="W294" s="441">
        <v>53359</v>
      </c>
      <c r="X294" s="441">
        <v>53769</v>
      </c>
      <c r="Y294" s="557">
        <v>99.53</v>
      </c>
      <c r="Z294" s="376">
        <v>255</v>
      </c>
      <c r="AA294" s="376">
        <v>320</v>
      </c>
      <c r="AB294" s="441">
        <v>53934</v>
      </c>
      <c r="AC294" s="522">
        <v>5439</v>
      </c>
      <c r="AD294" s="375">
        <v>2953</v>
      </c>
      <c r="AE294" s="519">
        <v>90</v>
      </c>
      <c r="AF294" s="99"/>
      <c r="AG294" s="319"/>
      <c r="AH294" s="320"/>
    </row>
    <row r="295" spans="1:34" x14ac:dyDescent="0.2">
      <c r="A295" s="263">
        <v>284</v>
      </c>
      <c r="B295" s="271" t="s">
        <v>592</v>
      </c>
      <c r="C295" s="264" t="s">
        <v>593</v>
      </c>
      <c r="D295" s="472">
        <v>17861</v>
      </c>
      <c r="E295" s="441">
        <v>18187</v>
      </c>
      <c r="F295" s="441">
        <v>18187</v>
      </c>
      <c r="G295" s="313">
        <f t="shared" si="8"/>
        <v>54235</v>
      </c>
      <c r="H295" s="441">
        <v>11275</v>
      </c>
      <c r="I295" s="441">
        <v>9053</v>
      </c>
      <c r="J295" s="441">
        <v>8872</v>
      </c>
      <c r="K295" s="313">
        <f t="shared" si="9"/>
        <v>29200</v>
      </c>
      <c r="L295" s="472">
        <v>64575</v>
      </c>
      <c r="M295" s="376">
        <v>746</v>
      </c>
      <c r="N295" s="441">
        <v>60525</v>
      </c>
      <c r="O295" s="441">
        <v>61271</v>
      </c>
      <c r="P295" s="557">
        <v>94.88</v>
      </c>
      <c r="Q295" s="441">
        <v>1134</v>
      </c>
      <c r="R295" s="441">
        <v>1318</v>
      </c>
      <c r="S295" s="441">
        <v>62977</v>
      </c>
      <c r="T295" s="522">
        <v>10013</v>
      </c>
      <c r="U295" s="472">
        <v>36870</v>
      </c>
      <c r="V295" s="376">
        <v>288</v>
      </c>
      <c r="W295" s="441">
        <v>35552</v>
      </c>
      <c r="X295" s="441">
        <v>35840</v>
      </c>
      <c r="Y295" s="557">
        <v>97.21</v>
      </c>
      <c r="Z295" s="376">
        <v>-522</v>
      </c>
      <c r="AA295" s="376">
        <v>417</v>
      </c>
      <c r="AB295" s="441">
        <v>35447</v>
      </c>
      <c r="AC295" s="522">
        <v>4083</v>
      </c>
      <c r="AD295" s="375">
        <v>5462</v>
      </c>
      <c r="AE295" s="519">
        <v>280</v>
      </c>
      <c r="AF295" s="99"/>
      <c r="AG295" s="319"/>
      <c r="AH295" s="320"/>
    </row>
    <row r="296" spans="1:34" x14ac:dyDescent="0.2">
      <c r="A296" s="263">
        <v>285</v>
      </c>
      <c r="B296" s="271" t="s">
        <v>594</v>
      </c>
      <c r="C296" s="264" t="s">
        <v>595</v>
      </c>
      <c r="D296" s="472">
        <v>10182</v>
      </c>
      <c r="E296" s="441">
        <v>10081</v>
      </c>
      <c r="F296" s="441">
        <v>9993</v>
      </c>
      <c r="G296" s="313">
        <f t="shared" si="8"/>
        <v>30256</v>
      </c>
      <c r="H296" s="441">
        <v>3479</v>
      </c>
      <c r="I296" s="441">
        <v>2755</v>
      </c>
      <c r="J296" s="441">
        <v>2678</v>
      </c>
      <c r="K296" s="313">
        <f t="shared" si="9"/>
        <v>8912</v>
      </c>
      <c r="L296" s="472">
        <v>33811</v>
      </c>
      <c r="M296" s="376">
        <v>360</v>
      </c>
      <c r="N296" s="441">
        <v>32819</v>
      </c>
      <c r="O296" s="441">
        <v>33179</v>
      </c>
      <c r="P296" s="557">
        <v>98.13</v>
      </c>
      <c r="Q296" s="376">
        <v>531</v>
      </c>
      <c r="R296" s="376">
        <v>431</v>
      </c>
      <c r="S296" s="441">
        <v>33781</v>
      </c>
      <c r="T296" s="522">
        <v>4729</v>
      </c>
      <c r="U296" s="472">
        <v>10406</v>
      </c>
      <c r="V296" s="376">
        <v>230</v>
      </c>
      <c r="W296" s="441">
        <v>9980</v>
      </c>
      <c r="X296" s="441">
        <v>10210</v>
      </c>
      <c r="Y296" s="557">
        <v>98.12</v>
      </c>
      <c r="Z296" s="376">
        <v>-8</v>
      </c>
      <c r="AA296" s="376">
        <v>178</v>
      </c>
      <c r="AB296" s="441">
        <v>10150</v>
      </c>
      <c r="AC296" s="522">
        <v>1250</v>
      </c>
      <c r="AD296" s="375">
        <v>1383</v>
      </c>
      <c r="AE296" s="519">
        <v>115</v>
      </c>
      <c r="AF296" s="99"/>
      <c r="AG296" s="319"/>
      <c r="AH296" s="320"/>
    </row>
    <row r="297" spans="1:34" x14ac:dyDescent="0.2">
      <c r="A297" s="263">
        <v>286</v>
      </c>
      <c r="B297" s="271" t="s">
        <v>596</v>
      </c>
      <c r="C297" s="264" t="s">
        <v>597</v>
      </c>
      <c r="D297" s="472">
        <v>23497</v>
      </c>
      <c r="E297" s="441">
        <v>22230</v>
      </c>
      <c r="F297" s="441">
        <v>22572</v>
      </c>
      <c r="G297" s="313">
        <f t="shared" si="8"/>
        <v>68299</v>
      </c>
      <c r="H297" s="441">
        <v>116230</v>
      </c>
      <c r="I297" s="441">
        <v>86992</v>
      </c>
      <c r="J297" s="441">
        <v>94195</v>
      </c>
      <c r="K297" s="313">
        <f t="shared" si="9"/>
        <v>297417</v>
      </c>
      <c r="L297" s="472">
        <v>88951</v>
      </c>
      <c r="M297" s="441">
        <v>1933</v>
      </c>
      <c r="N297" s="441">
        <v>82931</v>
      </c>
      <c r="O297" s="441">
        <v>84864</v>
      </c>
      <c r="P297" s="557">
        <v>95.41</v>
      </c>
      <c r="Q297" s="441">
        <v>2695</v>
      </c>
      <c r="R297" s="441">
        <v>1393</v>
      </c>
      <c r="S297" s="441">
        <v>87019</v>
      </c>
      <c r="T297" s="522">
        <v>22914</v>
      </c>
      <c r="U297" s="472">
        <v>353343</v>
      </c>
      <c r="V297" s="441">
        <v>7337</v>
      </c>
      <c r="W297" s="441">
        <v>344820</v>
      </c>
      <c r="X297" s="441">
        <v>352157</v>
      </c>
      <c r="Y297" s="557">
        <v>99.66</v>
      </c>
      <c r="Z297" s="441">
        <v>-2780</v>
      </c>
      <c r="AA297" s="441">
        <v>5884</v>
      </c>
      <c r="AB297" s="441">
        <v>347924</v>
      </c>
      <c r="AC297" s="522">
        <v>38267</v>
      </c>
      <c r="AD297" s="375">
        <v>17553</v>
      </c>
      <c r="AE297" s="519">
        <v>2311</v>
      </c>
      <c r="AF297" s="99"/>
      <c r="AG297" s="319"/>
      <c r="AH297" s="320"/>
    </row>
    <row r="298" spans="1:34" x14ac:dyDescent="0.2">
      <c r="A298" s="263">
        <v>287</v>
      </c>
      <c r="B298" s="271" t="s">
        <v>598</v>
      </c>
      <c r="C298" s="264" t="s">
        <v>599</v>
      </c>
      <c r="D298" s="472">
        <v>27951</v>
      </c>
      <c r="E298" s="441">
        <v>27587</v>
      </c>
      <c r="F298" s="441">
        <v>27508</v>
      </c>
      <c r="G298" s="313">
        <f t="shared" si="8"/>
        <v>83046</v>
      </c>
      <c r="H298" s="441">
        <v>44105</v>
      </c>
      <c r="I298" s="441">
        <v>42213</v>
      </c>
      <c r="J298" s="441">
        <v>45117</v>
      </c>
      <c r="K298" s="313">
        <f t="shared" si="9"/>
        <v>131435</v>
      </c>
      <c r="L298" s="472">
        <v>95246</v>
      </c>
      <c r="M298" s="441">
        <v>2193</v>
      </c>
      <c r="N298" s="441">
        <v>90863</v>
      </c>
      <c r="O298" s="441">
        <v>93056</v>
      </c>
      <c r="P298" s="557">
        <v>97.7</v>
      </c>
      <c r="Q298" s="441">
        <v>1382</v>
      </c>
      <c r="R298" s="441">
        <v>2298</v>
      </c>
      <c r="S298" s="441">
        <v>94543</v>
      </c>
      <c r="T298" s="522">
        <v>12427</v>
      </c>
      <c r="U298" s="472">
        <v>161709</v>
      </c>
      <c r="V298" s="441">
        <v>2155</v>
      </c>
      <c r="W298" s="441">
        <v>155609</v>
      </c>
      <c r="X298" s="441">
        <v>157764</v>
      </c>
      <c r="Y298" s="557">
        <v>97.56</v>
      </c>
      <c r="Z298" s="376">
        <v>-603</v>
      </c>
      <c r="AA298" s="441">
        <v>2964</v>
      </c>
      <c r="AB298" s="441">
        <v>157970</v>
      </c>
      <c r="AC298" s="522">
        <v>22621</v>
      </c>
      <c r="AD298" s="375">
        <v>11576</v>
      </c>
      <c r="AE298" s="519">
        <v>344</v>
      </c>
      <c r="AF298" s="99"/>
      <c r="AG298" s="319"/>
      <c r="AH298" s="320"/>
    </row>
    <row r="299" spans="1:34" x14ac:dyDescent="0.2">
      <c r="A299" s="263">
        <v>288</v>
      </c>
      <c r="B299" s="271" t="s">
        <v>600</v>
      </c>
      <c r="C299" s="264" t="s">
        <v>601</v>
      </c>
      <c r="D299" s="472">
        <v>19107</v>
      </c>
      <c r="E299" s="441">
        <v>17842</v>
      </c>
      <c r="F299" s="441">
        <v>18236</v>
      </c>
      <c r="G299" s="313">
        <f t="shared" si="8"/>
        <v>55185</v>
      </c>
      <c r="H299" s="441">
        <v>16775</v>
      </c>
      <c r="I299" s="441">
        <v>14004</v>
      </c>
      <c r="J299" s="441">
        <v>14073</v>
      </c>
      <c r="K299" s="313">
        <f t="shared" si="9"/>
        <v>44852</v>
      </c>
      <c r="L299" s="472">
        <v>61459</v>
      </c>
      <c r="M299" s="376">
        <v>813</v>
      </c>
      <c r="N299" s="441">
        <v>59740</v>
      </c>
      <c r="O299" s="441">
        <v>60553</v>
      </c>
      <c r="P299" s="557">
        <v>98.53</v>
      </c>
      <c r="Q299" s="376">
        <v>603</v>
      </c>
      <c r="R299" s="441">
        <v>1028</v>
      </c>
      <c r="S299" s="441">
        <v>61371</v>
      </c>
      <c r="T299" s="522">
        <v>7848</v>
      </c>
      <c r="U299" s="472">
        <v>51924</v>
      </c>
      <c r="V299" s="376">
        <v>407</v>
      </c>
      <c r="W299" s="441">
        <v>50673</v>
      </c>
      <c r="X299" s="441">
        <v>51080</v>
      </c>
      <c r="Y299" s="557">
        <v>98.37</v>
      </c>
      <c r="Z299" s="376">
        <v>-664</v>
      </c>
      <c r="AA299" s="376">
        <v>755</v>
      </c>
      <c r="AB299" s="441">
        <v>50764</v>
      </c>
      <c r="AC299" s="522">
        <v>5123</v>
      </c>
      <c r="AD299" s="375">
        <v>2668</v>
      </c>
      <c r="AE299" s="519">
        <v>170</v>
      </c>
      <c r="AF299" s="99"/>
      <c r="AG299" s="319"/>
      <c r="AH299" s="320"/>
    </row>
    <row r="300" spans="1:34" x14ac:dyDescent="0.2">
      <c r="A300" s="263">
        <v>289</v>
      </c>
      <c r="B300" s="271" t="s">
        <v>602</v>
      </c>
      <c r="C300" s="264" t="s">
        <v>603</v>
      </c>
      <c r="D300" s="472">
        <v>15315</v>
      </c>
      <c r="E300" s="441">
        <v>14367</v>
      </c>
      <c r="F300" s="441">
        <v>14450</v>
      </c>
      <c r="G300" s="313">
        <f t="shared" si="8"/>
        <v>44132</v>
      </c>
      <c r="H300" s="441">
        <v>12835</v>
      </c>
      <c r="I300" s="441">
        <v>12196</v>
      </c>
      <c r="J300" s="441">
        <v>12184</v>
      </c>
      <c r="K300" s="313">
        <f t="shared" si="9"/>
        <v>37215</v>
      </c>
      <c r="L300" s="472">
        <v>49201</v>
      </c>
      <c r="M300" s="376">
        <v>419</v>
      </c>
      <c r="N300" s="441">
        <v>48201</v>
      </c>
      <c r="O300" s="441">
        <v>48620</v>
      </c>
      <c r="P300" s="557">
        <v>98.82</v>
      </c>
      <c r="Q300" s="376">
        <v>661</v>
      </c>
      <c r="R300" s="376">
        <v>626</v>
      </c>
      <c r="S300" s="441">
        <v>49488</v>
      </c>
      <c r="T300" s="522">
        <v>6599</v>
      </c>
      <c r="U300" s="472">
        <v>41727</v>
      </c>
      <c r="V300" s="376">
        <v>69</v>
      </c>
      <c r="W300" s="441">
        <v>41160</v>
      </c>
      <c r="X300" s="441">
        <v>41229</v>
      </c>
      <c r="Y300" s="557">
        <v>98.81</v>
      </c>
      <c r="Z300" s="376">
        <v>906</v>
      </c>
      <c r="AA300" s="376">
        <v>163</v>
      </c>
      <c r="AB300" s="441">
        <v>42229</v>
      </c>
      <c r="AC300" s="522">
        <v>4794</v>
      </c>
      <c r="AD300" s="375">
        <v>2480</v>
      </c>
      <c r="AE300" s="519">
        <v>-6</v>
      </c>
      <c r="AF300" s="99"/>
      <c r="AG300" s="319"/>
      <c r="AH300" s="320"/>
    </row>
    <row r="301" spans="1:34" x14ac:dyDescent="0.2">
      <c r="A301" s="263">
        <v>290</v>
      </c>
      <c r="B301" s="271" t="s">
        <v>604</v>
      </c>
      <c r="C301" s="264" t="s">
        <v>605</v>
      </c>
      <c r="D301" s="472">
        <v>21926</v>
      </c>
      <c r="E301" s="441">
        <v>21584</v>
      </c>
      <c r="F301" s="441">
        <v>21482</v>
      </c>
      <c r="G301" s="313">
        <f t="shared" si="8"/>
        <v>64992</v>
      </c>
      <c r="H301" s="441">
        <v>19097</v>
      </c>
      <c r="I301" s="441">
        <v>9128.75</v>
      </c>
      <c r="J301" s="441">
        <v>14223</v>
      </c>
      <c r="K301" s="313">
        <f t="shared" si="9"/>
        <v>42448.75</v>
      </c>
      <c r="L301" s="472">
        <v>72134</v>
      </c>
      <c r="M301" s="376">
        <v>723</v>
      </c>
      <c r="N301" s="441">
        <v>70488</v>
      </c>
      <c r="O301" s="441">
        <v>71211</v>
      </c>
      <c r="P301" s="557">
        <v>98.72</v>
      </c>
      <c r="Q301" s="376">
        <v>484</v>
      </c>
      <c r="R301" s="441">
        <v>1160</v>
      </c>
      <c r="S301" s="441">
        <v>72132</v>
      </c>
      <c r="T301" s="522">
        <v>9318</v>
      </c>
      <c r="U301" s="472">
        <v>57722</v>
      </c>
      <c r="V301" s="376">
        <v>140</v>
      </c>
      <c r="W301" s="441">
        <v>57148</v>
      </c>
      <c r="X301" s="441">
        <v>57288</v>
      </c>
      <c r="Y301" s="557">
        <v>99.25</v>
      </c>
      <c r="Z301" s="441">
        <v>-7568</v>
      </c>
      <c r="AA301" s="376">
        <v>820</v>
      </c>
      <c r="AB301" s="441">
        <v>50400</v>
      </c>
      <c r="AC301" s="523">
        <v>-775</v>
      </c>
      <c r="AD301" s="375">
        <v>2858</v>
      </c>
      <c r="AE301" s="519">
        <v>112</v>
      </c>
      <c r="AF301" s="99"/>
      <c r="AG301" s="319"/>
      <c r="AH301" s="320"/>
    </row>
    <row r="302" spans="1:34" x14ac:dyDescent="0.2">
      <c r="A302" s="263">
        <v>291</v>
      </c>
      <c r="B302" s="271" t="s">
        <v>606</v>
      </c>
      <c r="C302" s="264" t="s">
        <v>607</v>
      </c>
      <c r="D302" s="472">
        <v>38727</v>
      </c>
      <c r="E302" s="441">
        <v>36160</v>
      </c>
      <c r="F302" s="441">
        <v>38727</v>
      </c>
      <c r="G302" s="313">
        <f t="shared" si="8"/>
        <v>113614</v>
      </c>
      <c r="H302" s="441">
        <v>38862</v>
      </c>
      <c r="I302" s="441">
        <v>31455</v>
      </c>
      <c r="J302" s="441">
        <v>33382</v>
      </c>
      <c r="K302" s="313">
        <f t="shared" si="9"/>
        <v>103699</v>
      </c>
      <c r="L302" s="472">
        <v>123468</v>
      </c>
      <c r="M302" s="441">
        <v>1232</v>
      </c>
      <c r="N302" s="441">
        <v>115320</v>
      </c>
      <c r="O302" s="441">
        <v>116552</v>
      </c>
      <c r="P302" s="557">
        <v>94.4</v>
      </c>
      <c r="Q302" s="441">
        <v>2861</v>
      </c>
      <c r="R302" s="441">
        <v>1376</v>
      </c>
      <c r="S302" s="441">
        <v>119557</v>
      </c>
      <c r="T302" s="522">
        <v>13631</v>
      </c>
      <c r="U302" s="472">
        <v>119916</v>
      </c>
      <c r="V302" s="376">
        <v>736</v>
      </c>
      <c r="W302" s="441">
        <v>117318</v>
      </c>
      <c r="X302" s="441">
        <v>118054</v>
      </c>
      <c r="Y302" s="557">
        <v>98.45</v>
      </c>
      <c r="Z302" s="376">
        <v>-160</v>
      </c>
      <c r="AA302" s="376">
        <v>991</v>
      </c>
      <c r="AB302" s="441">
        <v>118149</v>
      </c>
      <c r="AC302" s="522">
        <v>13791</v>
      </c>
      <c r="AD302" s="375">
        <v>19540</v>
      </c>
      <c r="AE302" s="519">
        <v>485</v>
      </c>
      <c r="AF302" s="99"/>
      <c r="AG302" s="319"/>
      <c r="AH302" s="320"/>
    </row>
    <row r="303" spans="1:34" x14ac:dyDescent="0.2">
      <c r="A303" s="263">
        <v>292</v>
      </c>
      <c r="B303" s="271" t="s">
        <v>608</v>
      </c>
      <c r="C303" s="264" t="s">
        <v>609</v>
      </c>
      <c r="D303" s="472">
        <v>26936</v>
      </c>
      <c r="E303" s="441">
        <v>26592</v>
      </c>
      <c r="F303" s="441">
        <v>26569</v>
      </c>
      <c r="G303" s="313">
        <f t="shared" si="8"/>
        <v>80097</v>
      </c>
      <c r="H303" s="441">
        <v>21279</v>
      </c>
      <c r="I303" s="441">
        <v>17418</v>
      </c>
      <c r="J303" s="441">
        <v>17275</v>
      </c>
      <c r="K303" s="313">
        <f t="shared" si="9"/>
        <v>55972</v>
      </c>
      <c r="L303" s="472">
        <v>96669</v>
      </c>
      <c r="M303" s="376">
        <v>921</v>
      </c>
      <c r="N303" s="441">
        <v>91867</v>
      </c>
      <c r="O303" s="441">
        <v>92788</v>
      </c>
      <c r="P303" s="557">
        <v>95.99</v>
      </c>
      <c r="Q303" s="441">
        <v>2191</v>
      </c>
      <c r="R303" s="441">
        <v>1251</v>
      </c>
      <c r="S303" s="441">
        <v>95309</v>
      </c>
      <c r="T303" s="522">
        <v>16570</v>
      </c>
      <c r="U303" s="472">
        <v>70935</v>
      </c>
      <c r="V303" s="376">
        <v>588</v>
      </c>
      <c r="W303" s="441">
        <v>68121</v>
      </c>
      <c r="X303" s="441">
        <v>68709</v>
      </c>
      <c r="Y303" s="557">
        <v>96.86</v>
      </c>
      <c r="Z303" s="376">
        <v>-348</v>
      </c>
      <c r="AA303" s="441">
        <v>1038</v>
      </c>
      <c r="AB303" s="441">
        <v>68811</v>
      </c>
      <c r="AC303" s="522">
        <v>8428</v>
      </c>
      <c r="AD303" s="375">
        <v>15104</v>
      </c>
      <c r="AE303" s="519">
        <v>200</v>
      </c>
      <c r="AF303" s="99"/>
      <c r="AG303" s="319"/>
      <c r="AH303" s="320"/>
    </row>
    <row r="304" spans="1:34" x14ac:dyDescent="0.2">
      <c r="A304" s="263">
        <v>293</v>
      </c>
      <c r="B304" s="271" t="s">
        <v>610</v>
      </c>
      <c r="C304" s="264" t="s">
        <v>611</v>
      </c>
      <c r="D304" s="472">
        <v>28065</v>
      </c>
      <c r="E304" s="441">
        <v>27225</v>
      </c>
      <c r="F304" s="441">
        <v>27101</v>
      </c>
      <c r="G304" s="313">
        <f t="shared" si="8"/>
        <v>82391</v>
      </c>
      <c r="H304" s="441">
        <v>16551</v>
      </c>
      <c r="I304" s="441">
        <v>13298</v>
      </c>
      <c r="J304" s="441">
        <v>12335</v>
      </c>
      <c r="K304" s="313">
        <f t="shared" si="9"/>
        <v>42184</v>
      </c>
      <c r="L304" s="472">
        <v>96803</v>
      </c>
      <c r="M304" s="441">
        <v>1177</v>
      </c>
      <c r="N304" s="441">
        <v>91089</v>
      </c>
      <c r="O304" s="441">
        <v>92266</v>
      </c>
      <c r="P304" s="557">
        <v>95.31</v>
      </c>
      <c r="Q304" s="441">
        <v>2344</v>
      </c>
      <c r="R304" s="441">
        <v>1332</v>
      </c>
      <c r="S304" s="441">
        <v>94765</v>
      </c>
      <c r="T304" s="522">
        <v>15416</v>
      </c>
      <c r="U304" s="472">
        <v>57559</v>
      </c>
      <c r="V304" s="376">
        <v>611</v>
      </c>
      <c r="W304" s="441">
        <v>54399</v>
      </c>
      <c r="X304" s="441">
        <v>55010</v>
      </c>
      <c r="Y304" s="557">
        <v>95.57</v>
      </c>
      <c r="Z304" s="376">
        <v>-347</v>
      </c>
      <c r="AA304" s="441">
        <v>1803</v>
      </c>
      <c r="AB304" s="441">
        <v>55855</v>
      </c>
      <c r="AC304" s="522">
        <v>8911</v>
      </c>
      <c r="AD304" s="375">
        <v>16030</v>
      </c>
      <c r="AE304" s="519">
        <v>1150</v>
      </c>
      <c r="AF304" s="99"/>
      <c r="AG304" s="319"/>
      <c r="AH304" s="320"/>
    </row>
    <row r="305" spans="1:34" x14ac:dyDescent="0.2">
      <c r="A305" s="263">
        <v>294</v>
      </c>
      <c r="B305" s="271" t="s">
        <v>612</v>
      </c>
      <c r="C305" s="264" t="s">
        <v>613</v>
      </c>
      <c r="D305" s="472">
        <v>25039</v>
      </c>
      <c r="E305" s="441">
        <v>22690</v>
      </c>
      <c r="F305" s="441">
        <v>22612</v>
      </c>
      <c r="G305" s="313">
        <f t="shared" si="8"/>
        <v>70341</v>
      </c>
      <c r="H305" s="441">
        <v>35587</v>
      </c>
      <c r="I305" s="441">
        <v>27421</v>
      </c>
      <c r="J305" s="441">
        <v>28933</v>
      </c>
      <c r="K305" s="313">
        <f t="shared" si="9"/>
        <v>91941</v>
      </c>
      <c r="L305" s="472">
        <v>83317</v>
      </c>
      <c r="M305" s="441">
        <v>2023</v>
      </c>
      <c r="N305" s="441">
        <v>79837</v>
      </c>
      <c r="O305" s="441">
        <v>81860</v>
      </c>
      <c r="P305" s="557">
        <v>98.25</v>
      </c>
      <c r="Q305" s="376">
        <v>748</v>
      </c>
      <c r="R305" s="441">
        <v>2382</v>
      </c>
      <c r="S305" s="441">
        <v>82967</v>
      </c>
      <c r="T305" s="522">
        <v>13241</v>
      </c>
      <c r="U305" s="472">
        <v>106106</v>
      </c>
      <c r="V305" s="376">
        <v>435</v>
      </c>
      <c r="W305" s="441">
        <v>104579</v>
      </c>
      <c r="X305" s="441">
        <v>105014</v>
      </c>
      <c r="Y305" s="557">
        <v>98.97</v>
      </c>
      <c r="Z305" s="376">
        <v>261</v>
      </c>
      <c r="AA305" s="441">
        <v>1446</v>
      </c>
      <c r="AB305" s="441">
        <v>106286</v>
      </c>
      <c r="AC305" s="522">
        <v>12774</v>
      </c>
      <c r="AD305" s="375">
        <v>7424</v>
      </c>
      <c r="AE305" s="519">
        <v>1330</v>
      </c>
      <c r="AF305" s="99"/>
      <c r="AG305" s="319"/>
      <c r="AH305" s="320"/>
    </row>
    <row r="306" spans="1:34" x14ac:dyDescent="0.2">
      <c r="A306" s="263">
        <v>295</v>
      </c>
      <c r="B306" s="271" t="s">
        <v>614</v>
      </c>
      <c r="C306" s="264" t="s">
        <v>615</v>
      </c>
      <c r="D306" s="472">
        <v>25318</v>
      </c>
      <c r="E306" s="441">
        <v>24705</v>
      </c>
      <c r="F306" s="441">
        <v>25178</v>
      </c>
      <c r="G306" s="313">
        <f t="shared" si="8"/>
        <v>75201</v>
      </c>
      <c r="H306" s="441">
        <v>31196</v>
      </c>
      <c r="I306" s="441">
        <v>27998</v>
      </c>
      <c r="J306" s="441">
        <v>28313</v>
      </c>
      <c r="K306" s="313">
        <f t="shared" si="9"/>
        <v>87507</v>
      </c>
      <c r="L306" s="472">
        <v>88215</v>
      </c>
      <c r="M306" s="376">
        <v>490</v>
      </c>
      <c r="N306" s="441">
        <v>85269</v>
      </c>
      <c r="O306" s="441">
        <v>85759</v>
      </c>
      <c r="P306" s="557">
        <v>97.22</v>
      </c>
      <c r="Q306" s="441">
        <v>1300</v>
      </c>
      <c r="R306" s="376">
        <v>584</v>
      </c>
      <c r="S306" s="441">
        <v>87153</v>
      </c>
      <c r="T306" s="522">
        <v>14874</v>
      </c>
      <c r="U306" s="472">
        <v>107454</v>
      </c>
      <c r="V306" s="376">
        <v>257</v>
      </c>
      <c r="W306" s="441">
        <v>102783</v>
      </c>
      <c r="X306" s="441">
        <v>103040</v>
      </c>
      <c r="Y306" s="557">
        <v>95.89</v>
      </c>
      <c r="Z306" s="441">
        <v>-1474</v>
      </c>
      <c r="AA306" s="376">
        <v>867</v>
      </c>
      <c r="AB306" s="441">
        <v>102176</v>
      </c>
      <c r="AC306" s="522">
        <v>13150</v>
      </c>
      <c r="AD306" s="375">
        <v>11860</v>
      </c>
      <c r="AE306" s="519">
        <v>0</v>
      </c>
      <c r="AF306" s="99"/>
      <c r="AG306" s="319"/>
      <c r="AH306" s="320"/>
    </row>
    <row r="307" spans="1:34" x14ac:dyDescent="0.2">
      <c r="A307" s="263">
        <v>296</v>
      </c>
      <c r="B307" s="271" t="s">
        <v>616</v>
      </c>
      <c r="C307" s="264" t="s">
        <v>617</v>
      </c>
      <c r="D307" s="472">
        <v>22419</v>
      </c>
      <c r="E307" s="441">
        <v>21919</v>
      </c>
      <c r="F307" s="441">
        <v>22399</v>
      </c>
      <c r="G307" s="313">
        <f t="shared" si="8"/>
        <v>66737</v>
      </c>
      <c r="H307" s="441">
        <v>18623</v>
      </c>
      <c r="I307" s="441">
        <v>18093</v>
      </c>
      <c r="J307" s="441">
        <v>19503</v>
      </c>
      <c r="K307" s="313">
        <f t="shared" si="9"/>
        <v>56219</v>
      </c>
      <c r="L307" s="472">
        <v>74664</v>
      </c>
      <c r="M307" s="376">
        <v>476</v>
      </c>
      <c r="N307" s="441">
        <v>73085</v>
      </c>
      <c r="O307" s="441">
        <v>73561</v>
      </c>
      <c r="P307" s="557">
        <v>98.52</v>
      </c>
      <c r="Q307" s="441">
        <v>1282</v>
      </c>
      <c r="R307" s="376">
        <v>597</v>
      </c>
      <c r="S307" s="441">
        <v>74964</v>
      </c>
      <c r="T307" s="522">
        <v>10581</v>
      </c>
      <c r="U307" s="472">
        <v>67720</v>
      </c>
      <c r="V307" s="376">
        <v>421</v>
      </c>
      <c r="W307" s="441">
        <v>66417</v>
      </c>
      <c r="X307" s="441">
        <v>66838</v>
      </c>
      <c r="Y307" s="557">
        <v>98.7</v>
      </c>
      <c r="Z307" s="376">
        <v>882</v>
      </c>
      <c r="AA307" s="376">
        <v>612</v>
      </c>
      <c r="AB307" s="441">
        <v>67911</v>
      </c>
      <c r="AC307" s="522">
        <v>9264</v>
      </c>
      <c r="AD307" s="375">
        <v>1538</v>
      </c>
      <c r="AE307" s="519">
        <v>207</v>
      </c>
      <c r="AF307" s="99"/>
      <c r="AG307" s="319"/>
      <c r="AH307" s="320"/>
    </row>
    <row r="308" spans="1:34" x14ac:dyDescent="0.2">
      <c r="A308" s="263">
        <v>297</v>
      </c>
      <c r="B308" s="271" t="s">
        <v>618</v>
      </c>
      <c r="C308" s="264" t="s">
        <v>619</v>
      </c>
      <c r="D308" s="472">
        <v>13293</v>
      </c>
      <c r="E308" s="441">
        <v>13219</v>
      </c>
      <c r="F308" s="441">
        <v>13289</v>
      </c>
      <c r="G308" s="313">
        <f t="shared" si="8"/>
        <v>39801</v>
      </c>
      <c r="H308" s="441">
        <v>19277</v>
      </c>
      <c r="I308" s="441">
        <v>17162</v>
      </c>
      <c r="J308" s="441">
        <v>17624</v>
      </c>
      <c r="K308" s="313">
        <f t="shared" si="9"/>
        <v>54063</v>
      </c>
      <c r="L308" s="472">
        <v>46940</v>
      </c>
      <c r="M308" s="376">
        <v>475</v>
      </c>
      <c r="N308" s="441">
        <v>44340</v>
      </c>
      <c r="O308" s="441">
        <v>44815</v>
      </c>
      <c r="P308" s="557">
        <v>95.47</v>
      </c>
      <c r="Q308" s="441">
        <v>1527</v>
      </c>
      <c r="R308" s="376">
        <v>692</v>
      </c>
      <c r="S308" s="441">
        <v>46559</v>
      </c>
      <c r="T308" s="522">
        <v>7853</v>
      </c>
      <c r="U308" s="472">
        <v>66494</v>
      </c>
      <c r="V308" s="376">
        <v>224</v>
      </c>
      <c r="W308" s="441">
        <v>63774</v>
      </c>
      <c r="X308" s="441">
        <v>63998</v>
      </c>
      <c r="Y308" s="557">
        <v>96.25</v>
      </c>
      <c r="Z308" s="376">
        <v>-785</v>
      </c>
      <c r="AA308" s="441">
        <v>1630</v>
      </c>
      <c r="AB308" s="441">
        <v>64619</v>
      </c>
      <c r="AC308" s="522">
        <v>9207</v>
      </c>
      <c r="AD308" s="375">
        <v>4724</v>
      </c>
      <c r="AE308" s="519">
        <v>47</v>
      </c>
      <c r="AF308" s="99"/>
      <c r="AG308" s="319"/>
      <c r="AH308" s="320"/>
    </row>
    <row r="309" spans="1:34" x14ac:dyDescent="0.2">
      <c r="A309" s="263">
        <v>298</v>
      </c>
      <c r="B309" s="271" t="s">
        <v>620</v>
      </c>
      <c r="C309" s="264" t="s">
        <v>621</v>
      </c>
      <c r="D309" s="472">
        <v>14161</v>
      </c>
      <c r="E309" s="441">
        <v>13775</v>
      </c>
      <c r="F309" s="441">
        <v>13775</v>
      </c>
      <c r="G309" s="313">
        <f t="shared" si="8"/>
        <v>41711</v>
      </c>
      <c r="H309" s="441">
        <v>7739</v>
      </c>
      <c r="I309" s="441">
        <v>7883</v>
      </c>
      <c r="J309" s="441">
        <v>6517</v>
      </c>
      <c r="K309" s="313">
        <f t="shared" si="9"/>
        <v>22139</v>
      </c>
      <c r="L309" s="472">
        <v>51037</v>
      </c>
      <c r="M309" s="376">
        <v>738</v>
      </c>
      <c r="N309" s="441">
        <v>48342</v>
      </c>
      <c r="O309" s="441">
        <v>49080</v>
      </c>
      <c r="P309" s="557">
        <v>96.17</v>
      </c>
      <c r="Q309" s="376">
        <v>958</v>
      </c>
      <c r="R309" s="441">
        <v>1076</v>
      </c>
      <c r="S309" s="441">
        <v>50376</v>
      </c>
      <c r="T309" s="522">
        <v>9501</v>
      </c>
      <c r="U309" s="472">
        <v>27387</v>
      </c>
      <c r="V309" s="376">
        <v>134</v>
      </c>
      <c r="W309" s="441">
        <v>26450</v>
      </c>
      <c r="X309" s="441">
        <v>26584</v>
      </c>
      <c r="Y309" s="557">
        <v>97.07</v>
      </c>
      <c r="Z309" s="376">
        <v>-40</v>
      </c>
      <c r="AA309" s="376">
        <v>643</v>
      </c>
      <c r="AB309" s="441">
        <v>27053</v>
      </c>
      <c r="AC309" s="522">
        <v>2871</v>
      </c>
      <c r="AD309" s="375">
        <v>5299</v>
      </c>
      <c r="AE309" s="519">
        <v>109</v>
      </c>
      <c r="AF309" s="99"/>
      <c r="AG309" s="319"/>
      <c r="AH309" s="320"/>
    </row>
    <row r="310" spans="1:34" x14ac:dyDescent="0.2">
      <c r="A310" s="263">
        <v>299</v>
      </c>
      <c r="B310" s="271" t="s">
        <v>622</v>
      </c>
      <c r="C310" s="264" t="s">
        <v>623</v>
      </c>
      <c r="D310" s="472">
        <v>25152</v>
      </c>
      <c r="E310" s="441">
        <v>24868</v>
      </c>
      <c r="F310" s="441">
        <v>24674</v>
      </c>
      <c r="G310" s="313">
        <f t="shared" si="8"/>
        <v>74694</v>
      </c>
      <c r="H310" s="441">
        <v>10112</v>
      </c>
      <c r="I310" s="441">
        <v>8557</v>
      </c>
      <c r="J310" s="441">
        <v>8691</v>
      </c>
      <c r="K310" s="313">
        <f t="shared" si="9"/>
        <v>27360</v>
      </c>
      <c r="L310" s="472">
        <v>84077</v>
      </c>
      <c r="M310" s="441">
        <v>1187</v>
      </c>
      <c r="N310" s="441">
        <v>82063</v>
      </c>
      <c r="O310" s="441">
        <v>83250</v>
      </c>
      <c r="P310" s="557">
        <v>99.02</v>
      </c>
      <c r="Q310" s="441">
        <v>1499</v>
      </c>
      <c r="R310" s="441">
        <v>1573</v>
      </c>
      <c r="S310" s="441">
        <v>85135</v>
      </c>
      <c r="T310" s="522">
        <v>12168</v>
      </c>
      <c r="U310" s="472">
        <v>36554</v>
      </c>
      <c r="V310" s="376">
        <v>664</v>
      </c>
      <c r="W310" s="441">
        <v>35656</v>
      </c>
      <c r="X310" s="441">
        <v>36320</v>
      </c>
      <c r="Y310" s="557">
        <v>99.4</v>
      </c>
      <c r="Z310" s="376">
        <v>392</v>
      </c>
      <c r="AA310" s="376">
        <v>624</v>
      </c>
      <c r="AB310" s="441">
        <v>36672</v>
      </c>
      <c r="AC310" s="522">
        <v>4703</v>
      </c>
      <c r="AD310" s="375">
        <v>1866</v>
      </c>
      <c r="AE310" s="519">
        <v>-15</v>
      </c>
      <c r="AF310" s="99"/>
      <c r="AG310" s="319"/>
      <c r="AH310" s="320"/>
    </row>
    <row r="311" spans="1:34" x14ac:dyDescent="0.2">
      <c r="A311" s="263">
        <v>300</v>
      </c>
      <c r="B311" s="271" t="s">
        <v>624</v>
      </c>
      <c r="C311" s="264" t="s">
        <v>625</v>
      </c>
      <c r="D311" s="472">
        <v>29988</v>
      </c>
      <c r="E311" s="441">
        <v>29341</v>
      </c>
      <c r="F311" s="441">
        <v>29085</v>
      </c>
      <c r="G311" s="313">
        <f t="shared" si="8"/>
        <v>88414</v>
      </c>
      <c r="H311" s="441">
        <v>9089</v>
      </c>
      <c r="I311" s="441">
        <v>7355</v>
      </c>
      <c r="J311" s="441">
        <v>8303</v>
      </c>
      <c r="K311" s="313">
        <f t="shared" si="9"/>
        <v>24747</v>
      </c>
      <c r="L311" s="472">
        <v>98601</v>
      </c>
      <c r="M311" s="441">
        <v>1033</v>
      </c>
      <c r="N311" s="441">
        <v>95697</v>
      </c>
      <c r="O311" s="441">
        <v>96730</v>
      </c>
      <c r="P311" s="557">
        <v>98.1</v>
      </c>
      <c r="Q311" s="376">
        <v>967</v>
      </c>
      <c r="R311" s="441">
        <v>1305</v>
      </c>
      <c r="S311" s="441">
        <v>97969</v>
      </c>
      <c r="T311" s="522">
        <v>13145</v>
      </c>
      <c r="U311" s="472">
        <v>29339</v>
      </c>
      <c r="V311" s="376">
        <v>235</v>
      </c>
      <c r="W311" s="441">
        <v>28387</v>
      </c>
      <c r="X311" s="441">
        <v>28622</v>
      </c>
      <c r="Y311" s="557">
        <v>97.56</v>
      </c>
      <c r="Z311" s="376">
        <v>33</v>
      </c>
      <c r="AA311" s="376">
        <v>283</v>
      </c>
      <c r="AB311" s="441">
        <v>28703</v>
      </c>
      <c r="AC311" s="522">
        <v>3159</v>
      </c>
      <c r="AD311" s="375">
        <v>5755</v>
      </c>
      <c r="AE311" s="519">
        <v>153</v>
      </c>
      <c r="AF311" s="99"/>
      <c r="AG311" s="319"/>
      <c r="AH311" s="320"/>
    </row>
    <row r="312" spans="1:34" x14ac:dyDescent="0.2">
      <c r="A312" s="263">
        <v>301</v>
      </c>
      <c r="B312" s="271" t="s">
        <v>626</v>
      </c>
      <c r="C312" s="264" t="s">
        <v>627</v>
      </c>
      <c r="D312" s="472">
        <v>10764</v>
      </c>
      <c r="E312" s="441">
        <v>9083</v>
      </c>
      <c r="F312" s="441">
        <v>9126</v>
      </c>
      <c r="G312" s="313">
        <f t="shared" si="8"/>
        <v>28973</v>
      </c>
      <c r="H312" s="441">
        <v>8712</v>
      </c>
      <c r="I312" s="441">
        <v>7939</v>
      </c>
      <c r="J312" s="441">
        <v>8157</v>
      </c>
      <c r="K312" s="313">
        <f t="shared" si="9"/>
        <v>24808</v>
      </c>
      <c r="L312" s="472">
        <v>30549</v>
      </c>
      <c r="M312" s="376">
        <v>574</v>
      </c>
      <c r="N312" s="441">
        <v>29309</v>
      </c>
      <c r="O312" s="441">
        <v>29883</v>
      </c>
      <c r="P312" s="557">
        <v>97.82</v>
      </c>
      <c r="Q312" s="376">
        <v>409</v>
      </c>
      <c r="R312" s="376">
        <v>658</v>
      </c>
      <c r="S312" s="441">
        <v>30376</v>
      </c>
      <c r="T312" s="522">
        <v>2796</v>
      </c>
      <c r="U312" s="472">
        <v>28674</v>
      </c>
      <c r="V312" s="376">
        <v>229</v>
      </c>
      <c r="W312" s="441">
        <v>28321</v>
      </c>
      <c r="X312" s="441">
        <v>28550</v>
      </c>
      <c r="Y312" s="557">
        <v>99.57</v>
      </c>
      <c r="Z312" s="376">
        <v>-574</v>
      </c>
      <c r="AA312" s="376">
        <v>192</v>
      </c>
      <c r="AB312" s="441">
        <v>27939</v>
      </c>
      <c r="AC312" s="522">
        <v>2920</v>
      </c>
      <c r="AD312" s="375">
        <v>5151</v>
      </c>
      <c r="AE312" s="519">
        <v>121</v>
      </c>
      <c r="AF312" s="99"/>
      <c r="AG312" s="319"/>
      <c r="AH312" s="320"/>
    </row>
    <row r="313" spans="1:34" x14ac:dyDescent="0.2">
      <c r="A313" s="263">
        <v>302</v>
      </c>
      <c r="B313" s="271" t="s">
        <v>628</v>
      </c>
      <c r="C313" s="264" t="s">
        <v>629</v>
      </c>
      <c r="D313" s="472">
        <v>17211</v>
      </c>
      <c r="E313" s="441">
        <v>16942</v>
      </c>
      <c r="F313" s="441">
        <v>16883</v>
      </c>
      <c r="G313" s="313">
        <f t="shared" si="8"/>
        <v>51036</v>
      </c>
      <c r="H313" s="441">
        <v>18271</v>
      </c>
      <c r="I313" s="441">
        <v>15453</v>
      </c>
      <c r="J313" s="441">
        <v>16437</v>
      </c>
      <c r="K313" s="313">
        <f t="shared" si="9"/>
        <v>50161</v>
      </c>
      <c r="L313" s="472">
        <v>58325</v>
      </c>
      <c r="M313" s="376">
        <v>548</v>
      </c>
      <c r="N313" s="441">
        <v>56418</v>
      </c>
      <c r="O313" s="441">
        <v>56966</v>
      </c>
      <c r="P313" s="557">
        <v>97.67</v>
      </c>
      <c r="Q313" s="376">
        <v>351</v>
      </c>
      <c r="R313" s="376">
        <v>828</v>
      </c>
      <c r="S313" s="441">
        <v>57597</v>
      </c>
      <c r="T313" s="522">
        <v>7689</v>
      </c>
      <c r="U313" s="472">
        <v>57335</v>
      </c>
      <c r="V313" s="376">
        <v>196</v>
      </c>
      <c r="W313" s="441">
        <v>56713</v>
      </c>
      <c r="X313" s="441">
        <v>56909</v>
      </c>
      <c r="Y313" s="557">
        <v>99.26</v>
      </c>
      <c r="Z313" s="376">
        <v>-65</v>
      </c>
      <c r="AA313" s="376">
        <v>811</v>
      </c>
      <c r="AB313" s="441">
        <v>57459</v>
      </c>
      <c r="AC313" s="522">
        <v>4260</v>
      </c>
      <c r="AD313" s="375">
        <v>4650</v>
      </c>
      <c r="AE313" s="519">
        <v>116</v>
      </c>
      <c r="AF313" s="99"/>
      <c r="AG313" s="319"/>
      <c r="AH313" s="320"/>
    </row>
    <row r="314" spans="1:34" x14ac:dyDescent="0.2">
      <c r="A314" s="263">
        <v>303</v>
      </c>
      <c r="B314" s="271" t="s">
        <v>630</v>
      </c>
      <c r="C314" s="264" t="s">
        <v>631</v>
      </c>
      <c r="D314" s="472">
        <v>27866</v>
      </c>
      <c r="E314" s="441">
        <v>25953</v>
      </c>
      <c r="F314" s="441">
        <v>26722</v>
      </c>
      <c r="G314" s="313">
        <f t="shared" si="8"/>
        <v>80541</v>
      </c>
      <c r="H314" s="441">
        <v>29317</v>
      </c>
      <c r="I314" s="441">
        <v>24003</v>
      </c>
      <c r="J314" s="441">
        <v>17631</v>
      </c>
      <c r="K314" s="313">
        <f t="shared" si="9"/>
        <v>70951</v>
      </c>
      <c r="L314" s="472">
        <v>91906</v>
      </c>
      <c r="M314" s="376">
        <v>862</v>
      </c>
      <c r="N314" s="441">
        <v>89433</v>
      </c>
      <c r="O314" s="441">
        <v>90295</v>
      </c>
      <c r="P314" s="557">
        <v>98.25</v>
      </c>
      <c r="Q314" s="441">
        <v>1161</v>
      </c>
      <c r="R314" s="376">
        <v>880</v>
      </c>
      <c r="S314" s="441">
        <v>91474</v>
      </c>
      <c r="T314" s="522">
        <v>11786</v>
      </c>
      <c r="U314" s="472">
        <v>81915</v>
      </c>
      <c r="V314" s="441">
        <v>1509</v>
      </c>
      <c r="W314" s="441">
        <v>79535</v>
      </c>
      <c r="X314" s="441">
        <v>81044</v>
      </c>
      <c r="Y314" s="557">
        <v>98.94</v>
      </c>
      <c r="Z314" s="441">
        <v>1537</v>
      </c>
      <c r="AA314" s="376">
        <v>708</v>
      </c>
      <c r="AB314" s="441">
        <v>81780</v>
      </c>
      <c r="AC314" s="522">
        <v>7481</v>
      </c>
      <c r="AD314" s="375">
        <v>3502</v>
      </c>
      <c r="AE314" s="519">
        <v>132</v>
      </c>
      <c r="AF314" s="99"/>
      <c r="AG314" s="319"/>
      <c r="AH314" s="320"/>
    </row>
    <row r="315" spans="1:34" x14ac:dyDescent="0.2">
      <c r="A315" s="263">
        <v>304</v>
      </c>
      <c r="B315" s="271" t="s">
        <v>632</v>
      </c>
      <c r="C315" s="264" t="s">
        <v>633</v>
      </c>
      <c r="D315" s="472">
        <v>9788</v>
      </c>
      <c r="E315" s="441">
        <v>9102</v>
      </c>
      <c r="F315" s="441">
        <v>9232</v>
      </c>
      <c r="G315" s="313">
        <f t="shared" si="8"/>
        <v>28122</v>
      </c>
      <c r="H315" s="441">
        <v>3591</v>
      </c>
      <c r="I315" s="441">
        <v>2772</v>
      </c>
      <c r="J315" s="441">
        <v>2710</v>
      </c>
      <c r="K315" s="313">
        <f t="shared" si="9"/>
        <v>9073</v>
      </c>
      <c r="L315" s="472">
        <v>31293</v>
      </c>
      <c r="M315" s="376">
        <v>438</v>
      </c>
      <c r="N315" s="441">
        <v>30133</v>
      </c>
      <c r="O315" s="441">
        <v>30571</v>
      </c>
      <c r="P315" s="557">
        <v>97.69</v>
      </c>
      <c r="Q315" s="376">
        <v>767</v>
      </c>
      <c r="R315" s="376">
        <v>176</v>
      </c>
      <c r="S315" s="441">
        <v>31076</v>
      </c>
      <c r="T315" s="522">
        <v>3940</v>
      </c>
      <c r="U315" s="472">
        <v>10845</v>
      </c>
      <c r="V315" s="376">
        <v>115</v>
      </c>
      <c r="W315" s="441">
        <v>10642</v>
      </c>
      <c r="X315" s="441">
        <v>10757</v>
      </c>
      <c r="Y315" s="557">
        <v>99.19</v>
      </c>
      <c r="Z315" s="376">
        <v>-200</v>
      </c>
      <c r="AA315" s="376">
        <v>23</v>
      </c>
      <c r="AB315" s="441">
        <v>10465</v>
      </c>
      <c r="AC315" s="523">
        <v>832</v>
      </c>
      <c r="AD315" s="375">
        <v>1823</v>
      </c>
      <c r="AE315" s="519">
        <v>34</v>
      </c>
      <c r="AF315" s="99"/>
      <c r="AG315" s="319"/>
      <c r="AH315" s="320"/>
    </row>
    <row r="316" spans="1:34" x14ac:dyDescent="0.2">
      <c r="A316" s="263">
        <v>305</v>
      </c>
      <c r="B316" s="271" t="s">
        <v>634</v>
      </c>
      <c r="C316" s="264" t="s">
        <v>635</v>
      </c>
      <c r="D316" s="472">
        <v>20082</v>
      </c>
      <c r="E316" s="441">
        <v>19211</v>
      </c>
      <c r="F316" s="441">
        <v>19666</v>
      </c>
      <c r="G316" s="313">
        <f t="shared" si="8"/>
        <v>58959</v>
      </c>
      <c r="H316" s="441">
        <v>10114</v>
      </c>
      <c r="I316" s="441">
        <v>7590</v>
      </c>
      <c r="J316" s="441">
        <v>8396</v>
      </c>
      <c r="K316" s="313">
        <f t="shared" si="9"/>
        <v>26100</v>
      </c>
      <c r="L316" s="472">
        <v>65549</v>
      </c>
      <c r="M316" s="376">
        <v>719</v>
      </c>
      <c r="N316" s="441">
        <v>63538</v>
      </c>
      <c r="O316" s="441">
        <v>64257</v>
      </c>
      <c r="P316" s="557">
        <v>98.03</v>
      </c>
      <c r="Q316" s="376">
        <v>603</v>
      </c>
      <c r="R316" s="376">
        <v>909</v>
      </c>
      <c r="S316" s="441">
        <v>65050</v>
      </c>
      <c r="T316" s="522">
        <v>8095</v>
      </c>
      <c r="U316" s="472">
        <v>29991</v>
      </c>
      <c r="V316" s="376">
        <v>183</v>
      </c>
      <c r="W316" s="441">
        <v>29243</v>
      </c>
      <c r="X316" s="441">
        <v>29426</v>
      </c>
      <c r="Y316" s="557">
        <v>98.12</v>
      </c>
      <c r="Z316" s="376">
        <v>93</v>
      </c>
      <c r="AA316" s="376">
        <v>159</v>
      </c>
      <c r="AB316" s="441">
        <v>29495</v>
      </c>
      <c r="AC316" s="522">
        <v>3280</v>
      </c>
      <c r="AD316" s="375">
        <v>3203</v>
      </c>
      <c r="AE316" s="519">
        <v>34</v>
      </c>
      <c r="AF316" s="99"/>
      <c r="AG316" s="319"/>
      <c r="AH316" s="320"/>
    </row>
    <row r="317" spans="1:34" x14ac:dyDescent="0.2">
      <c r="A317" s="263">
        <v>306</v>
      </c>
      <c r="B317" s="271" t="s">
        <v>636</v>
      </c>
      <c r="C317" s="264" t="s">
        <v>637</v>
      </c>
      <c r="D317" s="472">
        <v>15075</v>
      </c>
      <c r="E317" s="441">
        <v>14277</v>
      </c>
      <c r="F317" s="441">
        <v>14229</v>
      </c>
      <c r="G317" s="313">
        <f t="shared" si="8"/>
        <v>43581</v>
      </c>
      <c r="H317" s="441">
        <v>9741</v>
      </c>
      <c r="I317" s="441">
        <v>8641</v>
      </c>
      <c r="J317" s="441">
        <v>8461</v>
      </c>
      <c r="K317" s="313">
        <f t="shared" si="9"/>
        <v>26843</v>
      </c>
      <c r="L317" s="472">
        <v>50763</v>
      </c>
      <c r="M317" s="376">
        <v>620</v>
      </c>
      <c r="N317" s="441">
        <v>47742</v>
      </c>
      <c r="O317" s="441">
        <v>48362</v>
      </c>
      <c r="P317" s="557">
        <v>95.27</v>
      </c>
      <c r="Q317" s="376">
        <v>681</v>
      </c>
      <c r="R317" s="376">
        <v>653</v>
      </c>
      <c r="S317" s="441">
        <v>49076</v>
      </c>
      <c r="T317" s="522">
        <v>6965</v>
      </c>
      <c r="U317" s="472">
        <v>30917</v>
      </c>
      <c r="V317" s="376">
        <v>43</v>
      </c>
      <c r="W317" s="441">
        <v>29490</v>
      </c>
      <c r="X317" s="441">
        <v>29533</v>
      </c>
      <c r="Y317" s="557">
        <v>95.52</v>
      </c>
      <c r="Z317" s="376">
        <v>-733</v>
      </c>
      <c r="AA317" s="376">
        <v>259</v>
      </c>
      <c r="AB317" s="441">
        <v>29016</v>
      </c>
      <c r="AC317" s="522">
        <v>2962</v>
      </c>
      <c r="AD317" s="375">
        <v>7331</v>
      </c>
      <c r="AE317" s="519">
        <v>24</v>
      </c>
      <c r="AF317" s="99"/>
      <c r="AG317" s="319"/>
      <c r="AH317" s="320"/>
    </row>
    <row r="318" spans="1:34" x14ac:dyDescent="0.2">
      <c r="A318" s="263">
        <v>307</v>
      </c>
      <c r="B318" s="271" t="s">
        <v>638</v>
      </c>
      <c r="C318" s="264" t="s">
        <v>639</v>
      </c>
      <c r="D318" s="472">
        <v>14177</v>
      </c>
      <c r="E318" s="441">
        <v>12262</v>
      </c>
      <c r="F318" s="441">
        <v>12216</v>
      </c>
      <c r="G318" s="313">
        <f t="shared" si="8"/>
        <v>38655</v>
      </c>
      <c r="H318" s="441">
        <v>5313</v>
      </c>
      <c r="I318" s="441">
        <v>3391</v>
      </c>
      <c r="J318" s="441">
        <v>3943</v>
      </c>
      <c r="K318" s="313">
        <f t="shared" si="9"/>
        <v>12647</v>
      </c>
      <c r="L318" s="472">
        <v>42302</v>
      </c>
      <c r="M318" s="376">
        <v>350</v>
      </c>
      <c r="N318" s="441">
        <v>41183</v>
      </c>
      <c r="O318" s="441">
        <v>41533</v>
      </c>
      <c r="P318" s="557">
        <v>98.18</v>
      </c>
      <c r="Q318" s="376">
        <v>204</v>
      </c>
      <c r="R318" s="376">
        <v>397</v>
      </c>
      <c r="S318" s="441">
        <v>41784</v>
      </c>
      <c r="T318" s="522">
        <v>3646</v>
      </c>
      <c r="U318" s="472">
        <v>15999</v>
      </c>
      <c r="V318" s="376">
        <v>217</v>
      </c>
      <c r="W318" s="441">
        <v>15641</v>
      </c>
      <c r="X318" s="441">
        <v>15858</v>
      </c>
      <c r="Y318" s="557">
        <v>99.12</v>
      </c>
      <c r="Z318" s="441">
        <v>-1201</v>
      </c>
      <c r="AA318" s="376">
        <v>261</v>
      </c>
      <c r="AB318" s="441">
        <v>14701</v>
      </c>
      <c r="AC318" s="522">
        <v>1088</v>
      </c>
      <c r="AD318" s="375">
        <v>4840</v>
      </c>
      <c r="AE318" s="519">
        <v>15</v>
      </c>
      <c r="AF318" s="99"/>
      <c r="AG318" s="319"/>
      <c r="AH318" s="320"/>
    </row>
    <row r="319" spans="1:34" x14ac:dyDescent="0.2">
      <c r="A319" s="263">
        <v>308</v>
      </c>
      <c r="B319" s="271" t="s">
        <v>640</v>
      </c>
      <c r="C319" s="264" t="s">
        <v>641</v>
      </c>
      <c r="D319" s="472">
        <v>18416</v>
      </c>
      <c r="E319" s="441">
        <v>18225</v>
      </c>
      <c r="F319" s="441">
        <v>18110</v>
      </c>
      <c r="G319" s="313">
        <f t="shared" si="8"/>
        <v>54751</v>
      </c>
      <c r="H319" s="441">
        <v>12471</v>
      </c>
      <c r="I319" s="441">
        <v>7714</v>
      </c>
      <c r="J319" s="441">
        <v>8502</v>
      </c>
      <c r="K319" s="313">
        <f t="shared" si="9"/>
        <v>28687</v>
      </c>
      <c r="L319" s="472">
        <v>61109</v>
      </c>
      <c r="M319" s="376">
        <v>408</v>
      </c>
      <c r="N319" s="441">
        <v>59768</v>
      </c>
      <c r="O319" s="441">
        <v>60176</v>
      </c>
      <c r="P319" s="557">
        <v>98.47</v>
      </c>
      <c r="Q319" s="376">
        <v>290</v>
      </c>
      <c r="R319" s="376">
        <v>549</v>
      </c>
      <c r="S319" s="441">
        <v>60607</v>
      </c>
      <c r="T319" s="522">
        <v>7592</v>
      </c>
      <c r="U319" s="472">
        <v>31761</v>
      </c>
      <c r="V319" s="376">
        <v>409</v>
      </c>
      <c r="W319" s="441">
        <v>30805</v>
      </c>
      <c r="X319" s="441">
        <v>31214</v>
      </c>
      <c r="Y319" s="557">
        <v>98.28</v>
      </c>
      <c r="Z319" s="441">
        <v>1073</v>
      </c>
      <c r="AA319" s="376">
        <v>219</v>
      </c>
      <c r="AB319" s="441">
        <v>32097</v>
      </c>
      <c r="AC319" s="522">
        <v>2740</v>
      </c>
      <c r="AD319" s="375">
        <v>2002</v>
      </c>
      <c r="AE319" s="519">
        <v>-3</v>
      </c>
      <c r="AF319" s="99"/>
      <c r="AG319" s="319"/>
      <c r="AH319" s="320"/>
    </row>
    <row r="320" spans="1:34" x14ac:dyDescent="0.2">
      <c r="A320" s="263">
        <v>309</v>
      </c>
      <c r="B320" s="271" t="s">
        <v>642</v>
      </c>
      <c r="C320" s="264" t="s">
        <v>643</v>
      </c>
      <c r="D320" s="472">
        <v>5899</v>
      </c>
      <c r="E320" s="441">
        <v>5595</v>
      </c>
      <c r="F320" s="441">
        <v>5538</v>
      </c>
      <c r="G320" s="313">
        <f t="shared" si="8"/>
        <v>17032</v>
      </c>
      <c r="H320" s="441">
        <v>3698</v>
      </c>
      <c r="I320" s="441">
        <v>3132</v>
      </c>
      <c r="J320" s="441">
        <v>3032</v>
      </c>
      <c r="K320" s="313">
        <f t="shared" si="9"/>
        <v>9862</v>
      </c>
      <c r="L320" s="472">
        <v>19589</v>
      </c>
      <c r="M320" s="376">
        <v>263</v>
      </c>
      <c r="N320" s="441">
        <v>18725</v>
      </c>
      <c r="O320" s="441">
        <v>18988</v>
      </c>
      <c r="P320" s="557">
        <v>96.93</v>
      </c>
      <c r="Q320" s="376">
        <v>356</v>
      </c>
      <c r="R320" s="376">
        <v>295</v>
      </c>
      <c r="S320" s="441">
        <v>19376</v>
      </c>
      <c r="T320" s="522">
        <v>2690</v>
      </c>
      <c r="U320" s="472">
        <v>11660</v>
      </c>
      <c r="V320" s="376">
        <v>104</v>
      </c>
      <c r="W320" s="441">
        <v>11372</v>
      </c>
      <c r="X320" s="441">
        <v>11476</v>
      </c>
      <c r="Y320" s="557">
        <v>98.42</v>
      </c>
      <c r="Z320" s="376">
        <v>86</v>
      </c>
      <c r="AA320" s="376">
        <v>91</v>
      </c>
      <c r="AB320" s="441">
        <v>11549</v>
      </c>
      <c r="AC320" s="522">
        <v>1265</v>
      </c>
      <c r="AD320" s="375">
        <v>1355</v>
      </c>
      <c r="AE320" s="519">
        <v>23</v>
      </c>
      <c r="AF320" s="99"/>
      <c r="AG320" s="319"/>
      <c r="AH320" s="320"/>
    </row>
    <row r="321" spans="1:34" x14ac:dyDescent="0.2">
      <c r="A321" s="263">
        <v>310</v>
      </c>
      <c r="B321" s="271" t="s">
        <v>644</v>
      </c>
      <c r="C321" s="264" t="s">
        <v>645</v>
      </c>
      <c r="D321" s="472">
        <v>27613</v>
      </c>
      <c r="E321" s="441">
        <v>20735</v>
      </c>
      <c r="F321" s="441">
        <v>19668</v>
      </c>
      <c r="G321" s="313">
        <f t="shared" si="8"/>
        <v>68016</v>
      </c>
      <c r="H321" s="441">
        <v>675364</v>
      </c>
      <c r="I321" s="441">
        <v>463371</v>
      </c>
      <c r="J321" s="441">
        <v>484355</v>
      </c>
      <c r="K321" s="313">
        <f t="shared" si="9"/>
        <v>1623090</v>
      </c>
      <c r="L321" s="472">
        <v>84666</v>
      </c>
      <c r="M321" s="441">
        <v>4344</v>
      </c>
      <c r="N321" s="441">
        <v>77163</v>
      </c>
      <c r="O321" s="441">
        <v>81507</v>
      </c>
      <c r="P321" s="557">
        <v>96.27</v>
      </c>
      <c r="Q321" s="376">
        <v>721</v>
      </c>
      <c r="R321" s="441">
        <v>5603</v>
      </c>
      <c r="S321" s="441">
        <v>83487</v>
      </c>
      <c r="T321" s="522">
        <v>13570</v>
      </c>
      <c r="U321" s="472">
        <v>1760517</v>
      </c>
      <c r="V321" s="441">
        <v>21813</v>
      </c>
      <c r="W321" s="441">
        <v>1710138</v>
      </c>
      <c r="X321" s="441">
        <v>1731951</v>
      </c>
      <c r="Y321" s="557">
        <v>98.38</v>
      </c>
      <c r="Z321" s="441">
        <v>-43367</v>
      </c>
      <c r="AA321" s="441">
        <v>58921</v>
      </c>
      <c r="AB321" s="441">
        <v>1725692</v>
      </c>
      <c r="AC321" s="522">
        <v>74496</v>
      </c>
      <c r="AD321" s="375">
        <v>14206</v>
      </c>
      <c r="AE321" s="519">
        <v>1098</v>
      </c>
      <c r="AF321" s="99"/>
      <c r="AG321" s="319"/>
      <c r="AH321" s="320"/>
    </row>
    <row r="322" spans="1:34" x14ac:dyDescent="0.2">
      <c r="A322" s="263">
        <v>311</v>
      </c>
      <c r="B322" s="271" t="s">
        <v>646</v>
      </c>
      <c r="C322" s="264" t="s">
        <v>647</v>
      </c>
      <c r="D322" s="472">
        <v>10390</v>
      </c>
      <c r="E322" s="441">
        <v>10267</v>
      </c>
      <c r="F322" s="441">
        <v>10264</v>
      </c>
      <c r="G322" s="313">
        <f t="shared" si="8"/>
        <v>30921</v>
      </c>
      <c r="H322" s="441">
        <v>5370</v>
      </c>
      <c r="I322" s="441">
        <v>4401</v>
      </c>
      <c r="J322" s="441">
        <v>4992</v>
      </c>
      <c r="K322" s="313">
        <f t="shared" si="9"/>
        <v>14763</v>
      </c>
      <c r="L322" s="472">
        <v>34850</v>
      </c>
      <c r="M322" s="376">
        <v>328</v>
      </c>
      <c r="N322" s="441">
        <v>33226</v>
      </c>
      <c r="O322" s="441">
        <v>33554</v>
      </c>
      <c r="P322" s="557">
        <v>96.28</v>
      </c>
      <c r="Q322" s="376">
        <v>775</v>
      </c>
      <c r="R322" s="376">
        <v>477</v>
      </c>
      <c r="S322" s="441">
        <v>34478</v>
      </c>
      <c r="T322" s="522">
        <v>4488</v>
      </c>
      <c r="U322" s="472">
        <v>16553</v>
      </c>
      <c r="V322" s="376">
        <v>266</v>
      </c>
      <c r="W322" s="441">
        <v>15523</v>
      </c>
      <c r="X322" s="441">
        <v>15789</v>
      </c>
      <c r="Y322" s="557">
        <v>95.38</v>
      </c>
      <c r="Z322" s="376">
        <v>-844</v>
      </c>
      <c r="AA322" s="376">
        <v>162</v>
      </c>
      <c r="AB322" s="441">
        <v>14841</v>
      </c>
      <c r="AC322" s="523">
        <v>898</v>
      </c>
      <c r="AD322" s="375">
        <v>4132</v>
      </c>
      <c r="AE322" s="519">
        <v>6</v>
      </c>
      <c r="AF322" s="99"/>
      <c r="AG322" s="319"/>
      <c r="AH322" s="320"/>
    </row>
    <row r="323" spans="1:34" x14ac:dyDescent="0.2">
      <c r="A323" s="263">
        <v>312</v>
      </c>
      <c r="B323" s="271" t="s">
        <v>648</v>
      </c>
      <c r="C323" s="264" t="s">
        <v>649</v>
      </c>
      <c r="D323" s="472">
        <v>33555</v>
      </c>
      <c r="E323" s="441">
        <v>33370</v>
      </c>
      <c r="F323" s="441">
        <v>34104</v>
      </c>
      <c r="G323" s="313">
        <f t="shared" si="8"/>
        <v>101029</v>
      </c>
      <c r="H323" s="441">
        <v>20896</v>
      </c>
      <c r="I323" s="441">
        <v>20709</v>
      </c>
      <c r="J323" s="441">
        <v>23560</v>
      </c>
      <c r="K323" s="313">
        <f t="shared" si="9"/>
        <v>65165</v>
      </c>
      <c r="L323" s="472">
        <v>117032</v>
      </c>
      <c r="M323" s="376">
        <v>393</v>
      </c>
      <c r="N323" s="441">
        <v>110762</v>
      </c>
      <c r="O323" s="441">
        <v>111155</v>
      </c>
      <c r="P323" s="557">
        <v>94.98</v>
      </c>
      <c r="Q323" s="441">
        <v>3840</v>
      </c>
      <c r="R323" s="376">
        <v>921</v>
      </c>
      <c r="S323" s="441">
        <v>115523</v>
      </c>
      <c r="T323" s="522">
        <v>17142</v>
      </c>
      <c r="U323" s="472">
        <v>80561</v>
      </c>
      <c r="V323" s="376">
        <v>76</v>
      </c>
      <c r="W323" s="441">
        <v>77560</v>
      </c>
      <c r="X323" s="441">
        <v>77636</v>
      </c>
      <c r="Y323" s="557">
        <v>96.37</v>
      </c>
      <c r="Z323" s="376">
        <v>183</v>
      </c>
      <c r="AA323" s="376">
        <v>236</v>
      </c>
      <c r="AB323" s="441">
        <v>77979</v>
      </c>
      <c r="AC323" s="522">
        <v>9615</v>
      </c>
      <c r="AD323" s="375">
        <v>16013</v>
      </c>
      <c r="AE323" s="519">
        <v>990</v>
      </c>
      <c r="AF323" s="99"/>
      <c r="AG323" s="319"/>
      <c r="AH323" s="320"/>
    </row>
    <row r="324" spans="1:34" x14ac:dyDescent="0.2">
      <c r="A324" s="263">
        <v>313</v>
      </c>
      <c r="B324" s="271" t="s">
        <v>724</v>
      </c>
      <c r="C324" s="264" t="s">
        <v>733</v>
      </c>
      <c r="D324" s="472">
        <v>83330</v>
      </c>
      <c r="E324" s="441">
        <v>77065</v>
      </c>
      <c r="F324" s="441">
        <v>67117</v>
      </c>
      <c r="G324" s="313">
        <f t="shared" si="8"/>
        <v>227512</v>
      </c>
      <c r="H324" s="441">
        <v>47861</v>
      </c>
      <c r="I324" s="441">
        <v>36633</v>
      </c>
      <c r="J324" s="441">
        <v>32624</v>
      </c>
      <c r="K324" s="313">
        <f t="shared" si="9"/>
        <v>117118</v>
      </c>
      <c r="L324" s="472">
        <v>255989</v>
      </c>
      <c r="M324" s="441">
        <v>2433</v>
      </c>
      <c r="N324" s="441">
        <v>247814</v>
      </c>
      <c r="O324" s="441">
        <v>250247</v>
      </c>
      <c r="P324" s="557">
        <v>97.76</v>
      </c>
      <c r="Q324" s="441">
        <v>3492</v>
      </c>
      <c r="R324" s="441">
        <v>2662</v>
      </c>
      <c r="S324" s="441">
        <v>253968</v>
      </c>
      <c r="T324" s="522">
        <v>31666</v>
      </c>
      <c r="U324" s="472">
        <v>142307</v>
      </c>
      <c r="V324" s="376">
        <v>602</v>
      </c>
      <c r="W324" s="441">
        <v>138502</v>
      </c>
      <c r="X324" s="441">
        <v>139104</v>
      </c>
      <c r="Y324" s="557">
        <v>97.75</v>
      </c>
      <c r="Z324" s="441">
        <v>-3041</v>
      </c>
      <c r="AA324" s="376">
        <v>496</v>
      </c>
      <c r="AB324" s="441">
        <v>135957</v>
      </c>
      <c r="AC324" s="522">
        <v>13863</v>
      </c>
      <c r="AD324" s="375">
        <v>13164</v>
      </c>
      <c r="AE324" s="519">
        <v>494</v>
      </c>
      <c r="AF324" s="99"/>
      <c r="AG324" s="319"/>
      <c r="AH324" s="320"/>
    </row>
    <row r="325" spans="1:34" x14ac:dyDescent="0.2">
      <c r="A325" s="263">
        <v>314</v>
      </c>
      <c r="B325" s="271" t="s">
        <v>650</v>
      </c>
      <c r="C325" s="264" t="s">
        <v>651</v>
      </c>
      <c r="D325" s="472">
        <v>19612</v>
      </c>
      <c r="E325" s="441">
        <v>19280</v>
      </c>
      <c r="F325" s="441">
        <v>19123</v>
      </c>
      <c r="G325" s="313">
        <f t="shared" si="8"/>
        <v>58015</v>
      </c>
      <c r="H325" s="441">
        <v>17543</v>
      </c>
      <c r="I325" s="441">
        <v>15150</v>
      </c>
      <c r="J325" s="441">
        <v>14463</v>
      </c>
      <c r="K325" s="313">
        <f t="shared" si="9"/>
        <v>47156</v>
      </c>
      <c r="L325" s="472">
        <v>66572</v>
      </c>
      <c r="M325" s="376">
        <v>748</v>
      </c>
      <c r="N325" s="441">
        <v>64870</v>
      </c>
      <c r="O325" s="441">
        <v>65618</v>
      </c>
      <c r="P325" s="557">
        <v>98.57</v>
      </c>
      <c r="Q325" s="376">
        <v>387</v>
      </c>
      <c r="R325" s="376">
        <v>806</v>
      </c>
      <c r="S325" s="441">
        <v>66063</v>
      </c>
      <c r="T325" s="522">
        <v>8990</v>
      </c>
      <c r="U325" s="472">
        <v>55139</v>
      </c>
      <c r="V325" s="376">
        <v>562</v>
      </c>
      <c r="W325" s="441">
        <v>54263</v>
      </c>
      <c r="X325" s="441">
        <v>54825</v>
      </c>
      <c r="Y325" s="557">
        <v>99.43</v>
      </c>
      <c r="Z325" s="376">
        <v>-737</v>
      </c>
      <c r="AA325" s="376">
        <v>942</v>
      </c>
      <c r="AB325" s="441">
        <v>54468</v>
      </c>
      <c r="AC325" s="522">
        <v>6459</v>
      </c>
      <c r="AD325" s="375">
        <v>3171.43</v>
      </c>
      <c r="AE325" s="519">
        <v>54.300000000000004</v>
      </c>
      <c r="AF325" s="99"/>
      <c r="AG325" s="319"/>
      <c r="AH325" s="320"/>
    </row>
    <row r="326" spans="1:34" x14ac:dyDescent="0.2">
      <c r="A326" s="263">
        <v>315</v>
      </c>
      <c r="B326" s="271" t="s">
        <v>652</v>
      </c>
      <c r="C326" s="264" t="s">
        <v>653</v>
      </c>
      <c r="D326" s="472">
        <v>22759</v>
      </c>
      <c r="E326" s="441">
        <v>21411</v>
      </c>
      <c r="F326" s="441">
        <v>21278</v>
      </c>
      <c r="G326" s="313">
        <f t="shared" si="8"/>
        <v>65448</v>
      </c>
      <c r="H326" s="441">
        <v>25810</v>
      </c>
      <c r="I326" s="441">
        <v>20516</v>
      </c>
      <c r="J326" s="441">
        <v>20514</v>
      </c>
      <c r="K326" s="313">
        <f t="shared" si="9"/>
        <v>66840</v>
      </c>
      <c r="L326" s="472">
        <v>76134</v>
      </c>
      <c r="M326" s="441">
        <v>1470</v>
      </c>
      <c r="N326" s="441">
        <v>72938</v>
      </c>
      <c r="O326" s="441">
        <v>74408</v>
      </c>
      <c r="P326" s="557">
        <v>97.73</v>
      </c>
      <c r="Q326" s="441">
        <v>1374</v>
      </c>
      <c r="R326" s="441">
        <v>1032</v>
      </c>
      <c r="S326" s="441">
        <v>75344</v>
      </c>
      <c r="T326" s="522">
        <v>10287</v>
      </c>
      <c r="U326" s="472">
        <v>79402</v>
      </c>
      <c r="V326" s="441">
        <v>1422</v>
      </c>
      <c r="W326" s="441">
        <v>74577</v>
      </c>
      <c r="X326" s="441">
        <v>75999</v>
      </c>
      <c r="Y326" s="557">
        <v>95.71</v>
      </c>
      <c r="Z326" s="376">
        <v>421</v>
      </c>
      <c r="AA326" s="376">
        <v>531</v>
      </c>
      <c r="AB326" s="441">
        <v>75529</v>
      </c>
      <c r="AC326" s="522">
        <v>8305</v>
      </c>
      <c r="AD326" s="375">
        <v>6162</v>
      </c>
      <c r="AE326" s="519">
        <v>935</v>
      </c>
      <c r="AF326" s="99"/>
      <c r="AG326" s="319"/>
      <c r="AH326" s="320"/>
    </row>
    <row r="327" spans="1:34" x14ac:dyDescent="0.2">
      <c r="A327" s="263">
        <v>316</v>
      </c>
      <c r="B327" s="271" t="s">
        <v>654</v>
      </c>
      <c r="C327" s="264" t="s">
        <v>655</v>
      </c>
      <c r="D327" s="472">
        <v>37955</v>
      </c>
      <c r="E327" s="441">
        <v>39446</v>
      </c>
      <c r="F327" s="441">
        <v>38407</v>
      </c>
      <c r="G327" s="313">
        <f t="shared" si="8"/>
        <v>115808</v>
      </c>
      <c r="H327" s="441">
        <v>19713</v>
      </c>
      <c r="I327" s="441">
        <v>21171</v>
      </c>
      <c r="J327" s="441">
        <v>17534</v>
      </c>
      <c r="K327" s="313">
        <f t="shared" si="9"/>
        <v>58418</v>
      </c>
      <c r="L327" s="472">
        <v>135476</v>
      </c>
      <c r="M327" s="376">
        <v>770</v>
      </c>
      <c r="N327" s="441">
        <v>128510</v>
      </c>
      <c r="O327" s="441">
        <v>129280</v>
      </c>
      <c r="P327" s="557">
        <v>95.43</v>
      </c>
      <c r="Q327" s="441">
        <v>2727</v>
      </c>
      <c r="R327" s="441">
        <v>1343</v>
      </c>
      <c r="S327" s="441">
        <v>132580</v>
      </c>
      <c r="T327" s="522">
        <v>19207</v>
      </c>
      <c r="U327" s="472">
        <v>69683</v>
      </c>
      <c r="V327" s="376">
        <v>382</v>
      </c>
      <c r="W327" s="441">
        <v>67139</v>
      </c>
      <c r="X327" s="441">
        <v>67521</v>
      </c>
      <c r="Y327" s="557">
        <v>96.9</v>
      </c>
      <c r="Z327" s="376">
        <v>313</v>
      </c>
      <c r="AA327" s="376">
        <v>416</v>
      </c>
      <c r="AB327" s="441">
        <v>67868</v>
      </c>
      <c r="AC327" s="522">
        <v>7849</v>
      </c>
      <c r="AD327" s="375">
        <v>16887</v>
      </c>
      <c r="AE327" s="519">
        <v>942</v>
      </c>
      <c r="AF327" s="99"/>
      <c r="AG327" s="319"/>
      <c r="AH327" s="320"/>
    </row>
    <row r="328" spans="1:34" x14ac:dyDescent="0.2">
      <c r="A328" s="263">
        <v>317</v>
      </c>
      <c r="B328" s="271" t="s">
        <v>656</v>
      </c>
      <c r="C328" s="264" t="s">
        <v>657</v>
      </c>
      <c r="D328" s="472">
        <v>18904</v>
      </c>
      <c r="E328" s="441">
        <v>18537</v>
      </c>
      <c r="F328" s="441">
        <v>18564</v>
      </c>
      <c r="G328" s="313">
        <f t="shared" si="8"/>
        <v>56005</v>
      </c>
      <c r="H328" s="441">
        <v>14034</v>
      </c>
      <c r="I328" s="441">
        <v>11922</v>
      </c>
      <c r="J328" s="441">
        <v>11934</v>
      </c>
      <c r="K328" s="313">
        <f t="shared" si="9"/>
        <v>37890</v>
      </c>
      <c r="L328" s="472">
        <v>62512</v>
      </c>
      <c r="M328" s="376">
        <v>643</v>
      </c>
      <c r="N328" s="441">
        <v>60606</v>
      </c>
      <c r="O328" s="441">
        <v>61249</v>
      </c>
      <c r="P328" s="557">
        <v>97.98</v>
      </c>
      <c r="Q328" s="376">
        <v>703</v>
      </c>
      <c r="R328" s="376">
        <v>914</v>
      </c>
      <c r="S328" s="441">
        <v>62223</v>
      </c>
      <c r="T328" s="522">
        <v>8117</v>
      </c>
      <c r="U328" s="472">
        <v>44760</v>
      </c>
      <c r="V328" s="376">
        <v>265</v>
      </c>
      <c r="W328" s="441">
        <v>43672</v>
      </c>
      <c r="X328" s="441">
        <v>43937</v>
      </c>
      <c r="Y328" s="557">
        <v>98.16</v>
      </c>
      <c r="Z328" s="376">
        <v>387</v>
      </c>
      <c r="AA328" s="376">
        <v>596</v>
      </c>
      <c r="AB328" s="441">
        <v>44655</v>
      </c>
      <c r="AC328" s="522">
        <v>4064</v>
      </c>
      <c r="AD328" s="375">
        <v>2938</v>
      </c>
      <c r="AE328" s="519">
        <v>669</v>
      </c>
      <c r="AF328" s="99"/>
      <c r="AG328" s="319"/>
      <c r="AH328" s="320"/>
    </row>
    <row r="329" spans="1:34" x14ac:dyDescent="0.2">
      <c r="A329" s="263">
        <v>318</v>
      </c>
      <c r="B329" s="271" t="s">
        <v>658</v>
      </c>
      <c r="C329" s="264" t="s">
        <v>659</v>
      </c>
      <c r="D329" s="472">
        <v>29158</v>
      </c>
      <c r="E329" s="441">
        <v>28198</v>
      </c>
      <c r="F329" s="441">
        <v>28283</v>
      </c>
      <c r="G329" s="313">
        <f t="shared" si="8"/>
        <v>85639</v>
      </c>
      <c r="H329" s="441">
        <v>17009</v>
      </c>
      <c r="I329" s="441">
        <v>16599</v>
      </c>
      <c r="J329" s="441">
        <v>15376</v>
      </c>
      <c r="K329" s="313">
        <f t="shared" si="9"/>
        <v>48984</v>
      </c>
      <c r="L329" s="472">
        <v>95941</v>
      </c>
      <c r="M329" s="376">
        <v>582</v>
      </c>
      <c r="N329" s="441">
        <v>94681</v>
      </c>
      <c r="O329" s="441">
        <v>95263</v>
      </c>
      <c r="P329" s="557">
        <v>99.29</v>
      </c>
      <c r="Q329" s="376">
        <v>566</v>
      </c>
      <c r="R329" s="376">
        <v>839</v>
      </c>
      <c r="S329" s="441">
        <v>96086</v>
      </c>
      <c r="T329" s="522">
        <v>12720</v>
      </c>
      <c r="U329" s="472">
        <v>55713</v>
      </c>
      <c r="V329" s="376">
        <v>56</v>
      </c>
      <c r="W329" s="441">
        <v>55141</v>
      </c>
      <c r="X329" s="441">
        <v>55197</v>
      </c>
      <c r="Y329" s="557">
        <v>99.07</v>
      </c>
      <c r="Z329" s="376">
        <v>-6</v>
      </c>
      <c r="AA329" s="376">
        <v>85</v>
      </c>
      <c r="AB329" s="441">
        <v>55220</v>
      </c>
      <c r="AC329" s="522">
        <v>5659</v>
      </c>
      <c r="AD329" s="375">
        <v>2859</v>
      </c>
      <c r="AE329" s="519">
        <v>104</v>
      </c>
      <c r="AF329" s="99"/>
      <c r="AG329" s="319"/>
      <c r="AH329" s="320"/>
    </row>
    <row r="330" spans="1:34" x14ac:dyDescent="0.2">
      <c r="A330" s="263">
        <v>319</v>
      </c>
      <c r="B330" s="271" t="s">
        <v>660</v>
      </c>
      <c r="C330" s="264" t="s">
        <v>661</v>
      </c>
      <c r="D330" s="472">
        <v>23735</v>
      </c>
      <c r="E330" s="441">
        <v>22773</v>
      </c>
      <c r="F330" s="441">
        <v>23184</v>
      </c>
      <c r="G330" s="313">
        <f t="shared" si="8"/>
        <v>69692</v>
      </c>
      <c r="H330" s="441">
        <v>18843</v>
      </c>
      <c r="I330" s="441">
        <v>22821</v>
      </c>
      <c r="J330" s="441">
        <v>17829</v>
      </c>
      <c r="K330" s="313">
        <f t="shared" si="9"/>
        <v>59493</v>
      </c>
      <c r="L330" s="472">
        <v>83937</v>
      </c>
      <c r="M330" s="376">
        <v>670</v>
      </c>
      <c r="N330" s="441">
        <v>79588</v>
      </c>
      <c r="O330" s="441">
        <v>80258</v>
      </c>
      <c r="P330" s="557">
        <v>95.62</v>
      </c>
      <c r="Q330" s="441">
        <v>2073</v>
      </c>
      <c r="R330" s="376">
        <v>693</v>
      </c>
      <c r="S330" s="441">
        <v>82354</v>
      </c>
      <c r="T330" s="522">
        <v>16622</v>
      </c>
      <c r="U330" s="472">
        <v>75769</v>
      </c>
      <c r="V330" s="376">
        <v>98</v>
      </c>
      <c r="W330" s="441">
        <v>71697</v>
      </c>
      <c r="X330" s="441">
        <v>71795</v>
      </c>
      <c r="Y330" s="557">
        <v>94.76</v>
      </c>
      <c r="Z330" s="376">
        <v>234</v>
      </c>
      <c r="AA330" s="376">
        <v>171</v>
      </c>
      <c r="AB330" s="441">
        <v>72102</v>
      </c>
      <c r="AC330" s="522">
        <v>12456</v>
      </c>
      <c r="AD330" s="375">
        <v>9921</v>
      </c>
      <c r="AE330" s="519">
        <v>584</v>
      </c>
      <c r="AF330" s="99"/>
      <c r="AG330" s="319"/>
      <c r="AH330" s="320"/>
    </row>
    <row r="331" spans="1:34" x14ac:dyDescent="0.2">
      <c r="A331" s="263">
        <v>320</v>
      </c>
      <c r="B331" s="271" t="s">
        <v>662</v>
      </c>
      <c r="C331" s="264" t="s">
        <v>663</v>
      </c>
      <c r="D331" s="472">
        <v>12957</v>
      </c>
      <c r="E331" s="441">
        <v>12692</v>
      </c>
      <c r="F331" s="441">
        <v>12851</v>
      </c>
      <c r="G331" s="313">
        <f t="shared" si="8"/>
        <v>38500</v>
      </c>
      <c r="H331" s="441">
        <v>11253</v>
      </c>
      <c r="I331" s="441">
        <v>12043</v>
      </c>
      <c r="J331" s="441">
        <v>10058</v>
      </c>
      <c r="K331" s="313">
        <f t="shared" si="9"/>
        <v>33354</v>
      </c>
      <c r="L331" s="472">
        <v>42901</v>
      </c>
      <c r="M331" s="376">
        <v>514</v>
      </c>
      <c r="N331" s="441">
        <v>41270</v>
      </c>
      <c r="O331" s="441">
        <v>41784</v>
      </c>
      <c r="P331" s="557">
        <v>97.4</v>
      </c>
      <c r="Q331" s="376">
        <v>699</v>
      </c>
      <c r="R331" s="376">
        <v>622</v>
      </c>
      <c r="S331" s="441">
        <v>42591</v>
      </c>
      <c r="T331" s="522">
        <v>5602</v>
      </c>
      <c r="U331" s="472">
        <v>41028</v>
      </c>
      <c r="V331" s="376">
        <v>519</v>
      </c>
      <c r="W331" s="441">
        <v>39694</v>
      </c>
      <c r="X331" s="441">
        <v>40213</v>
      </c>
      <c r="Y331" s="557">
        <v>98.01</v>
      </c>
      <c r="Z331" s="376">
        <v>-340</v>
      </c>
      <c r="AA331" s="376">
        <v>730</v>
      </c>
      <c r="AB331" s="441">
        <v>40084</v>
      </c>
      <c r="AC331" s="522">
        <v>4054</v>
      </c>
      <c r="AD331" s="375">
        <v>2388</v>
      </c>
      <c r="AE331" s="519">
        <v>121</v>
      </c>
      <c r="AF331" s="99"/>
      <c r="AG331" s="319"/>
      <c r="AH331" s="320"/>
    </row>
    <row r="332" spans="1:34" x14ac:dyDescent="0.2">
      <c r="A332" s="263">
        <v>321</v>
      </c>
      <c r="B332" s="271" t="s">
        <v>664</v>
      </c>
      <c r="C332" s="264" t="s">
        <v>665</v>
      </c>
      <c r="D332" s="472">
        <v>15625</v>
      </c>
      <c r="E332" s="441">
        <v>15541</v>
      </c>
      <c r="F332" s="441">
        <v>15523</v>
      </c>
      <c r="G332" s="313">
        <f t="shared" si="8"/>
        <v>46689</v>
      </c>
      <c r="H332" s="441">
        <v>10337</v>
      </c>
      <c r="I332" s="441">
        <v>8069</v>
      </c>
      <c r="J332" s="441">
        <v>7562</v>
      </c>
      <c r="K332" s="313">
        <f t="shared" si="9"/>
        <v>25968</v>
      </c>
      <c r="L332" s="472">
        <v>53667</v>
      </c>
      <c r="M332" s="376">
        <v>811</v>
      </c>
      <c r="N332" s="441">
        <v>51562</v>
      </c>
      <c r="O332" s="441">
        <v>52373</v>
      </c>
      <c r="P332" s="557">
        <v>97.59</v>
      </c>
      <c r="Q332" s="376">
        <v>507</v>
      </c>
      <c r="R332" s="376">
        <v>866</v>
      </c>
      <c r="S332" s="441">
        <v>52935</v>
      </c>
      <c r="T332" s="522">
        <v>7073</v>
      </c>
      <c r="U332" s="472">
        <v>31942</v>
      </c>
      <c r="V332" s="376">
        <v>826</v>
      </c>
      <c r="W332" s="441">
        <v>30370</v>
      </c>
      <c r="X332" s="441">
        <v>31196</v>
      </c>
      <c r="Y332" s="557">
        <v>97.66</v>
      </c>
      <c r="Z332" s="376">
        <v>203</v>
      </c>
      <c r="AA332" s="376">
        <v>587</v>
      </c>
      <c r="AB332" s="441">
        <v>31160</v>
      </c>
      <c r="AC332" s="522">
        <v>2838</v>
      </c>
      <c r="AD332" s="375">
        <v>3259</v>
      </c>
      <c r="AE332" s="519">
        <v>81</v>
      </c>
      <c r="AF332" s="99"/>
      <c r="AG332" s="319"/>
      <c r="AH332" s="320"/>
    </row>
    <row r="333" spans="1:34" x14ac:dyDescent="0.2">
      <c r="A333" s="263">
        <v>322</v>
      </c>
      <c r="B333" s="271" t="s">
        <v>666</v>
      </c>
      <c r="C333" s="264" t="s">
        <v>667</v>
      </c>
      <c r="D333" s="472">
        <v>19558</v>
      </c>
      <c r="E333" s="441">
        <v>19361</v>
      </c>
      <c r="F333" s="441">
        <v>19268</v>
      </c>
      <c r="G333" s="313">
        <f>SUM(D333:F333)</f>
        <v>58187</v>
      </c>
      <c r="H333" s="441">
        <v>11283</v>
      </c>
      <c r="I333" s="441">
        <v>12045</v>
      </c>
      <c r="J333" s="441">
        <v>9897</v>
      </c>
      <c r="K333" s="313">
        <f>SUM(H333:J333)</f>
        <v>33225</v>
      </c>
      <c r="L333" s="472">
        <v>63863</v>
      </c>
      <c r="M333" s="376">
        <v>788</v>
      </c>
      <c r="N333" s="441">
        <v>62076</v>
      </c>
      <c r="O333" s="441">
        <v>62864</v>
      </c>
      <c r="P333" s="557">
        <v>98.44</v>
      </c>
      <c r="Q333" s="376">
        <v>460</v>
      </c>
      <c r="R333" s="376">
        <v>903</v>
      </c>
      <c r="S333" s="441">
        <v>63439</v>
      </c>
      <c r="T333" s="522">
        <v>8040</v>
      </c>
      <c r="U333" s="472">
        <v>39349</v>
      </c>
      <c r="V333" s="376">
        <v>276</v>
      </c>
      <c r="W333" s="441">
        <v>38430</v>
      </c>
      <c r="X333" s="441">
        <v>38706</v>
      </c>
      <c r="Y333" s="557">
        <v>98.37</v>
      </c>
      <c r="Z333" s="376">
        <v>-183</v>
      </c>
      <c r="AA333" s="376">
        <v>411</v>
      </c>
      <c r="AB333" s="441">
        <v>38658</v>
      </c>
      <c r="AC333" s="522">
        <v>3842</v>
      </c>
      <c r="AD333" s="375">
        <v>1560</v>
      </c>
      <c r="AE333" s="519">
        <v>90</v>
      </c>
      <c r="AF333" s="99"/>
      <c r="AG333" s="319"/>
      <c r="AH333" s="320"/>
    </row>
    <row r="334" spans="1:34" x14ac:dyDescent="0.2">
      <c r="A334" s="263">
        <v>323</v>
      </c>
      <c r="B334" s="271" t="s">
        <v>668</v>
      </c>
      <c r="C334" s="264" t="s">
        <v>669</v>
      </c>
      <c r="D334" s="472">
        <v>28171</v>
      </c>
      <c r="E334" s="441">
        <v>27934</v>
      </c>
      <c r="F334" s="441">
        <v>27765</v>
      </c>
      <c r="G334" s="313">
        <f>SUM(D334:F334)</f>
        <v>83870</v>
      </c>
      <c r="H334" s="441">
        <v>22367</v>
      </c>
      <c r="I334" s="441">
        <v>18703</v>
      </c>
      <c r="J334" s="441">
        <v>18234</v>
      </c>
      <c r="K334" s="313">
        <f>SUM(H334:J334)</f>
        <v>59304</v>
      </c>
      <c r="L334" s="472">
        <v>94348</v>
      </c>
      <c r="M334" s="441">
        <v>1160</v>
      </c>
      <c r="N334" s="441">
        <v>91401</v>
      </c>
      <c r="O334" s="441">
        <v>92561</v>
      </c>
      <c r="P334" s="557">
        <v>98.11</v>
      </c>
      <c r="Q334" s="441">
        <v>1425</v>
      </c>
      <c r="R334" s="441">
        <v>1335</v>
      </c>
      <c r="S334" s="441">
        <v>94161</v>
      </c>
      <c r="T334" s="522">
        <v>12577</v>
      </c>
      <c r="U334" s="472">
        <v>71173</v>
      </c>
      <c r="V334" s="441">
        <v>1100</v>
      </c>
      <c r="W334" s="441">
        <v>68763</v>
      </c>
      <c r="X334" s="441">
        <v>69863</v>
      </c>
      <c r="Y334" s="557">
        <v>98.16</v>
      </c>
      <c r="Z334" s="376">
        <v>186</v>
      </c>
      <c r="AA334" s="376">
        <v>888</v>
      </c>
      <c r="AB334" s="441">
        <v>69837</v>
      </c>
      <c r="AC334" s="522">
        <v>7492</v>
      </c>
      <c r="AD334" s="375">
        <v>5647</v>
      </c>
      <c r="AE334" s="519">
        <v>48</v>
      </c>
      <c r="AF334" s="99"/>
      <c r="AG334" s="319"/>
      <c r="AH334" s="320"/>
    </row>
    <row r="335" spans="1:34" x14ac:dyDescent="0.2">
      <c r="A335" s="263">
        <v>324</v>
      </c>
      <c r="B335" s="271" t="s">
        <v>670</v>
      </c>
      <c r="C335" s="264" t="s">
        <v>671</v>
      </c>
      <c r="D335" s="472">
        <v>14646</v>
      </c>
      <c r="E335" s="441">
        <v>16234</v>
      </c>
      <c r="F335" s="441">
        <v>15739</v>
      </c>
      <c r="G335" s="313">
        <f>SUM(D335:F335)</f>
        <v>46619</v>
      </c>
      <c r="H335" s="441">
        <v>8113</v>
      </c>
      <c r="I335" s="441">
        <v>8133</v>
      </c>
      <c r="J335" s="441">
        <v>7177</v>
      </c>
      <c r="K335" s="313">
        <f>SUM(H335:J335)</f>
        <v>23423</v>
      </c>
      <c r="L335" s="472">
        <v>51764</v>
      </c>
      <c r="M335" s="376">
        <v>471</v>
      </c>
      <c r="N335" s="441">
        <v>50270</v>
      </c>
      <c r="O335" s="441">
        <v>50741</v>
      </c>
      <c r="P335" s="557">
        <v>98.02</v>
      </c>
      <c r="Q335" s="376">
        <v>766</v>
      </c>
      <c r="R335" s="376">
        <v>560</v>
      </c>
      <c r="S335" s="441">
        <v>51596</v>
      </c>
      <c r="T335" s="522">
        <v>6687</v>
      </c>
      <c r="U335" s="472">
        <v>26679</v>
      </c>
      <c r="V335" s="376">
        <v>97</v>
      </c>
      <c r="W335" s="441">
        <v>26113</v>
      </c>
      <c r="X335" s="441">
        <v>26210</v>
      </c>
      <c r="Y335" s="557">
        <v>98.24</v>
      </c>
      <c r="Z335" s="376">
        <v>59</v>
      </c>
      <c r="AA335" s="376">
        <v>351</v>
      </c>
      <c r="AB335" s="441">
        <v>26523</v>
      </c>
      <c r="AC335" s="522">
        <v>2705</v>
      </c>
      <c r="AD335" s="375">
        <v>3536</v>
      </c>
      <c r="AE335" s="519">
        <v>82</v>
      </c>
      <c r="AF335" s="99"/>
      <c r="AG335" s="319"/>
      <c r="AH335" s="320"/>
    </row>
    <row r="336" spans="1:34" x14ac:dyDescent="0.2">
      <c r="A336" s="263">
        <v>325</v>
      </c>
      <c r="B336" s="271" t="s">
        <v>672</v>
      </c>
      <c r="C336" s="264" t="s">
        <v>673</v>
      </c>
      <c r="D336" s="472">
        <v>14196</v>
      </c>
      <c r="E336" s="441">
        <v>13894</v>
      </c>
      <c r="F336" s="441">
        <v>13635</v>
      </c>
      <c r="G336" s="313">
        <f>SUM(D336:F336)</f>
        <v>41725</v>
      </c>
      <c r="H336" s="441">
        <v>7570</v>
      </c>
      <c r="I336" s="441">
        <v>8439</v>
      </c>
      <c r="J336" s="441">
        <v>7536</v>
      </c>
      <c r="K336" s="313">
        <f>SUM(H336:J336)</f>
        <v>23545</v>
      </c>
      <c r="L336" s="472">
        <v>46411</v>
      </c>
      <c r="M336" s="376">
        <v>423</v>
      </c>
      <c r="N336" s="441">
        <v>44608</v>
      </c>
      <c r="O336" s="441">
        <v>45031</v>
      </c>
      <c r="P336" s="557">
        <v>97.03</v>
      </c>
      <c r="Q336" s="376">
        <v>773</v>
      </c>
      <c r="R336" s="376">
        <v>452</v>
      </c>
      <c r="S336" s="441">
        <v>45833</v>
      </c>
      <c r="T336" s="522">
        <v>5782</v>
      </c>
      <c r="U336" s="472">
        <v>28496</v>
      </c>
      <c r="V336" s="376">
        <v>386</v>
      </c>
      <c r="W336" s="441">
        <v>27127</v>
      </c>
      <c r="X336" s="441">
        <v>27513</v>
      </c>
      <c r="Y336" s="557">
        <v>96.55</v>
      </c>
      <c r="Z336" s="376">
        <v>-326</v>
      </c>
      <c r="AA336" s="376">
        <v>277</v>
      </c>
      <c r="AB336" s="441">
        <v>27078</v>
      </c>
      <c r="AC336" s="522">
        <v>2981</v>
      </c>
      <c r="AD336" s="375">
        <v>2729</v>
      </c>
      <c r="AE336" s="519">
        <v>142</v>
      </c>
      <c r="AF336" s="99"/>
      <c r="AG336" s="319"/>
      <c r="AH336" s="320"/>
    </row>
    <row r="337" spans="1:34" ht="13.5" thickBot="1" x14ac:dyDescent="0.25">
      <c r="A337" s="515">
        <v>326</v>
      </c>
      <c r="B337" s="516" t="s">
        <v>674</v>
      </c>
      <c r="C337" s="517" t="s">
        <v>675</v>
      </c>
      <c r="D337" s="473">
        <v>27026</v>
      </c>
      <c r="E337" s="518">
        <v>26401</v>
      </c>
      <c r="F337" s="518">
        <v>26589</v>
      </c>
      <c r="G337" s="314">
        <f>SUM(D337:F337)</f>
        <v>80016</v>
      </c>
      <c r="H337" s="518">
        <v>28315</v>
      </c>
      <c r="I337" s="518">
        <v>27959</v>
      </c>
      <c r="J337" s="518">
        <v>26939</v>
      </c>
      <c r="K337" s="314">
        <f>SUM(H337:J337)</f>
        <v>83213</v>
      </c>
      <c r="L337" s="473">
        <v>89110</v>
      </c>
      <c r="M337" s="42">
        <v>696</v>
      </c>
      <c r="N337" s="518">
        <v>86260</v>
      </c>
      <c r="O337" s="518">
        <v>86956</v>
      </c>
      <c r="P337" s="558">
        <v>97.58</v>
      </c>
      <c r="Q337" s="42">
        <v>664</v>
      </c>
      <c r="R337" s="42">
        <v>903</v>
      </c>
      <c r="S337" s="518">
        <v>87827</v>
      </c>
      <c r="T337" s="524">
        <v>9909</v>
      </c>
      <c r="U337" s="473">
        <v>98537</v>
      </c>
      <c r="V337" s="42">
        <v>942</v>
      </c>
      <c r="W337" s="518">
        <v>95635</v>
      </c>
      <c r="X337" s="518">
        <v>96577</v>
      </c>
      <c r="Y337" s="558">
        <v>98.01</v>
      </c>
      <c r="Z337" s="42">
        <v>-623</v>
      </c>
      <c r="AA337" s="42">
        <v>906</v>
      </c>
      <c r="AB337" s="518">
        <v>95918</v>
      </c>
      <c r="AC337" s="524">
        <v>11862</v>
      </c>
      <c r="AD337" s="375">
        <v>5495</v>
      </c>
      <c r="AE337" s="520">
        <v>207</v>
      </c>
      <c r="AF337" s="99"/>
      <c r="AG337" s="319"/>
      <c r="AH337" s="320"/>
    </row>
    <row r="338" spans="1:34" s="257" customFormat="1" ht="13.5" thickBot="1" x14ac:dyDescent="0.25">
      <c r="A338" s="265">
        <v>327</v>
      </c>
      <c r="B338" s="272" t="s">
        <v>676</v>
      </c>
      <c r="C338" s="266" t="s">
        <v>677</v>
      </c>
      <c r="D338" s="267">
        <f>SUM(D12:D337)</f>
        <v>7089460</v>
      </c>
      <c r="E338" s="267">
        <f t="shared" ref="E338:AE338" si="10">SUM(E12:E337)</f>
        <v>6892772.8300000001</v>
      </c>
      <c r="F338" s="267">
        <f t="shared" si="10"/>
        <v>6888865.3400000008</v>
      </c>
      <c r="G338" s="267">
        <f t="shared" si="10"/>
        <v>20871098.170000002</v>
      </c>
      <c r="H338" s="267">
        <f t="shared" si="10"/>
        <v>7249355</v>
      </c>
      <c r="I338" s="267">
        <f t="shared" si="10"/>
        <v>6229503.3300000001</v>
      </c>
      <c r="J338" s="267">
        <f t="shared" si="10"/>
        <v>6044491.7700000005</v>
      </c>
      <c r="K338" s="267">
        <f t="shared" si="10"/>
        <v>19523350.100000001</v>
      </c>
      <c r="L338" s="267">
        <f t="shared" si="10"/>
        <v>24119824</v>
      </c>
      <c r="M338" s="267">
        <f t="shared" si="10"/>
        <v>299209</v>
      </c>
      <c r="N338" s="267">
        <f t="shared" si="10"/>
        <v>23086804</v>
      </c>
      <c r="O338" s="267">
        <f t="shared" si="10"/>
        <v>23386014</v>
      </c>
      <c r="P338" s="559">
        <f>+O338/L338*100</f>
        <v>96.957647783831263</v>
      </c>
      <c r="Q338" s="267">
        <f t="shared" si="10"/>
        <v>399356</v>
      </c>
      <c r="R338" s="267">
        <f t="shared" si="10"/>
        <v>361647</v>
      </c>
      <c r="S338" s="267">
        <f t="shared" si="10"/>
        <v>23847806</v>
      </c>
      <c r="T338" s="267">
        <f t="shared" si="10"/>
        <v>3507619</v>
      </c>
      <c r="U338" s="267">
        <f t="shared" si="10"/>
        <v>23138719</v>
      </c>
      <c r="V338" s="267">
        <f t="shared" si="10"/>
        <v>226212</v>
      </c>
      <c r="W338" s="267">
        <f t="shared" si="10"/>
        <v>22434478</v>
      </c>
      <c r="X338" s="267">
        <f t="shared" si="10"/>
        <v>22660690</v>
      </c>
      <c r="Y338" s="555">
        <f>+X338/U338*100</f>
        <v>97.934073187024737</v>
      </c>
      <c r="Z338" s="267">
        <f t="shared" si="10"/>
        <v>-195384</v>
      </c>
      <c r="AA338" s="267">
        <f t="shared" si="10"/>
        <v>341289</v>
      </c>
      <c r="AB338" s="267">
        <f t="shared" si="10"/>
        <v>22580382</v>
      </c>
      <c r="AC338" s="267">
        <f t="shared" si="10"/>
        <v>2523372</v>
      </c>
      <c r="AD338" s="267">
        <f t="shared" si="10"/>
        <v>2529152.2200000002</v>
      </c>
      <c r="AE338" s="267">
        <f t="shared" si="10"/>
        <v>202317.5</v>
      </c>
      <c r="AF338" s="256"/>
      <c r="AG338" s="319"/>
      <c r="AH338" s="320"/>
    </row>
    <row r="339" spans="1:34" s="11" customFormat="1" ht="13.5" thickBot="1" x14ac:dyDescent="0.25">
      <c r="A339" s="274"/>
      <c r="B339" s="275"/>
      <c r="C339" s="276"/>
      <c r="D339" s="277"/>
      <c r="E339" s="278"/>
      <c r="F339" s="279"/>
      <c r="G339" s="278"/>
      <c r="H339" s="278"/>
      <c r="I339" s="278"/>
      <c r="J339" s="279"/>
      <c r="K339" s="278"/>
      <c r="L339" s="280"/>
      <c r="M339" s="280"/>
      <c r="N339" s="280"/>
      <c r="O339" s="280"/>
      <c r="P339" s="281"/>
      <c r="Q339" s="280"/>
      <c r="R339" s="280"/>
      <c r="S339" s="280"/>
      <c r="T339" s="443"/>
      <c r="U339" s="442"/>
      <c r="V339" s="280"/>
      <c r="W339" s="280"/>
      <c r="X339" s="280"/>
      <c r="Y339" s="280"/>
      <c r="Z339" s="280"/>
      <c r="AA339" s="280"/>
      <c r="AB339" s="280"/>
      <c r="AC339" s="280"/>
      <c r="AD339" s="280"/>
      <c r="AE339" s="280"/>
      <c r="AF339" s="268"/>
      <c r="AG339" s="319"/>
      <c r="AH339" s="320"/>
    </row>
    <row r="340" spans="1:34" s="52" customFormat="1" x14ac:dyDescent="0.2">
      <c r="A340" s="183"/>
      <c r="B340" s="183"/>
      <c r="C340" s="184"/>
      <c r="D340" s="185"/>
      <c r="E340" s="185"/>
      <c r="F340" s="210"/>
      <c r="G340" s="185"/>
      <c r="H340" s="185"/>
      <c r="I340" s="185"/>
      <c r="J340" s="185"/>
      <c r="K340" s="185"/>
      <c r="L340" s="185"/>
      <c r="M340" s="185"/>
      <c r="N340" s="185"/>
      <c r="O340" s="185"/>
      <c r="P340" s="258"/>
      <c r="Q340" s="218"/>
      <c r="R340" s="185"/>
      <c r="S340" s="185"/>
      <c r="T340" s="185"/>
      <c r="U340" s="185"/>
      <c r="V340" s="185"/>
      <c r="W340" s="185"/>
      <c r="X340" s="185"/>
      <c r="Y340" s="186"/>
      <c r="Z340" s="185"/>
      <c r="AA340" s="185"/>
      <c r="AB340" s="185"/>
      <c r="AC340" s="185"/>
      <c r="AD340" s="536"/>
      <c r="AE340" s="186"/>
      <c r="AF340" s="269"/>
      <c r="AG340" s="319"/>
      <c r="AH340" s="320"/>
    </row>
    <row r="341" spans="1:34" s="53" customFormat="1" x14ac:dyDescent="0.2">
      <c r="A341" s="234"/>
      <c r="B341" s="235"/>
      <c r="C341" s="236"/>
      <c r="D341" s="237"/>
      <c r="E341" s="237"/>
      <c r="F341" s="238"/>
      <c r="G341" s="239"/>
      <c r="H341" s="255"/>
      <c r="I341" s="227"/>
      <c r="J341" s="227"/>
      <c r="K341" s="227"/>
      <c r="L341" s="240">
        <f>+L337</f>
        <v>89110</v>
      </c>
      <c r="M341" s="240">
        <f t="shared" ref="M341:P341" si="11">+M337</f>
        <v>696</v>
      </c>
      <c r="N341" s="240">
        <f t="shared" si="11"/>
        <v>86260</v>
      </c>
      <c r="O341" s="240">
        <f t="shared" si="11"/>
        <v>86956</v>
      </c>
      <c r="P341" s="553">
        <f t="shared" si="11"/>
        <v>97.58</v>
      </c>
      <c r="Q341" s="554">
        <f>+O341/L341*100</f>
        <v>97.582762877342617</v>
      </c>
      <c r="R341" s="244"/>
      <c r="S341" s="243"/>
      <c r="T341" s="243"/>
      <c r="U341" s="243"/>
      <c r="V341" s="243"/>
      <c r="W341" s="243"/>
      <c r="X341" s="244"/>
      <c r="Y341" s="242"/>
      <c r="Z341" s="245"/>
      <c r="AA341" s="245"/>
      <c r="AB341" s="245"/>
      <c r="AC341" s="245"/>
      <c r="AD341" s="537"/>
      <c r="AE341" s="653"/>
      <c r="AF341" s="187"/>
      <c r="AG341" s="319"/>
      <c r="AH341" s="320"/>
    </row>
    <row r="342" spans="1:34" s="53" customFormat="1" x14ac:dyDescent="0.2">
      <c r="A342" s="241"/>
      <c r="B342" s="241"/>
      <c r="C342" s="246"/>
      <c r="D342" s="247"/>
      <c r="E342" s="238"/>
      <c r="F342" s="238"/>
      <c r="G342" s="241"/>
      <c r="H342" s="227"/>
      <c r="I342" s="227"/>
      <c r="J342" s="227"/>
      <c r="K342" s="227"/>
      <c r="L342" s="241"/>
      <c r="M342" s="241"/>
      <c r="N342" s="241"/>
      <c r="O342" s="241"/>
      <c r="P342" s="259"/>
      <c r="Q342" s="233"/>
      <c r="R342" s="55"/>
      <c r="S342" s="55"/>
      <c r="T342" s="55"/>
      <c r="U342" s="55"/>
      <c r="V342" s="55"/>
      <c r="W342" s="55"/>
      <c r="X342" s="55"/>
      <c r="Y342" s="248"/>
      <c r="Z342" s="55"/>
      <c r="AA342" s="55"/>
      <c r="AB342" s="55"/>
      <c r="AC342" s="55"/>
      <c r="AD342" s="538"/>
      <c r="AE342" s="653"/>
      <c r="AF342" s="187"/>
      <c r="AG342" s="319"/>
      <c r="AH342" s="320"/>
    </row>
    <row r="343" spans="1:34" s="53" customFormat="1" x14ac:dyDescent="0.2">
      <c r="A343" s="235"/>
      <c r="B343" s="235"/>
      <c r="C343" s="236"/>
      <c r="D343" s="225"/>
      <c r="E343" s="225"/>
      <c r="F343" s="225"/>
      <c r="G343" s="225"/>
      <c r="H343" s="225"/>
      <c r="I343" s="225"/>
      <c r="J343" s="225"/>
      <c r="K343" s="225"/>
      <c r="L343" s="225"/>
      <c r="M343" s="225"/>
      <c r="N343" s="225"/>
      <c r="O343" s="225"/>
      <c r="P343" s="260"/>
      <c r="Q343" s="225"/>
      <c r="R343" s="225"/>
      <c r="S343" s="225"/>
      <c r="T343" s="225"/>
      <c r="U343" s="225"/>
      <c r="V343" s="225"/>
      <c r="W343" s="225"/>
      <c r="X343" s="225"/>
      <c r="Y343" s="249"/>
      <c r="Z343" s="225"/>
      <c r="AA343" s="225"/>
      <c r="AB343" s="225"/>
      <c r="AC343" s="225"/>
      <c r="AD343" s="539"/>
      <c r="AE343" s="225"/>
      <c r="AF343" s="187"/>
      <c r="AG343" s="319"/>
      <c r="AH343" s="320"/>
    </row>
    <row r="344" spans="1:34" s="53" customFormat="1" x14ac:dyDescent="0.2">
      <c r="A344" s="250"/>
      <c r="B344" s="183"/>
      <c r="C344" s="184"/>
      <c r="D344" s="229"/>
      <c r="E344" s="229"/>
      <c r="F344" s="229"/>
      <c r="G344" s="229"/>
      <c r="H344" s="229"/>
      <c r="I344" s="226"/>
      <c r="J344" s="226"/>
      <c r="K344" s="226"/>
      <c r="L344" s="230"/>
      <c r="M344" s="251"/>
      <c r="N344" s="240"/>
      <c r="O344" s="240"/>
      <c r="P344" s="259"/>
      <c r="Q344" s="233"/>
      <c r="R344" s="233"/>
      <c r="S344" s="233"/>
      <c r="T344" s="233"/>
      <c r="U344" s="218"/>
      <c r="V344" s="218"/>
      <c r="W344" s="218"/>
      <c r="X344" s="218"/>
      <c r="Y344" s="248"/>
      <c r="Z344" s="218"/>
      <c r="AA344" s="218"/>
      <c r="AB344" s="218"/>
      <c r="AC344" s="218"/>
      <c r="AD344" s="540"/>
      <c r="AE344" s="55"/>
      <c r="AF344" s="187"/>
      <c r="AG344" s="319"/>
      <c r="AH344" s="320"/>
    </row>
    <row r="345" spans="1:34" s="53" customFormat="1" x14ac:dyDescent="0.2">
      <c r="A345" s="241"/>
      <c r="B345" s="241"/>
      <c r="C345" s="252"/>
      <c r="D345" s="228"/>
      <c r="E345" s="228"/>
      <c r="F345" s="228"/>
      <c r="G345" s="228"/>
      <c r="H345" s="228"/>
      <c r="I345" s="227"/>
      <c r="J345" s="227"/>
      <c r="K345" s="227"/>
      <c r="L345" s="240"/>
      <c r="M345" s="240"/>
      <c r="N345" s="240"/>
      <c r="O345" s="240"/>
      <c r="P345" s="259"/>
      <c r="Q345" s="233"/>
      <c r="R345" s="233"/>
      <c r="S345" s="233"/>
      <c r="T345" s="233"/>
      <c r="U345" s="233"/>
      <c r="V345" s="233"/>
      <c r="W345" s="233"/>
      <c r="X345" s="233"/>
      <c r="Y345" s="248"/>
      <c r="Z345" s="233"/>
      <c r="AA345" s="233"/>
      <c r="AB345" s="233"/>
      <c r="AC345" s="233"/>
      <c r="AD345" s="540"/>
      <c r="AE345" s="55"/>
      <c r="AF345" s="187"/>
      <c r="AG345" s="319"/>
      <c r="AH345" s="320"/>
    </row>
    <row r="346" spans="1:34" s="53" customFormat="1" x14ac:dyDescent="0.2">
      <c r="A346" s="235"/>
      <c r="B346" s="235"/>
      <c r="C346" s="236"/>
      <c r="D346" s="225"/>
      <c r="E346" s="225"/>
      <c r="F346" s="225"/>
      <c r="G346" s="225"/>
      <c r="H346" s="225"/>
      <c r="I346" s="225"/>
      <c r="J346" s="225"/>
      <c r="K346" s="225"/>
      <c r="L346" s="225"/>
      <c r="M346" s="225"/>
      <c r="N346" s="225"/>
      <c r="O346" s="225"/>
      <c r="P346" s="260"/>
      <c r="Q346" s="225"/>
      <c r="R346" s="225"/>
      <c r="S346" s="225"/>
      <c r="T346" s="225"/>
      <c r="U346" s="225"/>
      <c r="V346" s="225"/>
      <c r="W346" s="225"/>
      <c r="X346" s="225"/>
      <c r="Y346" s="249"/>
      <c r="Z346" s="225"/>
      <c r="AA346" s="225"/>
      <c r="AB346" s="225"/>
      <c r="AC346" s="225"/>
      <c r="AD346" s="539"/>
      <c r="AE346" s="225"/>
      <c r="AF346" s="187"/>
    </row>
    <row r="347" spans="1:34" s="53" customFormat="1" x14ac:dyDescent="0.2">
      <c r="A347" s="250"/>
      <c r="B347" s="183"/>
      <c r="C347" s="184"/>
      <c r="D347" s="229"/>
      <c r="E347" s="229"/>
      <c r="F347" s="229"/>
      <c r="G347" s="229"/>
      <c r="H347" s="229"/>
      <c r="I347" s="226"/>
      <c r="J347" s="226"/>
      <c r="K347" s="226"/>
      <c r="L347" s="230"/>
      <c r="M347" s="251"/>
      <c r="N347" s="240"/>
      <c r="O347" s="240"/>
      <c r="P347" s="259"/>
      <c r="Q347" s="233"/>
      <c r="R347" s="233"/>
      <c r="S347" s="233"/>
      <c r="T347" s="233"/>
      <c r="U347" s="233"/>
      <c r="V347" s="233"/>
      <c r="W347" s="233"/>
      <c r="X347" s="233"/>
      <c r="Y347" s="248"/>
      <c r="Z347" s="233"/>
      <c r="AA347" s="233"/>
      <c r="AB347" s="233"/>
      <c r="AC347" s="233"/>
      <c r="AD347" s="540"/>
      <c r="AE347" s="55"/>
      <c r="AF347" s="187"/>
    </row>
    <row r="348" spans="1:34" s="53" customFormat="1" x14ac:dyDescent="0.2">
      <c r="A348" s="250"/>
      <c r="B348" s="183"/>
      <c r="C348" s="184"/>
      <c r="D348" s="229"/>
      <c r="E348" s="229"/>
      <c r="F348" s="229"/>
      <c r="G348" s="229"/>
      <c r="H348" s="229"/>
      <c r="I348" s="226"/>
      <c r="J348" s="226"/>
      <c r="K348" s="226"/>
      <c r="L348" s="230"/>
      <c r="M348" s="251"/>
      <c r="N348" s="240"/>
      <c r="O348" s="240"/>
      <c r="P348" s="259"/>
      <c r="Q348" s="233"/>
      <c r="R348" s="233"/>
      <c r="S348" s="233"/>
      <c r="T348" s="233"/>
      <c r="U348" s="233"/>
      <c r="V348" s="233"/>
      <c r="W348" s="233"/>
      <c r="X348" s="233"/>
      <c r="Y348" s="248"/>
      <c r="Z348" s="233"/>
      <c r="AA348" s="233"/>
      <c r="AB348" s="233"/>
      <c r="AC348" s="233"/>
      <c r="AD348" s="540"/>
      <c r="AE348" s="55"/>
      <c r="AF348" s="187"/>
    </row>
    <row r="349" spans="1:34" s="53" customFormat="1" x14ac:dyDescent="0.2">
      <c r="A349" s="241"/>
      <c r="B349" s="241"/>
      <c r="C349" s="240"/>
      <c r="D349" s="228"/>
      <c r="E349" s="228"/>
      <c r="F349" s="228"/>
      <c r="G349" s="228"/>
      <c r="H349" s="228"/>
      <c r="I349" s="228"/>
      <c r="J349" s="228"/>
      <c r="K349" s="228"/>
      <c r="L349" s="240"/>
      <c r="M349" s="240"/>
      <c r="N349" s="240"/>
      <c r="O349" s="240"/>
      <c r="P349" s="259"/>
      <c r="Q349" s="233"/>
      <c r="R349" s="233"/>
      <c r="S349" s="233"/>
      <c r="T349" s="233"/>
      <c r="U349" s="233"/>
      <c r="V349" s="233"/>
      <c r="W349" s="233"/>
      <c r="X349" s="233"/>
      <c r="Y349" s="248"/>
      <c r="Z349" s="233"/>
      <c r="AA349" s="233"/>
      <c r="AB349" s="233"/>
      <c r="AC349" s="233"/>
      <c r="AD349" s="540"/>
      <c r="AE349" s="55"/>
      <c r="AF349" s="187"/>
    </row>
    <row r="350" spans="1:34" s="53" customFormat="1" x14ac:dyDescent="0.2">
      <c r="A350" s="235"/>
      <c r="B350" s="235"/>
      <c r="C350" s="236"/>
      <c r="D350" s="225"/>
      <c r="E350" s="225"/>
      <c r="F350" s="225"/>
      <c r="G350" s="225"/>
      <c r="H350" s="225"/>
      <c r="I350" s="225"/>
      <c r="J350" s="225"/>
      <c r="K350" s="225"/>
      <c r="L350" s="225"/>
      <c r="M350" s="225"/>
      <c r="N350" s="225"/>
      <c r="O350" s="225"/>
      <c r="P350" s="260"/>
      <c r="Q350" s="225"/>
      <c r="R350" s="225"/>
      <c r="S350" s="225"/>
      <c r="T350" s="225"/>
      <c r="U350" s="225"/>
      <c r="V350" s="225"/>
      <c r="W350" s="225"/>
      <c r="X350" s="225"/>
      <c r="Y350" s="249"/>
      <c r="Z350" s="225"/>
      <c r="AA350" s="225"/>
      <c r="AB350" s="225"/>
      <c r="AC350" s="225"/>
      <c r="AD350" s="539"/>
      <c r="AE350" s="225"/>
      <c r="AF350" s="187"/>
    </row>
    <row r="351" spans="1:34" s="53" customFormat="1" x14ac:dyDescent="0.2">
      <c r="A351" s="250"/>
      <c r="B351" s="183"/>
      <c r="C351" s="184"/>
      <c r="D351" s="229"/>
      <c r="E351" s="229"/>
      <c r="F351" s="229"/>
      <c r="G351" s="229"/>
      <c r="H351" s="229"/>
      <c r="I351" s="226"/>
      <c r="J351" s="226"/>
      <c r="K351" s="226"/>
      <c r="L351" s="230"/>
      <c r="M351" s="251"/>
      <c r="N351" s="240"/>
      <c r="O351" s="240"/>
      <c r="P351" s="259"/>
      <c r="Q351" s="233"/>
      <c r="R351" s="233"/>
      <c r="S351" s="233"/>
      <c r="T351" s="233"/>
      <c r="U351" s="233"/>
      <c r="V351" s="233"/>
      <c r="W351" s="233"/>
      <c r="X351" s="233"/>
      <c r="Y351" s="248"/>
      <c r="Z351" s="233"/>
      <c r="AA351" s="233"/>
      <c r="AB351" s="233"/>
      <c r="AC351" s="233"/>
      <c r="AD351" s="540"/>
      <c r="AE351" s="55"/>
      <c r="AF351" s="187"/>
    </row>
    <row r="352" spans="1:34" s="53" customFormat="1" x14ac:dyDescent="0.2">
      <c r="A352" s="250"/>
      <c r="B352" s="183"/>
      <c r="C352" s="184"/>
      <c r="D352" s="229"/>
      <c r="E352" s="229"/>
      <c r="F352" s="229"/>
      <c r="G352" s="229"/>
      <c r="H352" s="229"/>
      <c r="I352" s="226"/>
      <c r="J352" s="226"/>
      <c r="K352" s="226"/>
      <c r="L352" s="230"/>
      <c r="M352" s="251"/>
      <c r="N352" s="240"/>
      <c r="O352" s="240"/>
      <c r="P352" s="259"/>
      <c r="Q352" s="233"/>
      <c r="R352" s="233"/>
      <c r="S352" s="233"/>
      <c r="T352" s="233"/>
      <c r="U352" s="233"/>
      <c r="V352" s="233"/>
      <c r="W352" s="233"/>
      <c r="X352" s="233"/>
      <c r="Y352" s="248"/>
      <c r="Z352" s="233"/>
      <c r="AA352" s="233"/>
      <c r="AB352" s="233"/>
      <c r="AC352" s="233"/>
      <c r="AD352" s="540"/>
      <c r="AE352" s="55"/>
      <c r="AF352" s="187"/>
    </row>
    <row r="353" spans="1:32" s="53" customFormat="1" x14ac:dyDescent="0.2">
      <c r="A353" s="250"/>
      <c r="B353" s="183"/>
      <c r="C353" s="184"/>
      <c r="D353" s="229"/>
      <c r="E353" s="229"/>
      <c r="F353" s="229"/>
      <c r="G353" s="229"/>
      <c r="H353" s="229"/>
      <c r="I353" s="226"/>
      <c r="J353" s="226"/>
      <c r="K353" s="226"/>
      <c r="L353" s="230"/>
      <c r="M353" s="251"/>
      <c r="N353" s="240"/>
      <c r="O353" s="240"/>
      <c r="P353" s="259"/>
      <c r="Q353" s="233"/>
      <c r="R353" s="233"/>
      <c r="S353" s="233"/>
      <c r="T353" s="233"/>
      <c r="U353" s="233"/>
      <c r="V353" s="233"/>
      <c r="W353" s="233"/>
      <c r="X353" s="233"/>
      <c r="Y353" s="248"/>
      <c r="Z353" s="233"/>
      <c r="AA353" s="233"/>
      <c r="AB353" s="233"/>
      <c r="AC353" s="233"/>
      <c r="AD353" s="540"/>
      <c r="AE353" s="55"/>
      <c r="AF353" s="187"/>
    </row>
    <row r="354" spans="1:32" s="53" customFormat="1" x14ac:dyDescent="0.2">
      <c r="A354" s="241"/>
      <c r="B354" s="241"/>
      <c r="C354" s="246"/>
      <c r="D354" s="231"/>
      <c r="E354" s="231"/>
      <c r="F354" s="231"/>
      <c r="G354" s="229"/>
      <c r="H354" s="229"/>
      <c r="I354" s="228"/>
      <c r="J354" s="228"/>
      <c r="K354" s="232"/>
      <c r="L354" s="240"/>
      <c r="M354" s="240"/>
      <c r="N354" s="240"/>
      <c r="O354" s="240"/>
      <c r="P354" s="259"/>
      <c r="Q354" s="233"/>
      <c r="R354" s="233"/>
      <c r="S354" s="233"/>
      <c r="T354" s="233"/>
      <c r="U354" s="233"/>
      <c r="V354" s="233"/>
      <c r="W354" s="233"/>
      <c r="X354" s="233"/>
      <c r="Y354" s="248"/>
      <c r="Z354" s="233"/>
      <c r="AA354" s="233"/>
      <c r="AB354" s="233"/>
      <c r="AC354" s="233"/>
      <c r="AD354" s="540"/>
      <c r="AE354" s="55"/>
      <c r="AF354" s="187"/>
    </row>
    <row r="355" spans="1:32" s="53" customFormat="1" x14ac:dyDescent="0.2">
      <c r="A355" s="235"/>
      <c r="B355" s="234"/>
      <c r="C355" s="236"/>
      <c r="D355" s="225"/>
      <c r="E355" s="225"/>
      <c r="F355" s="225"/>
      <c r="G355" s="225"/>
      <c r="H355" s="225"/>
      <c r="I355" s="225"/>
      <c r="J355" s="225"/>
      <c r="K355" s="225"/>
      <c r="L355" s="225"/>
      <c r="M355" s="225"/>
      <c r="N355" s="225"/>
      <c r="O355" s="225"/>
      <c r="P355" s="260"/>
      <c r="Q355" s="225"/>
      <c r="R355" s="225"/>
      <c r="S355" s="225"/>
      <c r="T355" s="225"/>
      <c r="U355" s="225"/>
      <c r="V355" s="225"/>
      <c r="W355" s="225"/>
      <c r="X355" s="225"/>
      <c r="Y355" s="249"/>
      <c r="Z355" s="225"/>
      <c r="AA355" s="225"/>
      <c r="AB355" s="225"/>
      <c r="AC355" s="225"/>
      <c r="AD355" s="539"/>
      <c r="AE355" s="225"/>
      <c r="AF355" s="187"/>
    </row>
    <row r="356" spans="1:32" s="53" customFormat="1" x14ac:dyDescent="0.2">
      <c r="A356" s="250"/>
      <c r="B356" s="183"/>
      <c r="C356" s="184"/>
      <c r="D356" s="229"/>
      <c r="E356" s="229"/>
      <c r="F356" s="229"/>
      <c r="G356" s="229"/>
      <c r="H356" s="229"/>
      <c r="I356" s="226"/>
      <c r="J356" s="226"/>
      <c r="K356" s="226"/>
      <c r="L356" s="230"/>
      <c r="M356" s="251"/>
      <c r="N356" s="240"/>
      <c r="O356" s="240"/>
      <c r="P356" s="259"/>
      <c r="Q356" s="233"/>
      <c r="R356" s="233"/>
      <c r="S356" s="233"/>
      <c r="T356" s="233"/>
      <c r="U356" s="233"/>
      <c r="V356" s="233"/>
      <c r="W356" s="233"/>
      <c r="X356" s="233"/>
      <c r="Y356" s="248"/>
      <c r="Z356" s="233"/>
      <c r="AA356" s="233"/>
      <c r="AB356" s="233"/>
      <c r="AC356" s="233"/>
      <c r="AD356" s="540"/>
      <c r="AE356" s="55"/>
      <c r="AF356" s="187"/>
    </row>
    <row r="357" spans="1:32" s="53" customFormat="1" x14ac:dyDescent="0.2">
      <c r="A357" s="250"/>
      <c r="B357" s="183"/>
      <c r="C357" s="184"/>
      <c r="D357" s="229"/>
      <c r="E357" s="229"/>
      <c r="F357" s="229"/>
      <c r="G357" s="229"/>
      <c r="H357" s="229"/>
      <c r="I357" s="226"/>
      <c r="J357" s="226"/>
      <c r="K357" s="226"/>
      <c r="L357" s="230"/>
      <c r="M357" s="251"/>
      <c r="N357" s="240"/>
      <c r="O357" s="240"/>
      <c r="P357" s="259"/>
      <c r="Q357" s="233"/>
      <c r="R357" s="233"/>
      <c r="S357" s="233"/>
      <c r="T357" s="233"/>
      <c r="U357" s="233"/>
      <c r="V357" s="233"/>
      <c r="W357" s="233"/>
      <c r="X357" s="233"/>
      <c r="Y357" s="248"/>
      <c r="Z357" s="233"/>
      <c r="AA357" s="233"/>
      <c r="AB357" s="233"/>
      <c r="AC357" s="233"/>
      <c r="AD357" s="540"/>
      <c r="AE357" s="55"/>
      <c r="AF357" s="187"/>
    </row>
    <row r="358" spans="1:32" s="53" customFormat="1" x14ac:dyDescent="0.2">
      <c r="A358" s="250"/>
      <c r="B358" s="183"/>
      <c r="C358" s="184"/>
      <c r="D358" s="229"/>
      <c r="E358" s="229"/>
      <c r="F358" s="229"/>
      <c r="G358" s="229"/>
      <c r="H358" s="229"/>
      <c r="I358" s="226"/>
      <c r="J358" s="226"/>
      <c r="K358" s="226"/>
      <c r="L358" s="230"/>
      <c r="M358" s="251"/>
      <c r="N358" s="240"/>
      <c r="O358" s="240"/>
      <c r="P358" s="259"/>
      <c r="Q358" s="233"/>
      <c r="R358" s="233"/>
      <c r="S358" s="233"/>
      <c r="T358" s="233"/>
      <c r="U358" s="233"/>
      <c r="V358" s="233"/>
      <c r="W358" s="233"/>
      <c r="X358" s="233"/>
      <c r="Y358" s="248"/>
      <c r="Z358" s="233"/>
      <c r="AA358" s="233"/>
      <c r="AB358" s="233"/>
      <c r="AC358" s="233"/>
      <c r="AD358" s="540"/>
      <c r="AE358" s="55"/>
      <c r="AF358" s="187"/>
    </row>
    <row r="359" spans="1:32" s="53" customFormat="1" x14ac:dyDescent="0.2">
      <c r="A359" s="241"/>
      <c r="B359" s="241"/>
      <c r="C359" s="246"/>
      <c r="D359" s="231"/>
      <c r="E359" s="231"/>
      <c r="F359" s="231"/>
      <c r="G359" s="229"/>
      <c r="H359" s="229"/>
      <c r="I359" s="228"/>
      <c r="J359" s="228"/>
      <c r="K359" s="232"/>
      <c r="L359" s="240"/>
      <c r="M359" s="240"/>
      <c r="N359" s="240"/>
      <c r="O359" s="240"/>
      <c r="P359" s="259"/>
      <c r="Q359" s="233"/>
      <c r="R359" s="233"/>
      <c r="S359" s="233"/>
      <c r="T359" s="233"/>
      <c r="U359" s="233"/>
      <c r="V359" s="233"/>
      <c r="W359" s="233"/>
      <c r="X359" s="233"/>
      <c r="Y359" s="248"/>
      <c r="Z359" s="233"/>
      <c r="AA359" s="233"/>
      <c r="AB359" s="233"/>
      <c r="AC359" s="233"/>
      <c r="AD359" s="540"/>
      <c r="AE359" s="55"/>
      <c r="AF359" s="187"/>
    </row>
    <row r="360" spans="1:32" s="53" customFormat="1" x14ac:dyDescent="0.2">
      <c r="A360" s="235"/>
      <c r="B360" s="234"/>
      <c r="C360" s="236"/>
      <c r="D360" s="225"/>
      <c r="E360" s="225"/>
      <c r="F360" s="225"/>
      <c r="G360" s="225"/>
      <c r="H360" s="225"/>
      <c r="I360" s="225"/>
      <c r="J360" s="225"/>
      <c r="K360" s="225"/>
      <c r="L360" s="225"/>
      <c r="M360" s="225"/>
      <c r="N360" s="225"/>
      <c r="O360" s="225"/>
      <c r="P360" s="260"/>
      <c r="Q360" s="225"/>
      <c r="R360" s="225"/>
      <c r="S360" s="225"/>
      <c r="T360" s="225"/>
      <c r="U360" s="225"/>
      <c r="V360" s="225"/>
      <c r="W360" s="225"/>
      <c r="X360" s="225"/>
      <c r="Y360" s="249"/>
      <c r="Z360" s="225"/>
      <c r="AA360" s="225"/>
      <c r="AB360" s="225"/>
      <c r="AC360" s="225"/>
      <c r="AD360" s="539"/>
      <c r="AE360" s="225"/>
      <c r="AF360" s="187"/>
    </row>
    <row r="361" spans="1:32" s="53" customFormat="1" x14ac:dyDescent="0.2">
      <c r="A361" s="250"/>
      <c r="B361" s="183"/>
      <c r="C361" s="184"/>
      <c r="D361" s="229"/>
      <c r="E361" s="229"/>
      <c r="F361" s="229"/>
      <c r="G361" s="229"/>
      <c r="H361" s="229"/>
      <c r="I361" s="226"/>
      <c r="J361" s="226"/>
      <c r="K361" s="226"/>
      <c r="L361" s="230"/>
      <c r="M361" s="251"/>
      <c r="N361" s="240"/>
      <c r="O361" s="240"/>
      <c r="P361" s="259"/>
      <c r="Q361" s="233"/>
      <c r="R361" s="233"/>
      <c r="S361" s="233"/>
      <c r="T361" s="233"/>
      <c r="U361" s="233"/>
      <c r="V361" s="233"/>
      <c r="W361" s="233"/>
      <c r="X361" s="233"/>
      <c r="Y361" s="248"/>
      <c r="Z361" s="233"/>
      <c r="AA361" s="233"/>
      <c r="AB361" s="233"/>
      <c r="AC361" s="233"/>
      <c r="AD361" s="540"/>
      <c r="AE361" s="55"/>
      <c r="AF361" s="187"/>
    </row>
    <row r="362" spans="1:32" s="53" customFormat="1" x14ac:dyDescent="0.2">
      <c r="A362" s="250"/>
      <c r="B362" s="183"/>
      <c r="C362" s="184"/>
      <c r="D362" s="229"/>
      <c r="E362" s="229"/>
      <c r="F362" s="229"/>
      <c r="G362" s="229"/>
      <c r="H362" s="229"/>
      <c r="I362" s="226"/>
      <c r="J362" s="226"/>
      <c r="K362" s="226"/>
      <c r="L362" s="230"/>
      <c r="M362" s="251"/>
      <c r="N362" s="240"/>
      <c r="O362" s="240"/>
      <c r="P362" s="259"/>
      <c r="Q362" s="233"/>
      <c r="R362" s="233"/>
      <c r="S362" s="233"/>
      <c r="T362" s="233"/>
      <c r="U362" s="233"/>
      <c r="V362" s="233"/>
      <c r="W362" s="233"/>
      <c r="X362" s="233"/>
      <c r="Y362" s="248"/>
      <c r="Z362" s="233"/>
      <c r="AA362" s="233"/>
      <c r="AB362" s="233"/>
      <c r="AC362" s="233"/>
      <c r="AD362" s="540"/>
      <c r="AE362" s="55"/>
      <c r="AF362" s="187"/>
    </row>
    <row r="363" spans="1:32" s="53" customFormat="1" x14ac:dyDescent="0.2">
      <c r="A363" s="250"/>
      <c r="B363" s="183"/>
      <c r="C363" s="184"/>
      <c r="D363" s="229"/>
      <c r="E363" s="229"/>
      <c r="F363" s="229"/>
      <c r="G363" s="229"/>
      <c r="H363" s="229"/>
      <c r="I363" s="226"/>
      <c r="J363" s="226"/>
      <c r="K363" s="226"/>
      <c r="L363" s="230"/>
      <c r="M363" s="251"/>
      <c r="N363" s="240"/>
      <c r="O363" s="240"/>
      <c r="P363" s="259"/>
      <c r="Q363" s="233"/>
      <c r="R363" s="233"/>
      <c r="S363" s="233"/>
      <c r="T363" s="233"/>
      <c r="U363" s="233"/>
      <c r="V363" s="233"/>
      <c r="W363" s="233"/>
      <c r="X363" s="233"/>
      <c r="Y363" s="248"/>
      <c r="Z363" s="233"/>
      <c r="AA363" s="233"/>
      <c r="AB363" s="233"/>
      <c r="AC363" s="233"/>
      <c r="AD363" s="540"/>
      <c r="AE363" s="55"/>
      <c r="AF363" s="187"/>
    </row>
    <row r="364" spans="1:32" s="53" customFormat="1" x14ac:dyDescent="0.2">
      <c r="A364" s="250"/>
      <c r="B364" s="183"/>
      <c r="C364" s="184"/>
      <c r="D364" s="229"/>
      <c r="E364" s="229"/>
      <c r="F364" s="229"/>
      <c r="G364" s="229"/>
      <c r="H364" s="229"/>
      <c r="I364" s="226"/>
      <c r="J364" s="226"/>
      <c r="K364" s="226"/>
      <c r="L364" s="230"/>
      <c r="M364" s="251"/>
      <c r="N364" s="240"/>
      <c r="O364" s="240"/>
      <c r="P364" s="259"/>
      <c r="Q364" s="233"/>
      <c r="R364" s="233"/>
      <c r="S364" s="233"/>
      <c r="T364" s="233"/>
      <c r="U364" s="233"/>
      <c r="V364" s="233"/>
      <c r="W364" s="233"/>
      <c r="X364" s="233"/>
      <c r="Y364" s="248"/>
      <c r="Z364" s="233"/>
      <c r="AA364" s="233"/>
      <c r="AB364" s="233"/>
      <c r="AC364" s="233"/>
      <c r="AD364" s="540"/>
      <c r="AE364" s="55"/>
      <c r="AF364" s="187"/>
    </row>
    <row r="365" spans="1:32" s="53" customFormat="1" x14ac:dyDescent="0.2">
      <c r="A365" s="250"/>
      <c r="B365" s="183"/>
      <c r="C365" s="184"/>
      <c r="D365" s="229"/>
      <c r="E365" s="229"/>
      <c r="F365" s="229"/>
      <c r="G365" s="229"/>
      <c r="H365" s="229"/>
      <c r="I365" s="226"/>
      <c r="J365" s="226"/>
      <c r="K365" s="226"/>
      <c r="L365" s="230"/>
      <c r="M365" s="251"/>
      <c r="N365" s="240"/>
      <c r="O365" s="240"/>
      <c r="P365" s="259"/>
      <c r="Q365" s="233"/>
      <c r="R365" s="233"/>
      <c r="S365" s="233"/>
      <c r="T365" s="233"/>
      <c r="U365" s="233"/>
      <c r="V365" s="233"/>
      <c r="W365" s="233"/>
      <c r="X365" s="233"/>
      <c r="Y365" s="248"/>
      <c r="Z365" s="233"/>
      <c r="AA365" s="233"/>
      <c r="AB365" s="233"/>
      <c r="AC365" s="233"/>
      <c r="AD365" s="540"/>
      <c r="AE365" s="55"/>
      <c r="AF365" s="187"/>
    </row>
    <row r="366" spans="1:32" s="53" customFormat="1" x14ac:dyDescent="0.2">
      <c r="A366" s="250"/>
      <c r="B366" s="183"/>
      <c r="C366" s="184"/>
      <c r="D366" s="229"/>
      <c r="E366" s="229"/>
      <c r="F366" s="229"/>
      <c r="G366" s="229"/>
      <c r="H366" s="229"/>
      <c r="I366" s="226"/>
      <c r="J366" s="226"/>
      <c r="K366" s="226"/>
      <c r="L366" s="230"/>
      <c r="M366" s="251"/>
      <c r="N366" s="240"/>
      <c r="O366" s="240"/>
      <c r="P366" s="259"/>
      <c r="Q366" s="233"/>
      <c r="R366" s="233"/>
      <c r="S366" s="233"/>
      <c r="T366" s="233"/>
      <c r="U366" s="233"/>
      <c r="V366" s="233"/>
      <c r="W366" s="233"/>
      <c r="X366" s="233"/>
      <c r="Y366" s="248"/>
      <c r="Z366" s="233"/>
      <c r="AA366" s="233"/>
      <c r="AB366" s="233"/>
      <c r="AC366" s="233"/>
      <c r="AD366" s="540"/>
      <c r="AE366" s="55"/>
      <c r="AF366" s="187"/>
    </row>
    <row r="367" spans="1:32" s="53" customFormat="1" x14ac:dyDescent="0.2">
      <c r="A367" s="241"/>
      <c r="B367" s="241"/>
      <c r="C367" s="240"/>
      <c r="D367" s="228"/>
      <c r="E367" s="228"/>
      <c r="F367" s="228"/>
      <c r="G367" s="228"/>
      <c r="H367" s="228"/>
      <c r="I367" s="228"/>
      <c r="J367" s="228"/>
      <c r="K367" s="228"/>
      <c r="L367" s="240"/>
      <c r="M367" s="240"/>
      <c r="N367" s="240"/>
      <c r="O367" s="240"/>
      <c r="P367" s="259"/>
      <c r="Q367" s="233"/>
      <c r="R367" s="233"/>
      <c r="S367" s="233"/>
      <c r="T367" s="233"/>
      <c r="U367" s="233"/>
      <c r="V367" s="233"/>
      <c r="W367" s="233"/>
      <c r="X367" s="233"/>
      <c r="Y367" s="248"/>
      <c r="Z367" s="233"/>
      <c r="AA367" s="233"/>
      <c r="AB367" s="233"/>
      <c r="AC367" s="233"/>
      <c r="AD367" s="540"/>
      <c r="AE367" s="55"/>
      <c r="AF367" s="187"/>
    </row>
    <row r="368" spans="1:32" s="53" customFormat="1" x14ac:dyDescent="0.2">
      <c r="A368" s="235"/>
      <c r="B368" s="234"/>
      <c r="C368" s="236"/>
      <c r="D368" s="225"/>
      <c r="E368" s="225"/>
      <c r="F368" s="225"/>
      <c r="G368" s="225"/>
      <c r="H368" s="225"/>
      <c r="I368" s="225"/>
      <c r="J368" s="225"/>
      <c r="K368" s="225"/>
      <c r="L368" s="225"/>
      <c r="M368" s="225"/>
      <c r="N368" s="225"/>
      <c r="O368" s="225"/>
      <c r="P368" s="260"/>
      <c r="Q368" s="225"/>
      <c r="R368" s="225"/>
      <c r="S368" s="225"/>
      <c r="T368" s="225"/>
      <c r="U368" s="225"/>
      <c r="V368" s="225"/>
      <c r="W368" s="225"/>
      <c r="X368" s="225"/>
      <c r="Y368" s="249"/>
      <c r="Z368" s="225"/>
      <c r="AA368" s="225"/>
      <c r="AB368" s="225"/>
      <c r="AC368" s="225"/>
      <c r="AD368" s="539"/>
      <c r="AE368" s="225"/>
      <c r="AF368" s="187"/>
    </row>
    <row r="369" spans="1:32" s="53" customFormat="1" x14ac:dyDescent="0.2">
      <c r="A369" s="250"/>
      <c r="B369" s="183"/>
      <c r="C369" s="184"/>
      <c r="D369" s="229"/>
      <c r="E369" s="229"/>
      <c r="F369" s="229"/>
      <c r="G369" s="229"/>
      <c r="H369" s="229"/>
      <c r="I369" s="226"/>
      <c r="J369" s="226"/>
      <c r="K369" s="226"/>
      <c r="L369" s="230"/>
      <c r="M369" s="251"/>
      <c r="N369" s="240"/>
      <c r="O369" s="240"/>
      <c r="P369" s="259"/>
      <c r="Q369" s="233"/>
      <c r="R369" s="233"/>
      <c r="S369" s="233"/>
      <c r="T369" s="233"/>
      <c r="U369" s="233"/>
      <c r="V369" s="233"/>
      <c r="W369" s="233"/>
      <c r="X369" s="233"/>
      <c r="Y369" s="248"/>
      <c r="Z369" s="233"/>
      <c r="AA369" s="233"/>
      <c r="AB369" s="233"/>
      <c r="AC369" s="233"/>
      <c r="AD369" s="540"/>
      <c r="AE369" s="55"/>
      <c r="AF369" s="187"/>
    </row>
    <row r="370" spans="1:32" s="53" customFormat="1" x14ac:dyDescent="0.2">
      <c r="A370" s="250"/>
      <c r="B370" s="183"/>
      <c r="C370" s="184"/>
      <c r="D370" s="229"/>
      <c r="E370" s="229"/>
      <c r="F370" s="229"/>
      <c r="G370" s="229"/>
      <c r="H370" s="229"/>
      <c r="I370" s="226"/>
      <c r="J370" s="226"/>
      <c r="K370" s="226"/>
      <c r="L370" s="230"/>
      <c r="M370" s="251"/>
      <c r="N370" s="240"/>
      <c r="O370" s="240"/>
      <c r="P370" s="259"/>
      <c r="Q370" s="233"/>
      <c r="R370" s="233"/>
      <c r="S370" s="233"/>
      <c r="T370" s="233"/>
      <c r="U370" s="233"/>
      <c r="V370" s="233"/>
      <c r="W370" s="233"/>
      <c r="X370" s="233"/>
      <c r="Y370" s="248"/>
      <c r="Z370" s="233"/>
      <c r="AA370" s="233"/>
      <c r="AB370" s="233"/>
      <c r="AC370" s="233"/>
      <c r="AD370" s="540"/>
      <c r="AE370" s="55"/>
      <c r="AF370" s="187"/>
    </row>
    <row r="371" spans="1:32" s="53" customFormat="1" x14ac:dyDescent="0.2">
      <c r="A371" s="250"/>
      <c r="B371" s="183"/>
      <c r="C371" s="184"/>
      <c r="D371" s="229"/>
      <c r="E371" s="229"/>
      <c r="F371" s="229"/>
      <c r="G371" s="229"/>
      <c r="H371" s="229"/>
      <c r="I371" s="226"/>
      <c r="J371" s="226"/>
      <c r="K371" s="226"/>
      <c r="L371" s="230"/>
      <c r="M371" s="251"/>
      <c r="N371" s="240"/>
      <c r="O371" s="240"/>
      <c r="P371" s="259"/>
      <c r="Q371" s="233"/>
      <c r="R371" s="233"/>
      <c r="S371" s="233"/>
      <c r="T371" s="233"/>
      <c r="U371" s="233"/>
      <c r="V371" s="233"/>
      <c r="W371" s="233"/>
      <c r="X371" s="233"/>
      <c r="Y371" s="248"/>
      <c r="Z371" s="233"/>
      <c r="AA371" s="233"/>
      <c r="AB371" s="233"/>
      <c r="AC371" s="233"/>
      <c r="AD371" s="540"/>
      <c r="AE371" s="55"/>
      <c r="AF371" s="187"/>
    </row>
    <row r="372" spans="1:32" s="53" customFormat="1" x14ac:dyDescent="0.2">
      <c r="A372" s="250"/>
      <c r="B372" s="183"/>
      <c r="C372" s="184"/>
      <c r="D372" s="229"/>
      <c r="E372" s="229"/>
      <c r="F372" s="229"/>
      <c r="G372" s="229"/>
      <c r="H372" s="229"/>
      <c r="I372" s="226"/>
      <c r="J372" s="226"/>
      <c r="K372" s="226"/>
      <c r="L372" s="230"/>
      <c r="M372" s="251"/>
      <c r="N372" s="240"/>
      <c r="O372" s="240"/>
      <c r="P372" s="259"/>
      <c r="Q372" s="233"/>
      <c r="R372" s="233"/>
      <c r="S372" s="233"/>
      <c r="T372" s="233"/>
      <c r="U372" s="233"/>
      <c r="V372" s="233"/>
      <c r="W372" s="233"/>
      <c r="X372" s="233"/>
      <c r="Y372" s="248"/>
      <c r="Z372" s="233"/>
      <c r="AA372" s="233"/>
      <c r="AB372" s="233"/>
      <c r="AC372" s="233"/>
      <c r="AD372" s="540"/>
      <c r="AE372" s="55"/>
      <c r="AF372" s="187"/>
    </row>
    <row r="373" spans="1:32" s="53" customFormat="1" x14ac:dyDescent="0.2">
      <c r="A373" s="250"/>
      <c r="B373" s="183"/>
      <c r="C373" s="184"/>
      <c r="D373" s="229"/>
      <c r="E373" s="229"/>
      <c r="F373" s="229"/>
      <c r="G373" s="229"/>
      <c r="H373" s="229"/>
      <c r="I373" s="226"/>
      <c r="J373" s="226"/>
      <c r="K373" s="226"/>
      <c r="L373" s="230"/>
      <c r="M373" s="251"/>
      <c r="N373" s="240"/>
      <c r="O373" s="240"/>
      <c r="P373" s="259"/>
      <c r="Q373" s="233"/>
      <c r="R373" s="233"/>
      <c r="S373" s="233"/>
      <c r="T373" s="233"/>
      <c r="U373" s="233"/>
      <c r="V373" s="233"/>
      <c r="W373" s="233"/>
      <c r="X373" s="233"/>
      <c r="Y373" s="248"/>
      <c r="Z373" s="233"/>
      <c r="AA373" s="233"/>
      <c r="AB373" s="233"/>
      <c r="AC373" s="233"/>
      <c r="AD373" s="540"/>
      <c r="AE373" s="55"/>
      <c r="AF373" s="187"/>
    </row>
    <row r="374" spans="1:32" s="53" customFormat="1" x14ac:dyDescent="0.2">
      <c r="A374" s="250"/>
      <c r="B374" s="183"/>
      <c r="C374" s="184"/>
      <c r="D374" s="229"/>
      <c r="E374" s="229"/>
      <c r="F374" s="229"/>
      <c r="G374" s="229"/>
      <c r="H374" s="229"/>
      <c r="I374" s="226"/>
      <c r="J374" s="226"/>
      <c r="K374" s="226"/>
      <c r="L374" s="230"/>
      <c r="M374" s="251"/>
      <c r="N374" s="240"/>
      <c r="O374" s="240"/>
      <c r="P374" s="259"/>
      <c r="Q374" s="233"/>
      <c r="R374" s="233"/>
      <c r="S374" s="233"/>
      <c r="T374" s="233"/>
      <c r="U374" s="233"/>
      <c r="V374" s="233"/>
      <c r="W374" s="233"/>
      <c r="X374" s="233"/>
      <c r="Y374" s="248"/>
      <c r="Z374" s="233"/>
      <c r="AA374" s="233"/>
      <c r="AB374" s="233"/>
      <c r="AC374" s="233"/>
      <c r="AD374" s="540"/>
      <c r="AE374" s="55"/>
      <c r="AF374" s="187"/>
    </row>
    <row r="375" spans="1:32" s="53" customFormat="1" x14ac:dyDescent="0.2">
      <c r="A375" s="250"/>
      <c r="B375" s="183"/>
      <c r="C375" s="184"/>
      <c r="D375" s="229"/>
      <c r="E375" s="229"/>
      <c r="F375" s="229"/>
      <c r="G375" s="229"/>
      <c r="H375" s="229"/>
      <c r="I375" s="228"/>
      <c r="J375" s="228"/>
      <c r="K375" s="228"/>
      <c r="L375" s="240"/>
      <c r="M375" s="251"/>
      <c r="N375" s="228"/>
      <c r="O375" s="228"/>
      <c r="P375" s="259"/>
      <c r="Q375" s="233"/>
      <c r="R375" s="233"/>
      <c r="S375" s="233"/>
      <c r="T375" s="233"/>
      <c r="U375" s="233"/>
      <c r="V375" s="233"/>
      <c r="W375" s="233"/>
      <c r="X375" s="233"/>
      <c r="Y375" s="248"/>
      <c r="Z375" s="233"/>
      <c r="AA375" s="233"/>
      <c r="AB375" s="233"/>
      <c r="AC375" s="233"/>
      <c r="AD375" s="540"/>
      <c r="AE375" s="55"/>
      <c r="AF375" s="187"/>
    </row>
    <row r="376" spans="1:32" s="53" customFormat="1" x14ac:dyDescent="0.2">
      <c r="A376" s="241"/>
      <c r="B376" s="241"/>
      <c r="C376" s="246"/>
      <c r="D376" s="231"/>
      <c r="E376" s="231"/>
      <c r="F376" s="231"/>
      <c r="G376" s="229"/>
      <c r="H376" s="229"/>
      <c r="I376" s="228"/>
      <c r="J376" s="228"/>
      <c r="K376" s="232"/>
      <c r="L376" s="240"/>
      <c r="M376" s="240"/>
      <c r="N376" s="240"/>
      <c r="O376" s="240"/>
      <c r="P376" s="259"/>
      <c r="Q376" s="233"/>
      <c r="R376" s="233"/>
      <c r="S376" s="233"/>
      <c r="T376" s="233"/>
      <c r="U376" s="233"/>
      <c r="V376" s="233"/>
      <c r="W376" s="233"/>
      <c r="X376" s="233"/>
      <c r="Y376" s="248"/>
      <c r="Z376" s="233"/>
      <c r="AA376" s="233"/>
      <c r="AB376" s="233"/>
      <c r="AC376" s="233"/>
      <c r="AD376" s="540"/>
      <c r="AE376" s="55"/>
      <c r="AF376" s="187"/>
    </row>
    <row r="377" spans="1:32" s="53" customFormat="1" x14ac:dyDescent="0.2">
      <c r="A377" s="235"/>
      <c r="B377" s="234"/>
      <c r="C377" s="236"/>
      <c r="D377" s="225"/>
      <c r="E377" s="225"/>
      <c r="F377" s="225"/>
      <c r="G377" s="225"/>
      <c r="H377" s="225"/>
      <c r="I377" s="225"/>
      <c r="J377" s="225"/>
      <c r="K377" s="225"/>
      <c r="L377" s="225"/>
      <c r="M377" s="225"/>
      <c r="N377" s="225"/>
      <c r="O377" s="225"/>
      <c r="P377" s="260"/>
      <c r="Q377" s="225"/>
      <c r="R377" s="225"/>
      <c r="S377" s="225"/>
      <c r="T377" s="225"/>
      <c r="U377" s="225"/>
      <c r="V377" s="225"/>
      <c r="W377" s="225"/>
      <c r="X377" s="225"/>
      <c r="Y377" s="249"/>
      <c r="Z377" s="225"/>
      <c r="AA377" s="225"/>
      <c r="AB377" s="225"/>
      <c r="AC377" s="225"/>
      <c r="AD377" s="539"/>
      <c r="AE377" s="225"/>
      <c r="AF377" s="187"/>
    </row>
    <row r="378" spans="1:32" s="53" customFormat="1" x14ac:dyDescent="0.2">
      <c r="A378" s="250"/>
      <c r="B378" s="183"/>
      <c r="C378" s="184"/>
      <c r="D378" s="229"/>
      <c r="E378" s="229"/>
      <c r="F378" s="229"/>
      <c r="G378" s="229"/>
      <c r="H378" s="229"/>
      <c r="I378" s="226"/>
      <c r="J378" s="226"/>
      <c r="K378" s="226"/>
      <c r="L378" s="230"/>
      <c r="M378" s="251"/>
      <c r="N378" s="240"/>
      <c r="O378" s="240"/>
      <c r="P378" s="259"/>
      <c r="Q378" s="233"/>
      <c r="R378" s="233"/>
      <c r="S378" s="233"/>
      <c r="T378" s="233"/>
      <c r="U378" s="233"/>
      <c r="V378" s="233"/>
      <c r="W378" s="233"/>
      <c r="X378" s="233"/>
      <c r="Y378" s="248"/>
      <c r="Z378" s="233"/>
      <c r="AA378" s="233"/>
      <c r="AB378" s="233"/>
      <c r="AC378" s="233"/>
      <c r="AD378" s="540"/>
      <c r="AE378" s="55"/>
      <c r="AF378" s="187"/>
    </row>
    <row r="379" spans="1:32" s="53" customFormat="1" x14ac:dyDescent="0.2">
      <c r="A379" s="250"/>
      <c r="B379" s="183"/>
      <c r="C379" s="184"/>
      <c r="D379" s="229"/>
      <c r="E379" s="229"/>
      <c r="F379" s="229"/>
      <c r="G379" s="229"/>
      <c r="H379" s="229"/>
      <c r="I379" s="226"/>
      <c r="J379" s="226"/>
      <c r="K379" s="226"/>
      <c r="L379" s="230"/>
      <c r="M379" s="251"/>
      <c r="N379" s="240"/>
      <c r="O379" s="240"/>
      <c r="P379" s="259"/>
      <c r="Q379" s="233"/>
      <c r="R379" s="233"/>
      <c r="S379" s="233"/>
      <c r="T379" s="233"/>
      <c r="U379" s="233"/>
      <c r="V379" s="233"/>
      <c r="W379" s="233"/>
      <c r="X379" s="233"/>
      <c r="Y379" s="248"/>
      <c r="Z379" s="233"/>
      <c r="AA379" s="233"/>
      <c r="AB379" s="233"/>
      <c r="AC379" s="233"/>
      <c r="AD379" s="540"/>
      <c r="AE379" s="55"/>
      <c r="AF379" s="187"/>
    </row>
    <row r="380" spans="1:32" s="53" customFormat="1" x14ac:dyDescent="0.2">
      <c r="A380" s="250"/>
      <c r="B380" s="183"/>
      <c r="C380" s="184"/>
      <c r="D380" s="229"/>
      <c r="E380" s="229"/>
      <c r="F380" s="229"/>
      <c r="G380" s="229"/>
      <c r="H380" s="229"/>
      <c r="I380" s="226"/>
      <c r="J380" s="226"/>
      <c r="K380" s="226"/>
      <c r="L380" s="230"/>
      <c r="M380" s="251"/>
      <c r="N380" s="240"/>
      <c r="O380" s="240"/>
      <c r="P380" s="259"/>
      <c r="Q380" s="233"/>
      <c r="R380" s="233"/>
      <c r="S380" s="233"/>
      <c r="T380" s="233"/>
      <c r="U380" s="233"/>
      <c r="V380" s="233"/>
      <c r="W380" s="233"/>
      <c r="X380" s="233"/>
      <c r="Y380" s="248"/>
      <c r="Z380" s="233"/>
      <c r="AA380" s="233"/>
      <c r="AB380" s="233"/>
      <c r="AC380" s="233"/>
      <c r="AD380" s="540"/>
      <c r="AE380" s="55"/>
      <c r="AF380" s="187"/>
    </row>
    <row r="381" spans="1:32" s="53" customFormat="1" x14ac:dyDescent="0.2">
      <c r="A381" s="250"/>
      <c r="B381" s="183"/>
      <c r="C381" s="184"/>
      <c r="D381" s="229"/>
      <c r="E381" s="229"/>
      <c r="F381" s="229"/>
      <c r="G381" s="229"/>
      <c r="H381" s="229"/>
      <c r="I381" s="226"/>
      <c r="J381" s="226"/>
      <c r="K381" s="226"/>
      <c r="L381" s="230"/>
      <c r="M381" s="251"/>
      <c r="N381" s="240"/>
      <c r="O381" s="240"/>
      <c r="P381" s="259"/>
      <c r="Q381" s="233"/>
      <c r="R381" s="233"/>
      <c r="S381" s="233"/>
      <c r="T381" s="233"/>
      <c r="U381" s="233"/>
      <c r="V381" s="233"/>
      <c r="W381" s="233"/>
      <c r="X381" s="233"/>
      <c r="Y381" s="248"/>
      <c r="Z381" s="233"/>
      <c r="AA381" s="233"/>
      <c r="AB381" s="233"/>
      <c r="AC381" s="233"/>
      <c r="AD381" s="540"/>
      <c r="AE381" s="55"/>
      <c r="AF381" s="187"/>
    </row>
    <row r="382" spans="1:32" s="53" customFormat="1" x14ac:dyDescent="0.2">
      <c r="A382" s="250"/>
      <c r="B382" s="183"/>
      <c r="C382" s="184"/>
      <c r="D382" s="229"/>
      <c r="E382" s="229"/>
      <c r="F382" s="229"/>
      <c r="G382" s="229"/>
      <c r="H382" s="229"/>
      <c r="I382" s="226"/>
      <c r="J382" s="226"/>
      <c r="K382" s="226"/>
      <c r="L382" s="230"/>
      <c r="M382" s="251"/>
      <c r="N382" s="240"/>
      <c r="O382" s="240"/>
      <c r="P382" s="259"/>
      <c r="Q382" s="233"/>
      <c r="R382" s="233"/>
      <c r="S382" s="233"/>
      <c r="T382" s="233"/>
      <c r="U382" s="233"/>
      <c r="V382" s="233"/>
      <c r="W382" s="233"/>
      <c r="X382" s="233"/>
      <c r="Y382" s="248"/>
      <c r="Z382" s="233"/>
      <c r="AA382" s="233"/>
      <c r="AB382" s="233"/>
      <c r="AC382" s="233"/>
      <c r="AD382" s="540"/>
      <c r="AE382" s="55"/>
      <c r="AF382" s="187"/>
    </row>
    <row r="383" spans="1:32" s="53" customFormat="1" x14ac:dyDescent="0.2">
      <c r="A383" s="250"/>
      <c r="B383" s="183"/>
      <c r="C383" s="184"/>
      <c r="D383" s="229"/>
      <c r="E383" s="229"/>
      <c r="F383" s="229"/>
      <c r="G383" s="229"/>
      <c r="H383" s="229"/>
      <c r="I383" s="226"/>
      <c r="J383" s="226"/>
      <c r="K383" s="226"/>
      <c r="L383" s="230"/>
      <c r="M383" s="251"/>
      <c r="N383" s="240"/>
      <c r="O383" s="240"/>
      <c r="P383" s="259"/>
      <c r="Q383" s="233"/>
      <c r="R383" s="233"/>
      <c r="S383" s="233"/>
      <c r="T383" s="233"/>
      <c r="U383" s="233"/>
      <c r="V383" s="233"/>
      <c r="W383" s="233"/>
      <c r="X383" s="233"/>
      <c r="Y383" s="248"/>
      <c r="Z383" s="233"/>
      <c r="AA383" s="233"/>
      <c r="AB383" s="233"/>
      <c r="AC383" s="233"/>
      <c r="AD383" s="540"/>
      <c r="AE383" s="55"/>
      <c r="AF383" s="187"/>
    </row>
    <row r="384" spans="1:32" s="53" customFormat="1" x14ac:dyDescent="0.2">
      <c r="A384" s="241"/>
      <c r="B384" s="241"/>
      <c r="C384" s="246"/>
      <c r="D384" s="231"/>
      <c r="E384" s="231"/>
      <c r="F384" s="231"/>
      <c r="G384" s="229"/>
      <c r="H384" s="229"/>
      <c r="I384" s="228"/>
      <c r="J384" s="228"/>
      <c r="K384" s="232"/>
      <c r="L384" s="240"/>
      <c r="M384" s="240"/>
      <c r="N384" s="240"/>
      <c r="O384" s="240"/>
      <c r="P384" s="259"/>
      <c r="Q384" s="233"/>
      <c r="R384" s="233"/>
      <c r="S384" s="233"/>
      <c r="T384" s="233"/>
      <c r="U384" s="233"/>
      <c r="V384" s="233"/>
      <c r="W384" s="233"/>
      <c r="X384" s="233"/>
      <c r="Y384" s="248"/>
      <c r="Z384" s="233"/>
      <c r="AA384" s="233"/>
      <c r="AB384" s="233"/>
      <c r="AC384" s="233"/>
      <c r="AD384" s="540"/>
      <c r="AE384" s="55"/>
      <c r="AF384" s="187"/>
    </row>
    <row r="385" spans="1:32" s="53" customFormat="1" x14ac:dyDescent="0.2">
      <c r="A385" s="235"/>
      <c r="B385" s="234"/>
      <c r="C385" s="236"/>
      <c r="D385" s="225"/>
      <c r="E385" s="225"/>
      <c r="F385" s="225"/>
      <c r="G385" s="225"/>
      <c r="H385" s="225"/>
      <c r="I385" s="225"/>
      <c r="J385" s="225"/>
      <c r="K385" s="225"/>
      <c r="L385" s="225"/>
      <c r="M385" s="225"/>
      <c r="N385" s="225"/>
      <c r="O385" s="225"/>
      <c r="P385" s="260"/>
      <c r="Q385" s="225"/>
      <c r="R385" s="225"/>
      <c r="S385" s="225"/>
      <c r="T385" s="225"/>
      <c r="U385" s="225"/>
      <c r="V385" s="225"/>
      <c r="W385" s="225"/>
      <c r="X385" s="225"/>
      <c r="Y385" s="249"/>
      <c r="Z385" s="225"/>
      <c r="AA385" s="225"/>
      <c r="AB385" s="225"/>
      <c r="AC385" s="225"/>
      <c r="AD385" s="539"/>
      <c r="AE385" s="225"/>
      <c r="AF385" s="187"/>
    </row>
    <row r="386" spans="1:32" s="53" customFormat="1" x14ac:dyDescent="0.2">
      <c r="A386" s="250"/>
      <c r="B386" s="183"/>
      <c r="C386" s="184"/>
      <c r="D386" s="229"/>
      <c r="E386" s="229"/>
      <c r="F386" s="229"/>
      <c r="G386" s="229"/>
      <c r="H386" s="229"/>
      <c r="I386" s="226"/>
      <c r="J386" s="226"/>
      <c r="K386" s="226"/>
      <c r="L386" s="230"/>
      <c r="M386" s="251"/>
      <c r="N386" s="240"/>
      <c r="O386" s="240"/>
      <c r="P386" s="259"/>
      <c r="Q386" s="233"/>
      <c r="R386" s="233"/>
      <c r="S386" s="233"/>
      <c r="T386" s="233"/>
      <c r="U386" s="233"/>
      <c r="V386" s="233"/>
      <c r="W386" s="233"/>
      <c r="X386" s="233"/>
      <c r="Y386" s="248"/>
      <c r="Z386" s="233"/>
      <c r="AA386" s="233"/>
      <c r="AB386" s="233"/>
      <c r="AC386" s="233"/>
      <c r="AD386" s="540"/>
      <c r="AE386" s="55"/>
      <c r="AF386" s="187"/>
    </row>
    <row r="387" spans="1:32" s="53" customFormat="1" x14ac:dyDescent="0.2">
      <c r="A387" s="250"/>
      <c r="B387" s="183"/>
      <c r="C387" s="184"/>
      <c r="D387" s="229"/>
      <c r="E387" s="229"/>
      <c r="F387" s="229"/>
      <c r="G387" s="229"/>
      <c r="H387" s="229"/>
      <c r="I387" s="226"/>
      <c r="J387" s="226"/>
      <c r="K387" s="226"/>
      <c r="L387" s="230"/>
      <c r="M387" s="251"/>
      <c r="N387" s="240"/>
      <c r="O387" s="240"/>
      <c r="P387" s="259"/>
      <c r="Q387" s="233"/>
      <c r="R387" s="233"/>
      <c r="S387" s="233"/>
      <c r="T387" s="233"/>
      <c r="U387" s="233"/>
      <c r="V387" s="233"/>
      <c r="W387" s="233"/>
      <c r="X387" s="233"/>
      <c r="Y387" s="248"/>
      <c r="Z387" s="233"/>
      <c r="AA387" s="233"/>
      <c r="AB387" s="233"/>
      <c r="AC387" s="233"/>
      <c r="AD387" s="540"/>
      <c r="AE387" s="55"/>
      <c r="AF387" s="187"/>
    </row>
    <row r="388" spans="1:32" s="53" customFormat="1" x14ac:dyDescent="0.2">
      <c r="A388" s="250"/>
      <c r="B388" s="183"/>
      <c r="C388" s="184"/>
      <c r="D388" s="229"/>
      <c r="E388" s="229"/>
      <c r="F388" s="229"/>
      <c r="G388" s="229"/>
      <c r="H388" s="229"/>
      <c r="I388" s="226"/>
      <c r="J388" s="226"/>
      <c r="K388" s="226"/>
      <c r="L388" s="230"/>
      <c r="M388" s="251"/>
      <c r="N388" s="240"/>
      <c r="O388" s="240"/>
      <c r="P388" s="259"/>
      <c r="Q388" s="233"/>
      <c r="R388" s="233"/>
      <c r="S388" s="233"/>
      <c r="T388" s="233"/>
      <c r="U388" s="233"/>
      <c r="V388" s="233"/>
      <c r="W388" s="233"/>
      <c r="X388" s="233"/>
      <c r="Y388" s="248"/>
      <c r="Z388" s="233"/>
      <c r="AA388" s="233"/>
      <c r="AB388" s="233"/>
      <c r="AC388" s="233"/>
      <c r="AD388" s="540"/>
      <c r="AE388" s="55"/>
      <c r="AF388" s="187"/>
    </row>
    <row r="389" spans="1:32" s="53" customFormat="1" x14ac:dyDescent="0.2">
      <c r="A389" s="250"/>
      <c r="B389" s="183"/>
      <c r="C389" s="184"/>
      <c r="D389" s="229"/>
      <c r="E389" s="229"/>
      <c r="F389" s="229"/>
      <c r="G389" s="229"/>
      <c r="H389" s="229"/>
      <c r="I389" s="226"/>
      <c r="J389" s="226"/>
      <c r="K389" s="226"/>
      <c r="L389" s="230"/>
      <c r="M389" s="251"/>
      <c r="N389" s="240"/>
      <c r="O389" s="240"/>
      <c r="P389" s="259"/>
      <c r="Q389" s="233"/>
      <c r="R389" s="233"/>
      <c r="S389" s="233"/>
      <c r="T389" s="233"/>
      <c r="U389" s="233"/>
      <c r="V389" s="233"/>
      <c r="W389" s="233"/>
      <c r="X389" s="233"/>
      <c r="Y389" s="248"/>
      <c r="Z389" s="233"/>
      <c r="AA389" s="233"/>
      <c r="AB389" s="233"/>
      <c r="AC389" s="233"/>
      <c r="AD389" s="540"/>
      <c r="AE389" s="55"/>
      <c r="AF389" s="187"/>
    </row>
    <row r="390" spans="1:32" s="53" customFormat="1" x14ac:dyDescent="0.2">
      <c r="A390" s="250"/>
      <c r="B390" s="183"/>
      <c r="C390" s="184"/>
      <c r="D390" s="229"/>
      <c r="E390" s="229"/>
      <c r="F390" s="229"/>
      <c r="G390" s="229"/>
      <c r="H390" s="229"/>
      <c r="I390" s="226"/>
      <c r="J390" s="226"/>
      <c r="K390" s="226"/>
      <c r="L390" s="230"/>
      <c r="M390" s="251"/>
      <c r="N390" s="240"/>
      <c r="O390" s="240"/>
      <c r="P390" s="259"/>
      <c r="Q390" s="233"/>
      <c r="R390" s="233"/>
      <c r="S390" s="233"/>
      <c r="T390" s="233"/>
      <c r="U390" s="233"/>
      <c r="V390" s="233"/>
      <c r="W390" s="233"/>
      <c r="X390" s="233"/>
      <c r="Y390" s="248"/>
      <c r="Z390" s="233"/>
      <c r="AA390" s="233"/>
      <c r="AB390" s="233"/>
      <c r="AC390" s="233"/>
      <c r="AD390" s="540"/>
      <c r="AE390" s="55"/>
      <c r="AF390" s="187"/>
    </row>
    <row r="391" spans="1:32" s="53" customFormat="1" x14ac:dyDescent="0.2">
      <c r="A391" s="241"/>
      <c r="B391" s="241"/>
      <c r="C391" s="246"/>
      <c r="D391" s="231"/>
      <c r="E391" s="231"/>
      <c r="F391" s="231"/>
      <c r="G391" s="229"/>
      <c r="H391" s="229"/>
      <c r="I391" s="228"/>
      <c r="J391" s="228"/>
      <c r="K391" s="232"/>
      <c r="L391" s="240"/>
      <c r="M391" s="240"/>
      <c r="N391" s="240"/>
      <c r="O391" s="240"/>
      <c r="P391" s="259"/>
      <c r="Q391" s="233"/>
      <c r="R391" s="233"/>
      <c r="S391" s="233"/>
      <c r="T391" s="233"/>
      <c r="U391" s="233"/>
      <c r="V391" s="233"/>
      <c r="W391" s="233"/>
      <c r="X391" s="233"/>
      <c r="Y391" s="248"/>
      <c r="Z391" s="233"/>
      <c r="AA391" s="233"/>
      <c r="AB391" s="233"/>
      <c r="AC391" s="233"/>
      <c r="AD391" s="540"/>
      <c r="AE391" s="55"/>
      <c r="AF391" s="187"/>
    </row>
    <row r="392" spans="1:32" s="53" customFormat="1" x14ac:dyDescent="0.2">
      <c r="A392" s="235"/>
      <c r="B392" s="234"/>
      <c r="C392" s="253"/>
      <c r="D392" s="225"/>
      <c r="E392" s="225"/>
      <c r="F392" s="225"/>
      <c r="G392" s="225"/>
      <c r="H392" s="225"/>
      <c r="I392" s="225"/>
      <c r="J392" s="225"/>
      <c r="K392" s="225"/>
      <c r="L392" s="225"/>
      <c r="M392" s="225"/>
      <c r="N392" s="225"/>
      <c r="O392" s="225"/>
      <c r="P392" s="260"/>
      <c r="Q392" s="225"/>
      <c r="R392" s="225"/>
      <c r="S392" s="225"/>
      <c r="T392" s="225"/>
      <c r="U392" s="225"/>
      <c r="V392" s="225"/>
      <c r="W392" s="225"/>
      <c r="X392" s="225"/>
      <c r="Y392" s="249"/>
      <c r="Z392" s="225"/>
      <c r="AA392" s="225"/>
      <c r="AB392" s="225"/>
      <c r="AC392" s="225"/>
      <c r="AD392" s="539"/>
      <c r="AE392" s="225"/>
      <c r="AF392" s="187"/>
    </row>
    <row r="393" spans="1:32" s="53" customFormat="1" x14ac:dyDescent="0.2">
      <c r="A393" s="250"/>
      <c r="B393" s="183"/>
      <c r="C393" s="184"/>
      <c r="D393" s="229"/>
      <c r="E393" s="229"/>
      <c r="F393" s="229"/>
      <c r="G393" s="229"/>
      <c r="H393" s="229"/>
      <c r="I393" s="226"/>
      <c r="J393" s="226"/>
      <c r="K393" s="226"/>
      <c r="L393" s="230"/>
      <c r="M393" s="251"/>
      <c r="N393" s="240"/>
      <c r="O393" s="240"/>
      <c r="P393" s="259"/>
      <c r="Q393" s="233"/>
      <c r="R393" s="233"/>
      <c r="S393" s="233"/>
      <c r="T393" s="233"/>
      <c r="U393" s="233"/>
      <c r="V393" s="233"/>
      <c r="W393" s="233"/>
      <c r="X393" s="233"/>
      <c r="Y393" s="248"/>
      <c r="Z393" s="233"/>
      <c r="AA393" s="233"/>
      <c r="AB393" s="233"/>
      <c r="AC393" s="233"/>
      <c r="AD393" s="540"/>
      <c r="AE393" s="55"/>
      <c r="AF393" s="187"/>
    </row>
    <row r="394" spans="1:32" s="53" customFormat="1" x14ac:dyDescent="0.2">
      <c r="A394" s="250"/>
      <c r="B394" s="183"/>
      <c r="C394" s="184"/>
      <c r="D394" s="229"/>
      <c r="E394" s="229"/>
      <c r="F394" s="229"/>
      <c r="G394" s="229"/>
      <c r="H394" s="229"/>
      <c r="I394" s="226"/>
      <c r="J394" s="226"/>
      <c r="K394" s="226"/>
      <c r="L394" s="230"/>
      <c r="M394" s="251"/>
      <c r="N394" s="240"/>
      <c r="O394" s="240"/>
      <c r="P394" s="259"/>
      <c r="Q394" s="233"/>
      <c r="R394" s="233"/>
      <c r="S394" s="233"/>
      <c r="T394" s="233"/>
      <c r="U394" s="233"/>
      <c r="V394" s="233"/>
      <c r="W394" s="233"/>
      <c r="X394" s="233"/>
      <c r="Y394" s="248"/>
      <c r="Z394" s="233"/>
      <c r="AA394" s="233"/>
      <c r="AB394" s="233"/>
      <c r="AC394" s="233"/>
      <c r="AD394" s="540"/>
      <c r="AE394" s="55"/>
      <c r="AF394" s="187"/>
    </row>
    <row r="395" spans="1:32" s="53" customFormat="1" x14ac:dyDescent="0.2">
      <c r="A395" s="250"/>
      <c r="B395" s="183"/>
      <c r="C395" s="184"/>
      <c r="D395" s="229"/>
      <c r="E395" s="229"/>
      <c r="F395" s="229"/>
      <c r="G395" s="229"/>
      <c r="H395" s="229"/>
      <c r="I395" s="226"/>
      <c r="J395" s="226"/>
      <c r="K395" s="226"/>
      <c r="L395" s="230"/>
      <c r="M395" s="251"/>
      <c r="N395" s="240"/>
      <c r="O395" s="240"/>
      <c r="P395" s="259"/>
      <c r="Q395" s="233"/>
      <c r="R395" s="233"/>
      <c r="S395" s="233"/>
      <c r="T395" s="233"/>
      <c r="U395" s="233"/>
      <c r="V395" s="233"/>
      <c r="W395" s="233"/>
      <c r="X395" s="233"/>
      <c r="Y395" s="248"/>
      <c r="Z395" s="233"/>
      <c r="AA395" s="233"/>
      <c r="AB395" s="233"/>
      <c r="AC395" s="233"/>
      <c r="AD395" s="540"/>
      <c r="AE395" s="55"/>
      <c r="AF395" s="187"/>
    </row>
    <row r="396" spans="1:32" s="53" customFormat="1" x14ac:dyDescent="0.2">
      <c r="A396" s="250"/>
      <c r="B396" s="183"/>
      <c r="C396" s="184"/>
      <c r="D396" s="229"/>
      <c r="E396" s="229"/>
      <c r="F396" s="229"/>
      <c r="G396" s="229"/>
      <c r="H396" s="229"/>
      <c r="I396" s="228"/>
      <c r="J396" s="228"/>
      <c r="K396" s="228"/>
      <c r="L396" s="240"/>
      <c r="M396" s="251"/>
      <c r="N396" s="240"/>
      <c r="O396" s="240"/>
      <c r="P396" s="259"/>
      <c r="Q396" s="233"/>
      <c r="R396" s="233"/>
      <c r="S396" s="233"/>
      <c r="T396" s="233"/>
      <c r="U396" s="233"/>
      <c r="V396" s="233"/>
      <c r="W396" s="233"/>
      <c r="X396" s="233"/>
      <c r="Y396" s="248"/>
      <c r="Z396" s="233"/>
      <c r="AA396" s="233"/>
      <c r="AB396" s="233"/>
      <c r="AC396" s="233"/>
      <c r="AD396" s="540"/>
      <c r="AE396" s="55"/>
      <c r="AF396" s="187"/>
    </row>
    <row r="397" spans="1:32" s="53" customFormat="1" x14ac:dyDescent="0.2">
      <c r="A397" s="55"/>
      <c r="B397" s="55"/>
      <c r="C397" s="253"/>
      <c r="D397" s="55"/>
      <c r="E397" s="55"/>
      <c r="F397" s="55"/>
      <c r="G397" s="55"/>
      <c r="H397" s="55"/>
      <c r="I397" s="55"/>
      <c r="J397" s="55"/>
      <c r="K397" s="55"/>
      <c r="L397" s="55"/>
      <c r="M397" s="55"/>
      <c r="N397" s="55"/>
      <c r="O397" s="55"/>
      <c r="P397" s="259"/>
      <c r="Q397" s="233"/>
      <c r="R397" s="55"/>
      <c r="S397" s="55"/>
      <c r="T397" s="55"/>
      <c r="U397" s="55"/>
      <c r="V397" s="55"/>
      <c r="W397" s="55"/>
      <c r="X397" s="55"/>
      <c r="Y397" s="248"/>
      <c r="Z397" s="55"/>
      <c r="AA397" s="55"/>
      <c r="AB397" s="55"/>
      <c r="AC397" s="55"/>
      <c r="AD397" s="540"/>
      <c r="AE397" s="55"/>
      <c r="AF397" s="187"/>
    </row>
    <row r="398" spans="1:32" s="53" customFormat="1" x14ac:dyDescent="0.2">
      <c r="A398" s="55"/>
      <c r="B398" s="55"/>
      <c r="C398" s="253"/>
      <c r="D398" s="55"/>
      <c r="E398" s="55"/>
      <c r="F398" s="55"/>
      <c r="G398" s="55"/>
      <c r="H398" s="55"/>
      <c r="I398" s="55"/>
      <c r="J398" s="55"/>
      <c r="K398" s="55"/>
      <c r="L398" s="55"/>
      <c r="M398" s="55"/>
      <c r="N398" s="55"/>
      <c r="O398" s="55"/>
      <c r="P398" s="259"/>
      <c r="Q398" s="233"/>
      <c r="R398" s="55"/>
      <c r="S398" s="55"/>
      <c r="T398" s="55"/>
      <c r="U398" s="55"/>
      <c r="V398" s="55"/>
      <c r="W398" s="55"/>
      <c r="X398" s="55"/>
      <c r="Y398" s="248"/>
      <c r="Z398" s="55"/>
      <c r="AA398" s="55"/>
      <c r="AB398" s="55"/>
      <c r="AC398" s="55"/>
      <c r="AD398" s="540"/>
      <c r="AE398" s="55"/>
      <c r="AF398" s="187"/>
    </row>
    <row r="399" spans="1:32" s="53" customFormat="1" x14ac:dyDescent="0.2">
      <c r="A399" s="55"/>
      <c r="B399" s="55"/>
      <c r="C399" s="253"/>
      <c r="D399" s="55"/>
      <c r="E399" s="55"/>
      <c r="F399" s="55"/>
      <c r="G399" s="55"/>
      <c r="H399" s="55"/>
      <c r="I399" s="55"/>
      <c r="J399" s="55"/>
      <c r="K399" s="55"/>
      <c r="L399" s="55"/>
      <c r="M399" s="55"/>
      <c r="N399" s="55"/>
      <c r="O399" s="55"/>
      <c r="P399" s="259"/>
      <c r="Q399" s="233"/>
      <c r="R399" s="55"/>
      <c r="S399" s="55"/>
      <c r="T399" s="55"/>
      <c r="U399" s="55"/>
      <c r="V399" s="55"/>
      <c r="W399" s="55"/>
      <c r="X399" s="55"/>
      <c r="Y399" s="248"/>
      <c r="Z399" s="55"/>
      <c r="AA399" s="55"/>
      <c r="AB399" s="55"/>
      <c r="AC399" s="55"/>
      <c r="AD399" s="540"/>
      <c r="AE399" s="55"/>
      <c r="AF399" s="187"/>
    </row>
    <row r="400" spans="1:32" s="53" customFormat="1" x14ac:dyDescent="0.2">
      <c r="A400" s="55"/>
      <c r="B400" s="55"/>
      <c r="C400" s="253"/>
      <c r="D400" s="55"/>
      <c r="E400" s="55"/>
      <c r="F400" s="55"/>
      <c r="G400" s="55"/>
      <c r="H400" s="55"/>
      <c r="I400" s="55"/>
      <c r="J400" s="55"/>
      <c r="K400" s="55"/>
      <c r="L400" s="55"/>
      <c r="M400" s="55"/>
      <c r="N400" s="55"/>
      <c r="O400" s="55"/>
      <c r="P400" s="259"/>
      <c r="Q400" s="233"/>
      <c r="R400" s="55"/>
      <c r="S400" s="55"/>
      <c r="T400" s="55"/>
      <c r="U400" s="55"/>
      <c r="V400" s="55"/>
      <c r="W400" s="55"/>
      <c r="X400" s="55"/>
      <c r="Y400" s="248"/>
      <c r="Z400" s="55"/>
      <c r="AA400" s="55"/>
      <c r="AB400" s="55"/>
      <c r="AC400" s="55"/>
      <c r="AD400" s="540"/>
      <c r="AE400" s="55"/>
      <c r="AF400" s="187"/>
    </row>
    <row r="401" spans="1:32" s="53" customFormat="1" x14ac:dyDescent="0.2">
      <c r="A401" s="55"/>
      <c r="B401" s="55"/>
      <c r="C401" s="253"/>
      <c r="D401" s="55"/>
      <c r="E401" s="55"/>
      <c r="F401" s="55"/>
      <c r="G401" s="55"/>
      <c r="H401" s="55"/>
      <c r="I401" s="55"/>
      <c r="J401" s="55"/>
      <c r="K401" s="55"/>
      <c r="L401" s="55"/>
      <c r="M401" s="55"/>
      <c r="N401" s="55"/>
      <c r="O401" s="55"/>
      <c r="P401" s="259"/>
      <c r="Q401" s="233"/>
      <c r="R401" s="55"/>
      <c r="S401" s="55"/>
      <c r="T401" s="55"/>
      <c r="U401" s="55"/>
      <c r="V401" s="55"/>
      <c r="W401" s="55"/>
      <c r="X401" s="55"/>
      <c r="Y401" s="248"/>
      <c r="Z401" s="55"/>
      <c r="AA401" s="55"/>
      <c r="AB401" s="55"/>
      <c r="AC401" s="55"/>
      <c r="AD401" s="540"/>
      <c r="AE401" s="55"/>
      <c r="AF401" s="187"/>
    </row>
    <row r="402" spans="1:32" s="53" customFormat="1" x14ac:dyDescent="0.2">
      <c r="A402" s="55"/>
      <c r="B402" s="55"/>
      <c r="C402" s="253"/>
      <c r="D402" s="55"/>
      <c r="E402" s="55"/>
      <c r="F402" s="55"/>
      <c r="G402" s="55"/>
      <c r="H402" s="55"/>
      <c r="I402" s="55"/>
      <c r="J402" s="55"/>
      <c r="K402" s="55"/>
      <c r="L402" s="55"/>
      <c r="M402" s="55"/>
      <c r="N402" s="55"/>
      <c r="O402" s="55"/>
      <c r="P402" s="259"/>
      <c r="Q402" s="233"/>
      <c r="R402" s="55"/>
      <c r="S402" s="55"/>
      <c r="T402" s="55"/>
      <c r="U402" s="55"/>
      <c r="V402" s="55"/>
      <c r="W402" s="55"/>
      <c r="X402" s="55"/>
      <c r="Y402" s="248"/>
      <c r="Z402" s="55"/>
      <c r="AA402" s="55"/>
      <c r="AB402" s="55"/>
      <c r="AC402" s="55"/>
      <c r="AD402" s="540"/>
      <c r="AE402" s="55"/>
      <c r="AF402" s="187"/>
    </row>
    <row r="403" spans="1:32" s="53" customFormat="1" x14ac:dyDescent="0.2">
      <c r="A403" s="55"/>
      <c r="B403" s="55"/>
      <c r="C403" s="253"/>
      <c r="D403" s="55"/>
      <c r="E403" s="55"/>
      <c r="F403" s="55"/>
      <c r="G403" s="55"/>
      <c r="H403" s="55"/>
      <c r="I403" s="55"/>
      <c r="J403" s="55"/>
      <c r="K403" s="55"/>
      <c r="L403" s="55"/>
      <c r="M403" s="55"/>
      <c r="N403" s="55"/>
      <c r="O403" s="55"/>
      <c r="P403" s="259"/>
      <c r="Q403" s="233"/>
      <c r="R403" s="55"/>
      <c r="S403" s="55"/>
      <c r="T403" s="55"/>
      <c r="U403" s="55"/>
      <c r="V403" s="55"/>
      <c r="W403" s="55"/>
      <c r="X403" s="55"/>
      <c r="Y403" s="248"/>
      <c r="Z403" s="55"/>
      <c r="AA403" s="55"/>
      <c r="AB403" s="55"/>
      <c r="AC403" s="55"/>
      <c r="AD403" s="540"/>
      <c r="AE403" s="55"/>
      <c r="AF403" s="187"/>
    </row>
    <row r="404" spans="1:32" s="53" customFormat="1" x14ac:dyDescent="0.2">
      <c r="A404" s="55"/>
      <c r="B404" s="55"/>
      <c r="C404" s="253"/>
      <c r="D404" s="55"/>
      <c r="E404" s="55"/>
      <c r="F404" s="55"/>
      <c r="G404" s="55"/>
      <c r="H404" s="55"/>
      <c r="I404" s="55"/>
      <c r="J404" s="55"/>
      <c r="K404" s="55"/>
      <c r="L404" s="55"/>
      <c r="M404" s="55"/>
      <c r="N404" s="55"/>
      <c r="O404" s="55"/>
      <c r="P404" s="259"/>
      <c r="Q404" s="233"/>
      <c r="R404" s="55"/>
      <c r="S404" s="55"/>
      <c r="T404" s="55"/>
      <c r="U404" s="55"/>
      <c r="V404" s="55"/>
      <c r="W404" s="55"/>
      <c r="X404" s="55"/>
      <c r="Y404" s="248"/>
      <c r="Z404" s="55"/>
      <c r="AA404" s="55"/>
      <c r="AB404" s="55"/>
      <c r="AC404" s="55"/>
      <c r="AD404" s="540"/>
      <c r="AE404" s="55"/>
      <c r="AF404" s="187"/>
    </row>
    <row r="405" spans="1:32" s="53" customFormat="1" x14ac:dyDescent="0.2">
      <c r="A405" s="55"/>
      <c r="B405" s="55"/>
      <c r="C405" s="253"/>
      <c r="D405" s="55"/>
      <c r="E405" s="55"/>
      <c r="F405" s="55"/>
      <c r="G405" s="55"/>
      <c r="H405" s="55"/>
      <c r="I405" s="55"/>
      <c r="J405" s="55"/>
      <c r="K405" s="55"/>
      <c r="L405" s="55"/>
      <c r="M405" s="55"/>
      <c r="N405" s="55"/>
      <c r="O405" s="55"/>
      <c r="P405" s="259"/>
      <c r="Q405" s="233"/>
      <c r="R405" s="55"/>
      <c r="S405" s="55"/>
      <c r="T405" s="55"/>
      <c r="U405" s="55"/>
      <c r="V405" s="55"/>
      <c r="W405" s="55"/>
      <c r="X405" s="55"/>
      <c r="Y405" s="248"/>
      <c r="Z405" s="55"/>
      <c r="AA405" s="55"/>
      <c r="AB405" s="55"/>
      <c r="AC405" s="55"/>
      <c r="AD405" s="540"/>
      <c r="AE405" s="55"/>
      <c r="AF405" s="187"/>
    </row>
    <row r="406" spans="1:32" s="53" customFormat="1" x14ac:dyDescent="0.2">
      <c r="A406" s="55"/>
      <c r="B406" s="55"/>
      <c r="C406" s="253"/>
      <c r="D406" s="55"/>
      <c r="E406" s="55"/>
      <c r="F406" s="55"/>
      <c r="G406" s="55"/>
      <c r="H406" s="55"/>
      <c r="I406" s="55"/>
      <c r="J406" s="55"/>
      <c r="K406" s="55"/>
      <c r="L406" s="55"/>
      <c r="M406" s="55"/>
      <c r="N406" s="55"/>
      <c r="O406" s="55"/>
      <c r="P406" s="259"/>
      <c r="Q406" s="233"/>
      <c r="R406" s="55"/>
      <c r="S406" s="55"/>
      <c r="T406" s="55"/>
      <c r="U406" s="55"/>
      <c r="V406" s="55"/>
      <c r="W406" s="55"/>
      <c r="X406" s="55"/>
      <c r="Y406" s="248"/>
      <c r="Z406" s="55"/>
      <c r="AA406" s="55"/>
      <c r="AB406" s="55"/>
      <c r="AC406" s="55"/>
      <c r="AD406" s="540"/>
      <c r="AE406" s="55"/>
      <c r="AF406" s="187"/>
    </row>
    <row r="407" spans="1:32" s="53" customFormat="1" x14ac:dyDescent="0.2">
      <c r="A407" s="55"/>
      <c r="B407" s="55"/>
      <c r="C407" s="253"/>
      <c r="D407" s="55"/>
      <c r="E407" s="55"/>
      <c r="F407" s="55"/>
      <c r="G407" s="55"/>
      <c r="H407" s="55"/>
      <c r="I407" s="55"/>
      <c r="J407" s="55"/>
      <c r="K407" s="55"/>
      <c r="L407" s="55"/>
      <c r="M407" s="55"/>
      <c r="N407" s="55"/>
      <c r="O407" s="55"/>
      <c r="P407" s="259"/>
      <c r="Q407" s="233"/>
      <c r="R407" s="55"/>
      <c r="S407" s="55"/>
      <c r="T407" s="55"/>
      <c r="U407" s="55"/>
      <c r="V407" s="55"/>
      <c r="W407" s="55"/>
      <c r="X407" s="55"/>
      <c r="Y407" s="248"/>
      <c r="Z407" s="55"/>
      <c r="AA407" s="55"/>
      <c r="AB407" s="55"/>
      <c r="AC407" s="55"/>
      <c r="AD407" s="540"/>
      <c r="AE407" s="55"/>
      <c r="AF407" s="187"/>
    </row>
    <row r="408" spans="1:32" s="53" customFormat="1" x14ac:dyDescent="0.2">
      <c r="A408" s="55"/>
      <c r="B408" s="55"/>
      <c r="C408" s="253"/>
      <c r="D408" s="55"/>
      <c r="E408" s="55"/>
      <c r="F408" s="55"/>
      <c r="G408" s="55"/>
      <c r="H408" s="55"/>
      <c r="I408" s="55"/>
      <c r="J408" s="55"/>
      <c r="K408" s="55"/>
      <c r="L408" s="55"/>
      <c r="M408" s="55"/>
      <c r="N408" s="55"/>
      <c r="O408" s="55"/>
      <c r="P408" s="259"/>
      <c r="Q408" s="233"/>
      <c r="R408" s="55"/>
      <c r="S408" s="55"/>
      <c r="T408" s="55"/>
      <c r="U408" s="55"/>
      <c r="V408" s="55"/>
      <c r="W408" s="55"/>
      <c r="X408" s="55"/>
      <c r="Y408" s="248"/>
      <c r="Z408" s="55"/>
      <c r="AA408" s="55"/>
      <c r="AB408" s="55"/>
      <c r="AC408" s="55"/>
      <c r="AD408" s="540"/>
      <c r="AE408" s="55"/>
      <c r="AF408" s="187"/>
    </row>
    <row r="409" spans="1:32" s="53" customFormat="1" x14ac:dyDescent="0.2">
      <c r="A409" s="55"/>
      <c r="B409" s="55"/>
      <c r="C409" s="253"/>
      <c r="D409" s="55"/>
      <c r="E409" s="55"/>
      <c r="F409" s="55"/>
      <c r="G409" s="55"/>
      <c r="H409" s="55"/>
      <c r="I409" s="55"/>
      <c r="J409" s="55"/>
      <c r="K409" s="55"/>
      <c r="L409" s="55"/>
      <c r="M409" s="55"/>
      <c r="N409" s="55"/>
      <c r="O409" s="55"/>
      <c r="P409" s="259"/>
      <c r="Q409" s="233"/>
      <c r="R409" s="55"/>
      <c r="S409" s="55"/>
      <c r="T409" s="55"/>
      <c r="U409" s="55"/>
      <c r="V409" s="55"/>
      <c r="W409" s="55"/>
      <c r="X409" s="55"/>
      <c r="Y409" s="248"/>
      <c r="Z409" s="55"/>
      <c r="AA409" s="55"/>
      <c r="AB409" s="55"/>
      <c r="AC409" s="55"/>
      <c r="AD409" s="540"/>
      <c r="AE409" s="55"/>
      <c r="AF409" s="187"/>
    </row>
    <row r="410" spans="1:32" s="53" customFormat="1" x14ac:dyDescent="0.2">
      <c r="A410" s="55"/>
      <c r="B410" s="55"/>
      <c r="C410" s="253"/>
      <c r="D410" s="55"/>
      <c r="E410" s="55"/>
      <c r="F410" s="55"/>
      <c r="G410" s="55"/>
      <c r="H410" s="55"/>
      <c r="I410" s="55"/>
      <c r="J410" s="55"/>
      <c r="K410" s="55"/>
      <c r="L410" s="55"/>
      <c r="M410" s="55"/>
      <c r="N410" s="55"/>
      <c r="O410" s="55"/>
      <c r="P410" s="259"/>
      <c r="Q410" s="233"/>
      <c r="R410" s="55"/>
      <c r="S410" s="55"/>
      <c r="T410" s="55"/>
      <c r="U410" s="55"/>
      <c r="V410" s="55"/>
      <c r="W410" s="55"/>
      <c r="X410" s="55"/>
      <c r="Y410" s="248"/>
      <c r="Z410" s="55"/>
      <c r="AA410" s="55"/>
      <c r="AB410" s="55"/>
      <c r="AC410" s="55"/>
      <c r="AD410" s="540"/>
      <c r="AE410" s="55"/>
      <c r="AF410" s="187"/>
    </row>
    <row r="411" spans="1:32" x14ac:dyDescent="0.2">
      <c r="P411" s="261"/>
      <c r="AD411" s="540"/>
    </row>
    <row r="412" spans="1:32" x14ac:dyDescent="0.2">
      <c r="P412" s="261"/>
      <c r="AD412" s="540"/>
    </row>
    <row r="413" spans="1:32" x14ac:dyDescent="0.2">
      <c r="P413" s="261"/>
      <c r="AD413" s="540"/>
    </row>
    <row r="414" spans="1:32" x14ac:dyDescent="0.2">
      <c r="P414" s="261"/>
      <c r="AD414" s="540"/>
    </row>
    <row r="415" spans="1:32" x14ac:dyDescent="0.2">
      <c r="P415" s="261"/>
      <c r="AD415" s="540"/>
    </row>
    <row r="416" spans="1:32" x14ac:dyDescent="0.2">
      <c r="P416" s="261"/>
      <c r="AD416" s="540"/>
    </row>
    <row r="417" spans="16:30" x14ac:dyDescent="0.2">
      <c r="P417" s="261"/>
      <c r="AD417" s="540"/>
    </row>
    <row r="418" spans="16:30" x14ac:dyDescent="0.2">
      <c r="P418" s="261"/>
      <c r="AD418" s="540"/>
    </row>
    <row r="419" spans="16:30" x14ac:dyDescent="0.2">
      <c r="P419" s="261"/>
      <c r="AD419" s="540"/>
    </row>
    <row r="420" spans="16:30" x14ac:dyDescent="0.2">
      <c r="P420" s="261"/>
      <c r="AD420" s="540"/>
    </row>
    <row r="421" spans="16:30" x14ac:dyDescent="0.2">
      <c r="P421" s="261"/>
      <c r="AD421" s="540"/>
    </row>
    <row r="422" spans="16:30" x14ac:dyDescent="0.2">
      <c r="P422" s="261"/>
      <c r="AD422" s="540"/>
    </row>
    <row r="423" spans="16:30" x14ac:dyDescent="0.2">
      <c r="P423" s="261"/>
      <c r="AD423" s="540"/>
    </row>
    <row r="424" spans="16:30" x14ac:dyDescent="0.2">
      <c r="P424" s="261"/>
      <c r="AD424" s="540"/>
    </row>
    <row r="425" spans="16:30" x14ac:dyDescent="0.2">
      <c r="P425" s="261"/>
      <c r="AD425" s="540"/>
    </row>
    <row r="426" spans="16:30" x14ac:dyDescent="0.2">
      <c r="P426" s="261"/>
      <c r="AD426" s="540"/>
    </row>
    <row r="427" spans="16:30" x14ac:dyDescent="0.2">
      <c r="P427" s="261"/>
      <c r="AD427" s="540"/>
    </row>
    <row r="428" spans="16:30" x14ac:dyDescent="0.2">
      <c r="P428" s="261"/>
      <c r="AD428" s="540"/>
    </row>
    <row r="429" spans="16:30" x14ac:dyDescent="0.2">
      <c r="P429" s="261"/>
      <c r="AD429" s="540"/>
    </row>
    <row r="430" spans="16:30" x14ac:dyDescent="0.2">
      <c r="P430" s="261"/>
      <c r="AD430" s="540"/>
    </row>
    <row r="431" spans="16:30" x14ac:dyDescent="0.2">
      <c r="P431" s="261"/>
      <c r="AD431" s="540"/>
    </row>
    <row r="432" spans="16:30" x14ac:dyDescent="0.2">
      <c r="P432" s="261"/>
      <c r="AD432" s="540"/>
    </row>
    <row r="433" spans="16:30" x14ac:dyDescent="0.2">
      <c r="P433" s="261"/>
      <c r="AD433" s="540"/>
    </row>
    <row r="434" spans="16:30" x14ac:dyDescent="0.2">
      <c r="P434" s="261"/>
      <c r="AD434" s="540"/>
    </row>
    <row r="435" spans="16:30" x14ac:dyDescent="0.2">
      <c r="P435" s="261"/>
      <c r="AD435" s="540"/>
    </row>
    <row r="436" spans="16:30" x14ac:dyDescent="0.2">
      <c r="P436" s="261"/>
      <c r="AD436" s="540"/>
    </row>
    <row r="437" spans="16:30" x14ac:dyDescent="0.2">
      <c r="P437" s="261"/>
      <c r="AD437" s="540"/>
    </row>
    <row r="438" spans="16:30" x14ac:dyDescent="0.2">
      <c r="P438" s="261"/>
      <c r="AD438" s="540"/>
    </row>
    <row r="439" spans="16:30" x14ac:dyDescent="0.2">
      <c r="P439" s="261"/>
      <c r="AD439" s="540"/>
    </row>
    <row r="440" spans="16:30" x14ac:dyDescent="0.2">
      <c r="P440" s="261"/>
      <c r="AD440" s="540"/>
    </row>
    <row r="441" spans="16:30" x14ac:dyDescent="0.2">
      <c r="P441" s="261"/>
      <c r="AD441" s="540"/>
    </row>
    <row r="442" spans="16:30" x14ac:dyDescent="0.2">
      <c r="P442" s="261"/>
      <c r="AD442" s="540"/>
    </row>
    <row r="443" spans="16:30" x14ac:dyDescent="0.2">
      <c r="P443" s="261"/>
      <c r="AD443" s="540"/>
    </row>
    <row r="444" spans="16:30" x14ac:dyDescent="0.2">
      <c r="P444" s="261"/>
      <c r="AD444" s="540"/>
    </row>
    <row r="445" spans="16:30" x14ac:dyDescent="0.2">
      <c r="P445" s="261"/>
      <c r="AD445" s="540"/>
    </row>
    <row r="446" spans="16:30" x14ac:dyDescent="0.2">
      <c r="P446" s="261"/>
      <c r="AD446" s="540"/>
    </row>
    <row r="447" spans="16:30" x14ac:dyDescent="0.2">
      <c r="P447" s="261"/>
      <c r="AD447" s="540"/>
    </row>
    <row r="448" spans="16:30" x14ac:dyDescent="0.2">
      <c r="P448" s="261"/>
      <c r="AD448" s="540"/>
    </row>
    <row r="449" spans="16:30" x14ac:dyDescent="0.2">
      <c r="P449" s="261"/>
      <c r="AD449" s="540"/>
    </row>
    <row r="450" spans="16:30" x14ac:dyDescent="0.2">
      <c r="P450" s="261"/>
      <c r="AD450" s="540"/>
    </row>
    <row r="451" spans="16:30" x14ac:dyDescent="0.2">
      <c r="P451" s="261"/>
      <c r="AD451" s="540"/>
    </row>
    <row r="452" spans="16:30" x14ac:dyDescent="0.2">
      <c r="P452" s="261"/>
      <c r="AD452" s="540"/>
    </row>
    <row r="453" spans="16:30" x14ac:dyDescent="0.2">
      <c r="P453" s="261"/>
      <c r="AD453" s="540"/>
    </row>
    <row r="454" spans="16:30" x14ac:dyDescent="0.2">
      <c r="P454" s="261"/>
      <c r="AD454" s="540"/>
    </row>
    <row r="455" spans="16:30" x14ac:dyDescent="0.2">
      <c r="P455" s="261"/>
      <c r="AD455" s="540"/>
    </row>
    <row r="456" spans="16:30" x14ac:dyDescent="0.2">
      <c r="P456" s="261"/>
      <c r="AD456" s="540"/>
    </row>
    <row r="457" spans="16:30" x14ac:dyDescent="0.2">
      <c r="P457" s="261"/>
      <c r="AD457" s="540"/>
    </row>
    <row r="458" spans="16:30" x14ac:dyDescent="0.2">
      <c r="P458" s="261"/>
      <c r="AD458" s="540"/>
    </row>
    <row r="459" spans="16:30" x14ac:dyDescent="0.2">
      <c r="P459" s="261"/>
      <c r="AD459" s="540"/>
    </row>
    <row r="460" spans="16:30" x14ac:dyDescent="0.2">
      <c r="P460" s="261"/>
      <c r="AD460" s="540"/>
    </row>
    <row r="461" spans="16:30" x14ac:dyDescent="0.2">
      <c r="P461" s="261"/>
      <c r="AD461" s="540"/>
    </row>
    <row r="462" spans="16:30" x14ac:dyDescent="0.2">
      <c r="P462" s="261"/>
      <c r="AD462" s="540"/>
    </row>
    <row r="463" spans="16:30" x14ac:dyDescent="0.2">
      <c r="P463" s="261"/>
      <c r="AD463" s="540"/>
    </row>
    <row r="464" spans="16:30" x14ac:dyDescent="0.2">
      <c r="P464" s="261"/>
      <c r="AD464" s="540"/>
    </row>
    <row r="465" spans="16:30" x14ac:dyDescent="0.2">
      <c r="P465" s="261"/>
      <c r="AD465" s="540"/>
    </row>
    <row r="466" spans="16:30" x14ac:dyDescent="0.2">
      <c r="P466" s="261"/>
      <c r="AD466" s="540"/>
    </row>
    <row r="467" spans="16:30" x14ac:dyDescent="0.2">
      <c r="P467" s="261"/>
      <c r="AD467" s="540"/>
    </row>
    <row r="468" spans="16:30" x14ac:dyDescent="0.2">
      <c r="P468" s="261"/>
      <c r="AD468" s="540"/>
    </row>
    <row r="469" spans="16:30" x14ac:dyDescent="0.2">
      <c r="P469" s="261"/>
      <c r="AD469" s="540"/>
    </row>
    <row r="470" spans="16:30" x14ac:dyDescent="0.2">
      <c r="P470" s="261"/>
      <c r="AD470" s="540"/>
    </row>
    <row r="471" spans="16:30" x14ac:dyDescent="0.2">
      <c r="P471" s="261"/>
      <c r="AD471" s="540"/>
    </row>
    <row r="472" spans="16:30" x14ac:dyDescent="0.2">
      <c r="P472" s="261"/>
      <c r="AD472" s="540"/>
    </row>
    <row r="473" spans="16:30" x14ac:dyDescent="0.2">
      <c r="P473" s="261"/>
      <c r="AD473" s="540"/>
    </row>
    <row r="474" spans="16:30" x14ac:dyDescent="0.2">
      <c r="P474" s="261"/>
      <c r="AD474" s="540"/>
    </row>
    <row r="475" spans="16:30" x14ac:dyDescent="0.2">
      <c r="P475" s="261"/>
      <c r="AD475" s="540"/>
    </row>
    <row r="476" spans="16:30" x14ac:dyDescent="0.2">
      <c r="P476" s="261"/>
      <c r="AD476" s="540"/>
    </row>
    <row r="477" spans="16:30" x14ac:dyDescent="0.2">
      <c r="P477" s="261"/>
      <c r="AD477" s="540"/>
    </row>
    <row r="478" spans="16:30" x14ac:dyDescent="0.2">
      <c r="P478" s="261"/>
      <c r="AD478" s="540"/>
    </row>
    <row r="479" spans="16:30" x14ac:dyDescent="0.2">
      <c r="P479" s="261"/>
      <c r="AD479" s="540"/>
    </row>
    <row r="480" spans="16:30" x14ac:dyDescent="0.2">
      <c r="P480" s="261"/>
      <c r="AD480" s="540"/>
    </row>
    <row r="481" spans="16:30" x14ac:dyDescent="0.2">
      <c r="P481" s="261"/>
      <c r="AD481" s="540"/>
    </row>
    <row r="482" spans="16:30" x14ac:dyDescent="0.2">
      <c r="P482" s="261"/>
      <c r="AD482" s="540"/>
    </row>
    <row r="483" spans="16:30" x14ac:dyDescent="0.2">
      <c r="P483" s="261"/>
      <c r="AD483" s="540"/>
    </row>
    <row r="484" spans="16:30" x14ac:dyDescent="0.2">
      <c r="P484" s="261"/>
      <c r="AD484" s="540"/>
    </row>
    <row r="485" spans="16:30" x14ac:dyDescent="0.2">
      <c r="P485" s="261"/>
      <c r="AD485" s="540"/>
    </row>
    <row r="486" spans="16:30" x14ac:dyDescent="0.2">
      <c r="P486" s="261"/>
      <c r="AD486" s="540"/>
    </row>
    <row r="487" spans="16:30" x14ac:dyDescent="0.2">
      <c r="P487" s="261"/>
      <c r="AD487" s="540"/>
    </row>
    <row r="488" spans="16:30" x14ac:dyDescent="0.2">
      <c r="P488" s="261"/>
      <c r="AD488" s="540"/>
    </row>
    <row r="489" spans="16:30" x14ac:dyDescent="0.2">
      <c r="P489" s="261"/>
      <c r="AD489" s="540"/>
    </row>
    <row r="490" spans="16:30" x14ac:dyDescent="0.2">
      <c r="P490" s="261"/>
      <c r="AD490" s="540"/>
    </row>
    <row r="491" spans="16:30" x14ac:dyDescent="0.2">
      <c r="AD491" s="540"/>
    </row>
    <row r="492" spans="16:30" x14ac:dyDescent="0.2">
      <c r="AD492" s="540"/>
    </row>
    <row r="493" spans="16:30" x14ac:dyDescent="0.2">
      <c r="AD493" s="540"/>
    </row>
    <row r="494" spans="16:30" x14ac:dyDescent="0.2">
      <c r="AD494" s="540"/>
    </row>
    <row r="495" spans="16:30" x14ac:dyDescent="0.2">
      <c r="AD495" s="540"/>
    </row>
    <row r="496" spans="16:30" x14ac:dyDescent="0.2">
      <c r="AD496" s="540"/>
    </row>
    <row r="497" spans="30:30" x14ac:dyDescent="0.2">
      <c r="AD497" s="540"/>
    </row>
    <row r="498" spans="30:30" x14ac:dyDescent="0.2">
      <c r="AD498" s="540"/>
    </row>
    <row r="499" spans="30:30" x14ac:dyDescent="0.2">
      <c r="AD499" s="540"/>
    </row>
    <row r="500" spans="30:30" x14ac:dyDescent="0.2">
      <c r="AD500" s="540"/>
    </row>
    <row r="501" spans="30:30" x14ac:dyDescent="0.2">
      <c r="AD501" s="540"/>
    </row>
    <row r="502" spans="30:30" x14ac:dyDescent="0.2">
      <c r="AD502" s="540"/>
    </row>
    <row r="503" spans="30:30" x14ac:dyDescent="0.2">
      <c r="AD503" s="540"/>
    </row>
    <row r="504" spans="30:30" x14ac:dyDescent="0.2">
      <c r="AD504" s="540"/>
    </row>
    <row r="505" spans="30:30" x14ac:dyDescent="0.2">
      <c r="AD505" s="540"/>
    </row>
    <row r="506" spans="30:30" x14ac:dyDescent="0.2">
      <c r="AD506" s="540"/>
    </row>
    <row r="507" spans="30:30" x14ac:dyDescent="0.2">
      <c r="AD507" s="540"/>
    </row>
    <row r="508" spans="30:30" x14ac:dyDescent="0.2">
      <c r="AD508" s="540"/>
    </row>
    <row r="509" spans="30:30" x14ac:dyDescent="0.2">
      <c r="AD509" s="540"/>
    </row>
    <row r="510" spans="30:30" x14ac:dyDescent="0.2">
      <c r="AD510" s="540"/>
    </row>
    <row r="511" spans="30:30" x14ac:dyDescent="0.2">
      <c r="AD511" s="540"/>
    </row>
    <row r="512" spans="30:30" x14ac:dyDescent="0.2">
      <c r="AD512" s="540"/>
    </row>
    <row r="513" spans="30:30" x14ac:dyDescent="0.2">
      <c r="AD513" s="540"/>
    </row>
    <row r="514" spans="30:30" x14ac:dyDescent="0.2">
      <c r="AD514" s="540"/>
    </row>
    <row r="515" spans="30:30" x14ac:dyDescent="0.2">
      <c r="AD515" s="540"/>
    </row>
    <row r="516" spans="30:30" x14ac:dyDescent="0.2">
      <c r="AD516" s="540"/>
    </row>
    <row r="517" spans="30:30" x14ac:dyDescent="0.2">
      <c r="AD517" s="540"/>
    </row>
    <row r="518" spans="30:30" x14ac:dyDescent="0.2">
      <c r="AD518" s="540"/>
    </row>
    <row r="519" spans="30:30" x14ac:dyDescent="0.2">
      <c r="AD519" s="540"/>
    </row>
    <row r="520" spans="30:30" x14ac:dyDescent="0.2">
      <c r="AD520" s="540"/>
    </row>
    <row r="521" spans="30:30" x14ac:dyDescent="0.2">
      <c r="AD521" s="540"/>
    </row>
    <row r="522" spans="30:30" x14ac:dyDescent="0.2">
      <c r="AD522" s="540"/>
    </row>
    <row r="523" spans="30:30" x14ac:dyDescent="0.2">
      <c r="AD523" s="540"/>
    </row>
    <row r="524" spans="30:30" x14ac:dyDescent="0.2">
      <c r="AD524" s="540"/>
    </row>
    <row r="525" spans="30:30" x14ac:dyDescent="0.2">
      <c r="AD525" s="540"/>
    </row>
    <row r="526" spans="30:30" x14ac:dyDescent="0.2">
      <c r="AD526" s="540"/>
    </row>
    <row r="527" spans="30:30" x14ac:dyDescent="0.2">
      <c r="AD527" s="540"/>
    </row>
    <row r="528" spans="30:30" x14ac:dyDescent="0.2">
      <c r="AD528" s="540"/>
    </row>
    <row r="529" spans="30:30" x14ac:dyDescent="0.2">
      <c r="AD529" s="540"/>
    </row>
    <row r="530" spans="30:30" x14ac:dyDescent="0.2">
      <c r="AD530" s="540"/>
    </row>
    <row r="531" spans="30:30" x14ac:dyDescent="0.2">
      <c r="AD531" s="540"/>
    </row>
    <row r="532" spans="30:30" x14ac:dyDescent="0.2">
      <c r="AD532" s="540"/>
    </row>
    <row r="533" spans="30:30" x14ac:dyDescent="0.2">
      <c r="AD533" s="540"/>
    </row>
    <row r="534" spans="30:30" x14ac:dyDescent="0.2">
      <c r="AD534" s="540"/>
    </row>
    <row r="535" spans="30:30" x14ac:dyDescent="0.2">
      <c r="AD535" s="540"/>
    </row>
    <row r="536" spans="30:30" x14ac:dyDescent="0.2">
      <c r="AD536" s="540"/>
    </row>
    <row r="537" spans="30:30" x14ac:dyDescent="0.2">
      <c r="AD537" s="540"/>
    </row>
    <row r="538" spans="30:30" x14ac:dyDescent="0.2">
      <c r="AD538" s="540"/>
    </row>
    <row r="539" spans="30:30" x14ac:dyDescent="0.2">
      <c r="AD539" s="540"/>
    </row>
    <row r="540" spans="30:30" x14ac:dyDescent="0.2">
      <c r="AD540" s="540"/>
    </row>
    <row r="541" spans="30:30" x14ac:dyDescent="0.2">
      <c r="AD541" s="540"/>
    </row>
    <row r="542" spans="30:30" x14ac:dyDescent="0.2">
      <c r="AD542" s="540"/>
    </row>
    <row r="543" spans="30:30" x14ac:dyDescent="0.2">
      <c r="AD543" s="540"/>
    </row>
    <row r="544" spans="30:30" x14ac:dyDescent="0.2">
      <c r="AD544" s="540"/>
    </row>
    <row r="545" spans="30:30" x14ac:dyDescent="0.2">
      <c r="AD545" s="540"/>
    </row>
    <row r="546" spans="30:30" x14ac:dyDescent="0.2">
      <c r="AD546" s="540"/>
    </row>
    <row r="547" spans="30:30" x14ac:dyDescent="0.2">
      <c r="AD547" s="540"/>
    </row>
    <row r="548" spans="30:30" x14ac:dyDescent="0.2">
      <c r="AD548" s="540"/>
    </row>
    <row r="549" spans="30:30" x14ac:dyDescent="0.2">
      <c r="AD549" s="540"/>
    </row>
    <row r="550" spans="30:30" x14ac:dyDescent="0.2">
      <c r="AD550" s="540"/>
    </row>
    <row r="551" spans="30:30" x14ac:dyDescent="0.2">
      <c r="AD551" s="540"/>
    </row>
    <row r="552" spans="30:30" x14ac:dyDescent="0.2">
      <c r="AD552" s="540"/>
    </row>
    <row r="553" spans="30:30" x14ac:dyDescent="0.2">
      <c r="AD553" s="540"/>
    </row>
    <row r="554" spans="30:30" x14ac:dyDescent="0.2">
      <c r="AD554" s="540"/>
    </row>
    <row r="555" spans="30:30" x14ac:dyDescent="0.2">
      <c r="AD555" s="540"/>
    </row>
    <row r="556" spans="30:30" x14ac:dyDescent="0.2">
      <c r="AD556" s="540"/>
    </row>
    <row r="557" spans="30:30" x14ac:dyDescent="0.2">
      <c r="AD557" s="540"/>
    </row>
    <row r="558" spans="30:30" x14ac:dyDescent="0.2">
      <c r="AD558" s="540"/>
    </row>
    <row r="559" spans="30:30" x14ac:dyDescent="0.2">
      <c r="AD559" s="540"/>
    </row>
    <row r="560" spans="30:30" x14ac:dyDescent="0.2">
      <c r="AD560" s="540"/>
    </row>
    <row r="561" spans="30:30" x14ac:dyDescent="0.2">
      <c r="AD561" s="540"/>
    </row>
    <row r="562" spans="30:30" x14ac:dyDescent="0.2">
      <c r="AD562" s="540"/>
    </row>
    <row r="563" spans="30:30" x14ac:dyDescent="0.2">
      <c r="AD563" s="540"/>
    </row>
    <row r="564" spans="30:30" x14ac:dyDescent="0.2">
      <c r="AD564" s="540"/>
    </row>
    <row r="565" spans="30:30" x14ac:dyDescent="0.2">
      <c r="AD565" s="540"/>
    </row>
    <row r="566" spans="30:30" x14ac:dyDescent="0.2">
      <c r="AD566" s="540"/>
    </row>
    <row r="567" spans="30:30" x14ac:dyDescent="0.2">
      <c r="AD567" s="540"/>
    </row>
    <row r="568" spans="30:30" x14ac:dyDescent="0.2">
      <c r="AD568" s="540"/>
    </row>
    <row r="569" spans="30:30" x14ac:dyDescent="0.2">
      <c r="AD569" s="540"/>
    </row>
    <row r="570" spans="30:30" x14ac:dyDescent="0.2">
      <c r="AD570" s="540"/>
    </row>
    <row r="571" spans="30:30" x14ac:dyDescent="0.2">
      <c r="AD571" s="540"/>
    </row>
    <row r="572" spans="30:30" x14ac:dyDescent="0.2">
      <c r="AD572" s="540"/>
    </row>
    <row r="573" spans="30:30" x14ac:dyDescent="0.2">
      <c r="AD573" s="540"/>
    </row>
    <row r="574" spans="30:30" x14ac:dyDescent="0.2">
      <c r="AD574" s="540"/>
    </row>
    <row r="575" spans="30:30" x14ac:dyDescent="0.2">
      <c r="AD575" s="540"/>
    </row>
    <row r="576" spans="30:30" x14ac:dyDescent="0.2">
      <c r="AD576" s="540"/>
    </row>
    <row r="577" spans="30:30" x14ac:dyDescent="0.2">
      <c r="AD577" s="540"/>
    </row>
    <row r="578" spans="30:30" x14ac:dyDescent="0.2">
      <c r="AD578" s="540"/>
    </row>
    <row r="579" spans="30:30" x14ac:dyDescent="0.2">
      <c r="AD579" s="540"/>
    </row>
    <row r="580" spans="30:30" x14ac:dyDescent="0.2">
      <c r="AD580" s="540"/>
    </row>
    <row r="581" spans="30:30" x14ac:dyDescent="0.2">
      <c r="AD581" s="540"/>
    </row>
    <row r="582" spans="30:30" x14ac:dyDescent="0.2">
      <c r="AD582" s="540"/>
    </row>
    <row r="583" spans="30:30" x14ac:dyDescent="0.2">
      <c r="AD583" s="540"/>
    </row>
    <row r="584" spans="30:30" x14ac:dyDescent="0.2">
      <c r="AD584" s="540"/>
    </row>
    <row r="585" spans="30:30" x14ac:dyDescent="0.2">
      <c r="AD585" s="540"/>
    </row>
    <row r="586" spans="30:30" x14ac:dyDescent="0.2">
      <c r="AD586" s="540"/>
    </row>
    <row r="587" spans="30:30" x14ac:dyDescent="0.2">
      <c r="AD587" s="540"/>
    </row>
    <row r="588" spans="30:30" x14ac:dyDescent="0.2">
      <c r="AD588" s="540"/>
    </row>
    <row r="589" spans="30:30" x14ac:dyDescent="0.2">
      <c r="AD589" s="540"/>
    </row>
    <row r="590" spans="30:30" x14ac:dyDescent="0.2">
      <c r="AD590" s="540"/>
    </row>
    <row r="591" spans="30:30" x14ac:dyDescent="0.2">
      <c r="AD591" s="540"/>
    </row>
    <row r="592" spans="30:30" x14ac:dyDescent="0.2">
      <c r="AD592" s="540"/>
    </row>
    <row r="593" spans="30:30" x14ac:dyDescent="0.2">
      <c r="AD593" s="540"/>
    </row>
    <row r="594" spans="30:30" x14ac:dyDescent="0.2">
      <c r="AD594" s="540"/>
    </row>
    <row r="595" spans="30:30" x14ac:dyDescent="0.2">
      <c r="AD595" s="540"/>
    </row>
    <row r="596" spans="30:30" x14ac:dyDescent="0.2">
      <c r="AD596" s="540"/>
    </row>
    <row r="597" spans="30:30" x14ac:dyDescent="0.2">
      <c r="AD597" s="540"/>
    </row>
    <row r="598" spans="30:30" x14ac:dyDescent="0.2">
      <c r="AD598" s="540"/>
    </row>
    <row r="599" spans="30:30" x14ac:dyDescent="0.2">
      <c r="AD599" s="540"/>
    </row>
    <row r="600" spans="30:30" x14ac:dyDescent="0.2">
      <c r="AD600" s="540"/>
    </row>
    <row r="601" spans="30:30" x14ac:dyDescent="0.2">
      <c r="AD601" s="540"/>
    </row>
    <row r="602" spans="30:30" x14ac:dyDescent="0.2">
      <c r="AD602" s="540"/>
    </row>
    <row r="603" spans="30:30" x14ac:dyDescent="0.2">
      <c r="AD603" s="540"/>
    </row>
    <row r="604" spans="30:30" x14ac:dyDescent="0.2">
      <c r="AD604" s="540"/>
    </row>
    <row r="605" spans="30:30" x14ac:dyDescent="0.2">
      <c r="AD605" s="540"/>
    </row>
    <row r="606" spans="30:30" x14ac:dyDescent="0.2">
      <c r="AD606" s="540"/>
    </row>
    <row r="607" spans="30:30" x14ac:dyDescent="0.2">
      <c r="AD607" s="540"/>
    </row>
    <row r="608" spans="30:30" x14ac:dyDescent="0.2">
      <c r="AD608" s="540"/>
    </row>
    <row r="609" spans="30:30" x14ac:dyDescent="0.2">
      <c r="AD609" s="540"/>
    </row>
    <row r="610" spans="30:30" x14ac:dyDescent="0.2">
      <c r="AD610" s="540"/>
    </row>
    <row r="611" spans="30:30" x14ac:dyDescent="0.2">
      <c r="AD611" s="540"/>
    </row>
    <row r="612" spans="30:30" x14ac:dyDescent="0.2">
      <c r="AD612" s="540"/>
    </row>
    <row r="613" spans="30:30" x14ac:dyDescent="0.2">
      <c r="AD613" s="540"/>
    </row>
    <row r="614" spans="30:30" x14ac:dyDescent="0.2">
      <c r="AD614" s="540"/>
    </row>
    <row r="615" spans="30:30" x14ac:dyDescent="0.2">
      <c r="AD615" s="540"/>
    </row>
    <row r="616" spans="30:30" x14ac:dyDescent="0.2">
      <c r="AD616" s="540"/>
    </row>
    <row r="617" spans="30:30" x14ac:dyDescent="0.2">
      <c r="AD617" s="540"/>
    </row>
    <row r="618" spans="30:30" x14ac:dyDescent="0.2">
      <c r="AD618" s="540"/>
    </row>
    <row r="619" spans="30:30" x14ac:dyDescent="0.2">
      <c r="AD619" s="540"/>
    </row>
    <row r="620" spans="30:30" x14ac:dyDescent="0.2">
      <c r="AD620" s="540"/>
    </row>
    <row r="621" spans="30:30" x14ac:dyDescent="0.2">
      <c r="AD621" s="540"/>
    </row>
    <row r="622" spans="30:30" x14ac:dyDescent="0.2">
      <c r="AD622" s="540"/>
    </row>
    <row r="623" spans="30:30" x14ac:dyDescent="0.2">
      <c r="AD623" s="540"/>
    </row>
    <row r="624" spans="30:30" x14ac:dyDescent="0.2">
      <c r="AD624" s="540"/>
    </row>
    <row r="625" spans="30:30" x14ac:dyDescent="0.2">
      <c r="AD625" s="540"/>
    </row>
    <row r="626" spans="30:30" x14ac:dyDescent="0.2">
      <c r="AD626" s="540"/>
    </row>
    <row r="627" spans="30:30" x14ac:dyDescent="0.2">
      <c r="AD627" s="540"/>
    </row>
    <row r="628" spans="30:30" x14ac:dyDescent="0.2">
      <c r="AD628" s="540"/>
    </row>
    <row r="629" spans="30:30" x14ac:dyDescent="0.2">
      <c r="AD629" s="540"/>
    </row>
    <row r="630" spans="30:30" x14ac:dyDescent="0.2">
      <c r="AD630" s="540"/>
    </row>
    <row r="631" spans="30:30" x14ac:dyDescent="0.2">
      <c r="AD631" s="540"/>
    </row>
    <row r="632" spans="30:30" x14ac:dyDescent="0.2">
      <c r="AD632" s="540"/>
    </row>
    <row r="633" spans="30:30" x14ac:dyDescent="0.2">
      <c r="AD633" s="540"/>
    </row>
    <row r="634" spans="30:30" x14ac:dyDescent="0.2">
      <c r="AD634" s="540"/>
    </row>
    <row r="635" spans="30:30" x14ac:dyDescent="0.2">
      <c r="AD635" s="540"/>
    </row>
    <row r="636" spans="30:30" x14ac:dyDescent="0.2">
      <c r="AD636" s="540"/>
    </row>
    <row r="637" spans="30:30" x14ac:dyDescent="0.2">
      <c r="AD637" s="540"/>
    </row>
    <row r="638" spans="30:30" x14ac:dyDescent="0.2">
      <c r="AD638" s="540"/>
    </row>
    <row r="639" spans="30:30" x14ac:dyDescent="0.2">
      <c r="AD639" s="540"/>
    </row>
    <row r="640" spans="30:30" x14ac:dyDescent="0.2">
      <c r="AD640" s="540"/>
    </row>
    <row r="641" spans="30:30" x14ac:dyDescent="0.2">
      <c r="AD641" s="540"/>
    </row>
    <row r="642" spans="30:30" x14ac:dyDescent="0.2">
      <c r="AD642" s="540"/>
    </row>
    <row r="643" spans="30:30" x14ac:dyDescent="0.2">
      <c r="AD643" s="540"/>
    </row>
    <row r="644" spans="30:30" x14ac:dyDescent="0.2">
      <c r="AD644" s="540"/>
    </row>
    <row r="645" spans="30:30" x14ac:dyDescent="0.2">
      <c r="AD645" s="540"/>
    </row>
    <row r="646" spans="30:30" x14ac:dyDescent="0.2">
      <c r="AD646" s="540"/>
    </row>
    <row r="647" spans="30:30" x14ac:dyDescent="0.2">
      <c r="AD647" s="540"/>
    </row>
    <row r="648" spans="30:30" x14ac:dyDescent="0.2">
      <c r="AD648" s="540"/>
    </row>
    <row r="649" spans="30:30" x14ac:dyDescent="0.2">
      <c r="AD649" s="540"/>
    </row>
    <row r="650" spans="30:30" x14ac:dyDescent="0.2">
      <c r="AD650" s="540"/>
    </row>
    <row r="651" spans="30:30" x14ac:dyDescent="0.2">
      <c r="AD651" s="540"/>
    </row>
    <row r="652" spans="30:30" x14ac:dyDescent="0.2">
      <c r="AD652" s="540"/>
    </row>
    <row r="653" spans="30:30" x14ac:dyDescent="0.2">
      <c r="AD653" s="540"/>
    </row>
    <row r="654" spans="30:30" x14ac:dyDescent="0.2">
      <c r="AD654" s="540"/>
    </row>
    <row r="655" spans="30:30" x14ac:dyDescent="0.2">
      <c r="AD655" s="540"/>
    </row>
    <row r="656" spans="30:30" x14ac:dyDescent="0.2">
      <c r="AD656" s="540"/>
    </row>
    <row r="657" spans="30:30" x14ac:dyDescent="0.2">
      <c r="AD657" s="540"/>
    </row>
    <row r="658" spans="30:30" x14ac:dyDescent="0.2">
      <c r="AD658" s="540"/>
    </row>
    <row r="659" spans="30:30" x14ac:dyDescent="0.2">
      <c r="AD659" s="540"/>
    </row>
    <row r="660" spans="30:30" x14ac:dyDescent="0.2">
      <c r="AD660" s="540"/>
    </row>
    <row r="661" spans="30:30" x14ac:dyDescent="0.2">
      <c r="AD661" s="540"/>
    </row>
    <row r="662" spans="30:30" x14ac:dyDescent="0.2">
      <c r="AD662" s="540"/>
    </row>
    <row r="663" spans="30:30" x14ac:dyDescent="0.2">
      <c r="AD663" s="540"/>
    </row>
    <row r="664" spans="30:30" x14ac:dyDescent="0.2">
      <c r="AD664" s="540"/>
    </row>
    <row r="665" spans="30:30" x14ac:dyDescent="0.2">
      <c r="AD665" s="540"/>
    </row>
    <row r="666" spans="30:30" x14ac:dyDescent="0.2">
      <c r="AD666" s="540"/>
    </row>
    <row r="667" spans="30:30" x14ac:dyDescent="0.2">
      <c r="AD667" s="540"/>
    </row>
    <row r="668" spans="30:30" x14ac:dyDescent="0.2">
      <c r="AD668" s="540"/>
    </row>
    <row r="669" spans="30:30" x14ac:dyDescent="0.2">
      <c r="AD669" s="540"/>
    </row>
    <row r="670" spans="30:30" x14ac:dyDescent="0.2">
      <c r="AD670" s="540"/>
    </row>
    <row r="671" spans="30:30" x14ac:dyDescent="0.2">
      <c r="AD671" s="540"/>
    </row>
    <row r="672" spans="30:30" x14ac:dyDescent="0.2">
      <c r="AD672" s="540"/>
    </row>
    <row r="673" spans="30:30" x14ac:dyDescent="0.2">
      <c r="AD673" s="540"/>
    </row>
    <row r="674" spans="30:30" x14ac:dyDescent="0.2">
      <c r="AD674" s="540"/>
    </row>
    <row r="675" spans="30:30" x14ac:dyDescent="0.2">
      <c r="AD675" s="540"/>
    </row>
    <row r="676" spans="30:30" x14ac:dyDescent="0.2">
      <c r="AD676" s="540"/>
    </row>
    <row r="677" spans="30:30" x14ac:dyDescent="0.2">
      <c r="AD677" s="540"/>
    </row>
    <row r="678" spans="30:30" x14ac:dyDescent="0.2">
      <c r="AD678" s="540"/>
    </row>
    <row r="679" spans="30:30" x14ac:dyDescent="0.2">
      <c r="AD679" s="540"/>
    </row>
    <row r="680" spans="30:30" x14ac:dyDescent="0.2">
      <c r="AD680" s="540"/>
    </row>
    <row r="681" spans="30:30" x14ac:dyDescent="0.2">
      <c r="AD681" s="540"/>
    </row>
    <row r="682" spans="30:30" x14ac:dyDescent="0.2">
      <c r="AD682" s="540"/>
    </row>
    <row r="683" spans="30:30" x14ac:dyDescent="0.2">
      <c r="AD683" s="540"/>
    </row>
    <row r="684" spans="30:30" x14ac:dyDescent="0.2">
      <c r="AD684" s="540"/>
    </row>
    <row r="685" spans="30:30" x14ac:dyDescent="0.2">
      <c r="AD685" s="540"/>
    </row>
    <row r="686" spans="30:30" x14ac:dyDescent="0.2">
      <c r="AD686" s="540"/>
    </row>
    <row r="687" spans="30:30" x14ac:dyDescent="0.2">
      <c r="AD687" s="540"/>
    </row>
    <row r="688" spans="30:30" x14ac:dyDescent="0.2">
      <c r="AD688" s="540"/>
    </row>
    <row r="689" spans="30:30" x14ac:dyDescent="0.2">
      <c r="AD689" s="540"/>
    </row>
    <row r="690" spans="30:30" x14ac:dyDescent="0.2">
      <c r="AD690" s="540"/>
    </row>
    <row r="691" spans="30:30" x14ac:dyDescent="0.2">
      <c r="AD691" s="540"/>
    </row>
    <row r="692" spans="30:30" x14ac:dyDescent="0.2">
      <c r="AD692" s="540"/>
    </row>
    <row r="693" spans="30:30" x14ac:dyDescent="0.2">
      <c r="AD693" s="540"/>
    </row>
    <row r="694" spans="30:30" x14ac:dyDescent="0.2">
      <c r="AD694" s="540"/>
    </row>
    <row r="695" spans="30:30" x14ac:dyDescent="0.2">
      <c r="AD695" s="540"/>
    </row>
    <row r="696" spans="30:30" x14ac:dyDescent="0.2">
      <c r="AD696" s="540"/>
    </row>
    <row r="697" spans="30:30" x14ac:dyDescent="0.2">
      <c r="AD697" s="540"/>
    </row>
    <row r="698" spans="30:30" x14ac:dyDescent="0.2">
      <c r="AD698" s="540"/>
    </row>
    <row r="699" spans="30:30" x14ac:dyDescent="0.2">
      <c r="AD699" s="540"/>
    </row>
    <row r="700" spans="30:30" x14ac:dyDescent="0.2">
      <c r="AD700" s="540"/>
    </row>
    <row r="701" spans="30:30" x14ac:dyDescent="0.2">
      <c r="AD701" s="540"/>
    </row>
    <row r="702" spans="30:30" x14ac:dyDescent="0.2">
      <c r="AD702" s="540"/>
    </row>
    <row r="703" spans="30:30" x14ac:dyDescent="0.2">
      <c r="AD703" s="540"/>
    </row>
    <row r="704" spans="30:30" x14ac:dyDescent="0.2">
      <c r="AD704" s="540"/>
    </row>
    <row r="705" spans="30:30" x14ac:dyDescent="0.2">
      <c r="AD705" s="540"/>
    </row>
    <row r="706" spans="30:30" x14ac:dyDescent="0.2">
      <c r="AD706" s="540"/>
    </row>
    <row r="707" spans="30:30" x14ac:dyDescent="0.2">
      <c r="AD707" s="540"/>
    </row>
    <row r="708" spans="30:30" x14ac:dyDescent="0.2">
      <c r="AD708" s="540"/>
    </row>
    <row r="709" spans="30:30" x14ac:dyDescent="0.2">
      <c r="AD709" s="540"/>
    </row>
    <row r="710" spans="30:30" x14ac:dyDescent="0.2">
      <c r="AD710" s="540"/>
    </row>
    <row r="711" spans="30:30" x14ac:dyDescent="0.2">
      <c r="AD711" s="540"/>
    </row>
    <row r="712" spans="30:30" x14ac:dyDescent="0.2">
      <c r="AD712" s="540"/>
    </row>
    <row r="713" spans="30:30" x14ac:dyDescent="0.2">
      <c r="AD713" s="540"/>
    </row>
    <row r="714" spans="30:30" x14ac:dyDescent="0.2">
      <c r="AD714" s="540"/>
    </row>
    <row r="715" spans="30:30" x14ac:dyDescent="0.2">
      <c r="AD715" s="540"/>
    </row>
    <row r="716" spans="30:30" x14ac:dyDescent="0.2">
      <c r="AD716" s="540"/>
    </row>
    <row r="717" spans="30:30" x14ac:dyDescent="0.2">
      <c r="AD717" s="540"/>
    </row>
    <row r="718" spans="30:30" x14ac:dyDescent="0.2">
      <c r="AD718" s="540"/>
    </row>
    <row r="719" spans="30:30" x14ac:dyDescent="0.2">
      <c r="AD719" s="540"/>
    </row>
    <row r="720" spans="30:30" x14ac:dyDescent="0.2">
      <c r="AD720" s="540"/>
    </row>
    <row r="721" spans="30:30" x14ac:dyDescent="0.2">
      <c r="AD721" s="540"/>
    </row>
    <row r="722" spans="30:30" x14ac:dyDescent="0.2">
      <c r="AD722" s="540"/>
    </row>
    <row r="723" spans="30:30" x14ac:dyDescent="0.2">
      <c r="AD723" s="540"/>
    </row>
    <row r="724" spans="30:30" x14ac:dyDescent="0.2">
      <c r="AD724" s="540"/>
    </row>
    <row r="725" spans="30:30" x14ac:dyDescent="0.2">
      <c r="AD725" s="540"/>
    </row>
    <row r="726" spans="30:30" x14ac:dyDescent="0.2">
      <c r="AD726" s="540"/>
    </row>
    <row r="727" spans="30:30" x14ac:dyDescent="0.2">
      <c r="AD727" s="540"/>
    </row>
    <row r="728" spans="30:30" x14ac:dyDescent="0.2">
      <c r="AD728" s="540"/>
    </row>
    <row r="729" spans="30:30" x14ac:dyDescent="0.2">
      <c r="AD729" s="540"/>
    </row>
    <row r="730" spans="30:30" x14ac:dyDescent="0.2">
      <c r="AD730" s="540"/>
    </row>
    <row r="731" spans="30:30" x14ac:dyDescent="0.2">
      <c r="AD731" s="540"/>
    </row>
    <row r="732" spans="30:30" x14ac:dyDescent="0.2">
      <c r="AD732" s="540"/>
    </row>
    <row r="733" spans="30:30" x14ac:dyDescent="0.2">
      <c r="AD733" s="540"/>
    </row>
    <row r="734" spans="30:30" x14ac:dyDescent="0.2">
      <c r="AD734" s="540"/>
    </row>
    <row r="735" spans="30:30" x14ac:dyDescent="0.2">
      <c r="AD735" s="540"/>
    </row>
    <row r="736" spans="30:30" x14ac:dyDescent="0.2">
      <c r="AD736" s="540"/>
    </row>
    <row r="737" spans="30:30" x14ac:dyDescent="0.2">
      <c r="AD737" s="540"/>
    </row>
    <row r="738" spans="30:30" x14ac:dyDescent="0.2">
      <c r="AD738" s="540"/>
    </row>
    <row r="739" spans="30:30" x14ac:dyDescent="0.2">
      <c r="AD739" s="540"/>
    </row>
    <row r="740" spans="30:30" x14ac:dyDescent="0.2">
      <c r="AD740" s="540"/>
    </row>
    <row r="741" spans="30:30" x14ac:dyDescent="0.2">
      <c r="AD741" s="540"/>
    </row>
    <row r="742" spans="30:30" x14ac:dyDescent="0.2">
      <c r="AD742" s="540"/>
    </row>
    <row r="743" spans="30:30" x14ac:dyDescent="0.2">
      <c r="AD743" s="540"/>
    </row>
    <row r="744" spans="30:30" x14ac:dyDescent="0.2">
      <c r="AD744" s="540"/>
    </row>
    <row r="745" spans="30:30" x14ac:dyDescent="0.2">
      <c r="AD745" s="540"/>
    </row>
    <row r="746" spans="30:30" x14ac:dyDescent="0.2">
      <c r="AD746" s="540"/>
    </row>
    <row r="747" spans="30:30" x14ac:dyDescent="0.2">
      <c r="AD747" s="540"/>
    </row>
    <row r="748" spans="30:30" x14ac:dyDescent="0.2">
      <c r="AD748" s="540"/>
    </row>
    <row r="749" spans="30:30" x14ac:dyDescent="0.2">
      <c r="AD749" s="540"/>
    </row>
    <row r="750" spans="30:30" x14ac:dyDescent="0.2">
      <c r="AD750" s="540"/>
    </row>
    <row r="751" spans="30:30" x14ac:dyDescent="0.2">
      <c r="AD751" s="540"/>
    </row>
    <row r="752" spans="30:30" x14ac:dyDescent="0.2">
      <c r="AD752" s="540"/>
    </row>
    <row r="753" spans="30:30" x14ac:dyDescent="0.2">
      <c r="AD753" s="540"/>
    </row>
    <row r="754" spans="30:30" x14ac:dyDescent="0.2">
      <c r="AD754" s="540"/>
    </row>
    <row r="755" spans="30:30" x14ac:dyDescent="0.2">
      <c r="AD755" s="540"/>
    </row>
    <row r="756" spans="30:30" x14ac:dyDescent="0.2">
      <c r="AD756" s="540"/>
    </row>
    <row r="757" spans="30:30" x14ac:dyDescent="0.2">
      <c r="AD757" s="540"/>
    </row>
    <row r="758" spans="30:30" x14ac:dyDescent="0.2">
      <c r="AD758" s="540"/>
    </row>
    <row r="759" spans="30:30" x14ac:dyDescent="0.2">
      <c r="AD759" s="540"/>
    </row>
    <row r="760" spans="30:30" x14ac:dyDescent="0.2">
      <c r="AD760" s="540"/>
    </row>
    <row r="761" spans="30:30" x14ac:dyDescent="0.2">
      <c r="AD761" s="540"/>
    </row>
    <row r="762" spans="30:30" x14ac:dyDescent="0.2">
      <c r="AD762" s="540"/>
    </row>
    <row r="763" spans="30:30" x14ac:dyDescent="0.2">
      <c r="AD763" s="540"/>
    </row>
    <row r="764" spans="30:30" x14ac:dyDescent="0.2">
      <c r="AD764" s="540"/>
    </row>
    <row r="765" spans="30:30" x14ac:dyDescent="0.2">
      <c r="AD765" s="540"/>
    </row>
    <row r="766" spans="30:30" x14ac:dyDescent="0.2">
      <c r="AD766" s="540"/>
    </row>
    <row r="767" spans="30:30" x14ac:dyDescent="0.2">
      <c r="AD767" s="540"/>
    </row>
    <row r="768" spans="30:30" x14ac:dyDescent="0.2">
      <c r="AD768" s="540"/>
    </row>
    <row r="769" spans="30:30" x14ac:dyDescent="0.2">
      <c r="AD769" s="540"/>
    </row>
    <row r="770" spans="30:30" x14ac:dyDescent="0.2">
      <c r="AD770" s="540"/>
    </row>
    <row r="771" spans="30:30" x14ac:dyDescent="0.2">
      <c r="AD771" s="540"/>
    </row>
    <row r="772" spans="30:30" x14ac:dyDescent="0.2">
      <c r="AD772" s="540"/>
    </row>
    <row r="773" spans="30:30" x14ac:dyDescent="0.2">
      <c r="AD773" s="540"/>
    </row>
    <row r="774" spans="30:30" x14ac:dyDescent="0.2">
      <c r="AD774" s="540"/>
    </row>
    <row r="775" spans="30:30" x14ac:dyDescent="0.2">
      <c r="AD775" s="540"/>
    </row>
    <row r="776" spans="30:30" x14ac:dyDescent="0.2">
      <c r="AD776" s="540"/>
    </row>
    <row r="777" spans="30:30" x14ac:dyDescent="0.2">
      <c r="AD777" s="540"/>
    </row>
    <row r="778" spans="30:30" x14ac:dyDescent="0.2">
      <c r="AD778" s="540"/>
    </row>
    <row r="779" spans="30:30" x14ac:dyDescent="0.2">
      <c r="AD779" s="540"/>
    </row>
    <row r="780" spans="30:30" x14ac:dyDescent="0.2">
      <c r="AD780" s="540"/>
    </row>
    <row r="781" spans="30:30" x14ac:dyDescent="0.2">
      <c r="AD781" s="540"/>
    </row>
    <row r="782" spans="30:30" x14ac:dyDescent="0.2">
      <c r="AD782" s="540"/>
    </row>
    <row r="783" spans="30:30" x14ac:dyDescent="0.2">
      <c r="AD783" s="540"/>
    </row>
    <row r="784" spans="30:30" x14ac:dyDescent="0.2">
      <c r="AD784" s="540"/>
    </row>
    <row r="785" spans="30:30" x14ac:dyDescent="0.2">
      <c r="AD785" s="540"/>
    </row>
    <row r="786" spans="30:30" x14ac:dyDescent="0.2">
      <c r="AD786" s="540"/>
    </row>
    <row r="787" spans="30:30" x14ac:dyDescent="0.2">
      <c r="AD787" s="540"/>
    </row>
    <row r="788" spans="30:30" x14ac:dyDescent="0.2">
      <c r="AD788" s="540"/>
    </row>
    <row r="789" spans="30:30" x14ac:dyDescent="0.2">
      <c r="AD789" s="540"/>
    </row>
    <row r="790" spans="30:30" x14ac:dyDescent="0.2">
      <c r="AD790" s="540"/>
    </row>
    <row r="791" spans="30:30" x14ac:dyDescent="0.2">
      <c r="AD791" s="540"/>
    </row>
    <row r="792" spans="30:30" x14ac:dyDescent="0.2">
      <c r="AD792" s="540"/>
    </row>
    <row r="793" spans="30:30" x14ac:dyDescent="0.2">
      <c r="AD793" s="540"/>
    </row>
    <row r="794" spans="30:30" x14ac:dyDescent="0.2">
      <c r="AD794" s="540"/>
    </row>
    <row r="795" spans="30:30" x14ac:dyDescent="0.2">
      <c r="AD795" s="540"/>
    </row>
    <row r="796" spans="30:30" x14ac:dyDescent="0.2">
      <c r="AD796" s="540"/>
    </row>
    <row r="797" spans="30:30" x14ac:dyDescent="0.2">
      <c r="AD797" s="540"/>
    </row>
    <row r="798" spans="30:30" x14ac:dyDescent="0.2">
      <c r="AD798" s="540"/>
    </row>
    <row r="799" spans="30:30" x14ac:dyDescent="0.2">
      <c r="AD799" s="540"/>
    </row>
    <row r="800" spans="30:30" x14ac:dyDescent="0.2">
      <c r="AD800" s="540"/>
    </row>
    <row r="801" spans="30:30" x14ac:dyDescent="0.2">
      <c r="AD801" s="540"/>
    </row>
    <row r="802" spans="30:30" x14ac:dyDescent="0.2">
      <c r="AD802" s="540"/>
    </row>
    <row r="803" spans="30:30" x14ac:dyDescent="0.2">
      <c r="AD803" s="540"/>
    </row>
    <row r="804" spans="30:30" x14ac:dyDescent="0.2">
      <c r="AD804" s="540"/>
    </row>
    <row r="805" spans="30:30" x14ac:dyDescent="0.2">
      <c r="AD805" s="540"/>
    </row>
    <row r="806" spans="30:30" x14ac:dyDescent="0.2">
      <c r="AD806" s="540"/>
    </row>
    <row r="807" spans="30:30" x14ac:dyDescent="0.2">
      <c r="AD807" s="540"/>
    </row>
    <row r="808" spans="30:30" x14ac:dyDescent="0.2">
      <c r="AD808" s="540"/>
    </row>
    <row r="809" spans="30:30" x14ac:dyDescent="0.2">
      <c r="AD809" s="540"/>
    </row>
    <row r="810" spans="30:30" x14ac:dyDescent="0.2">
      <c r="AD810" s="540"/>
    </row>
    <row r="811" spans="30:30" x14ac:dyDescent="0.2">
      <c r="AD811" s="540"/>
    </row>
    <row r="812" spans="30:30" x14ac:dyDescent="0.2">
      <c r="AD812" s="540"/>
    </row>
    <row r="813" spans="30:30" x14ac:dyDescent="0.2">
      <c r="AD813" s="540"/>
    </row>
    <row r="814" spans="30:30" x14ac:dyDescent="0.2">
      <c r="AD814" s="540"/>
    </row>
    <row r="815" spans="30:30" x14ac:dyDescent="0.2">
      <c r="AD815" s="540"/>
    </row>
    <row r="816" spans="30:30" x14ac:dyDescent="0.2">
      <c r="AD816" s="540"/>
    </row>
    <row r="817" spans="30:30" x14ac:dyDescent="0.2">
      <c r="AD817" s="540"/>
    </row>
    <row r="818" spans="30:30" x14ac:dyDescent="0.2">
      <c r="AD818" s="540"/>
    </row>
    <row r="819" spans="30:30" x14ac:dyDescent="0.2">
      <c r="AD819" s="540"/>
    </row>
    <row r="820" spans="30:30" x14ac:dyDescent="0.2">
      <c r="AD820" s="540"/>
    </row>
    <row r="821" spans="30:30" x14ac:dyDescent="0.2">
      <c r="AD821" s="540"/>
    </row>
    <row r="822" spans="30:30" x14ac:dyDescent="0.2">
      <c r="AD822" s="540"/>
    </row>
    <row r="823" spans="30:30" x14ac:dyDescent="0.2">
      <c r="AD823" s="540"/>
    </row>
    <row r="824" spans="30:30" x14ac:dyDescent="0.2">
      <c r="AD824" s="540"/>
    </row>
    <row r="825" spans="30:30" x14ac:dyDescent="0.2">
      <c r="AD825" s="540"/>
    </row>
    <row r="826" spans="30:30" x14ac:dyDescent="0.2">
      <c r="AD826" s="540"/>
    </row>
    <row r="827" spans="30:30" x14ac:dyDescent="0.2">
      <c r="AD827" s="540"/>
    </row>
    <row r="828" spans="30:30" x14ac:dyDescent="0.2">
      <c r="AD828" s="540"/>
    </row>
    <row r="829" spans="30:30" x14ac:dyDescent="0.2">
      <c r="AD829" s="540"/>
    </row>
    <row r="830" spans="30:30" x14ac:dyDescent="0.2">
      <c r="AD830" s="540"/>
    </row>
    <row r="831" spans="30:30" x14ac:dyDescent="0.2">
      <c r="AD831" s="540"/>
    </row>
    <row r="832" spans="30:30" x14ac:dyDescent="0.2">
      <c r="AD832" s="540"/>
    </row>
    <row r="833" spans="30:30" x14ac:dyDescent="0.2">
      <c r="AD833" s="540"/>
    </row>
    <row r="834" spans="30:30" x14ac:dyDescent="0.2">
      <c r="AD834" s="540"/>
    </row>
    <row r="835" spans="30:30" x14ac:dyDescent="0.2">
      <c r="AD835" s="540"/>
    </row>
    <row r="836" spans="30:30" x14ac:dyDescent="0.2">
      <c r="AD836" s="540"/>
    </row>
    <row r="837" spans="30:30" x14ac:dyDescent="0.2">
      <c r="AD837" s="540"/>
    </row>
    <row r="838" spans="30:30" x14ac:dyDescent="0.2">
      <c r="AD838" s="540"/>
    </row>
    <row r="839" spans="30:30" x14ac:dyDescent="0.2">
      <c r="AD839" s="540"/>
    </row>
    <row r="840" spans="30:30" x14ac:dyDescent="0.2">
      <c r="AD840" s="540"/>
    </row>
    <row r="841" spans="30:30" x14ac:dyDescent="0.2">
      <c r="AD841" s="540"/>
    </row>
    <row r="842" spans="30:30" x14ac:dyDescent="0.2">
      <c r="AD842" s="540"/>
    </row>
    <row r="843" spans="30:30" x14ac:dyDescent="0.2">
      <c r="AD843" s="540"/>
    </row>
    <row r="844" spans="30:30" x14ac:dyDescent="0.2">
      <c r="AD844" s="540"/>
    </row>
    <row r="845" spans="30:30" x14ac:dyDescent="0.2">
      <c r="AD845" s="540"/>
    </row>
    <row r="846" spans="30:30" x14ac:dyDescent="0.2">
      <c r="AD846" s="540"/>
    </row>
    <row r="847" spans="30:30" x14ac:dyDescent="0.2">
      <c r="AD847" s="540"/>
    </row>
    <row r="848" spans="30:30" x14ac:dyDescent="0.2">
      <c r="AD848" s="540"/>
    </row>
    <row r="849" spans="30:30" x14ac:dyDescent="0.2">
      <c r="AD849" s="540"/>
    </row>
    <row r="850" spans="30:30" x14ac:dyDescent="0.2">
      <c r="AD850" s="540"/>
    </row>
    <row r="851" spans="30:30" x14ac:dyDescent="0.2">
      <c r="AD851" s="540"/>
    </row>
    <row r="852" spans="30:30" x14ac:dyDescent="0.2">
      <c r="AD852" s="540"/>
    </row>
    <row r="853" spans="30:30" x14ac:dyDescent="0.2">
      <c r="AD853" s="540"/>
    </row>
    <row r="854" spans="30:30" x14ac:dyDescent="0.2">
      <c r="AD854" s="540"/>
    </row>
    <row r="855" spans="30:30" x14ac:dyDescent="0.2">
      <c r="AD855" s="540"/>
    </row>
    <row r="856" spans="30:30" x14ac:dyDescent="0.2">
      <c r="AD856" s="540"/>
    </row>
    <row r="857" spans="30:30" x14ac:dyDescent="0.2">
      <c r="AD857" s="540"/>
    </row>
    <row r="858" spans="30:30" x14ac:dyDescent="0.2">
      <c r="AD858" s="540"/>
    </row>
    <row r="859" spans="30:30" x14ac:dyDescent="0.2">
      <c r="AD859" s="540"/>
    </row>
    <row r="860" spans="30:30" x14ac:dyDescent="0.2">
      <c r="AD860" s="540"/>
    </row>
    <row r="861" spans="30:30" x14ac:dyDescent="0.2">
      <c r="AD861" s="540"/>
    </row>
    <row r="862" spans="30:30" x14ac:dyDescent="0.2">
      <c r="AD862" s="540"/>
    </row>
    <row r="863" spans="30:30" x14ac:dyDescent="0.2">
      <c r="AD863" s="540"/>
    </row>
    <row r="864" spans="30:30" x14ac:dyDescent="0.2">
      <c r="AD864" s="540"/>
    </row>
    <row r="865" spans="30:30" x14ac:dyDescent="0.2">
      <c r="AD865" s="540"/>
    </row>
    <row r="866" spans="30:30" x14ac:dyDescent="0.2">
      <c r="AD866" s="540"/>
    </row>
    <row r="867" spans="30:30" x14ac:dyDescent="0.2">
      <c r="AD867" s="540"/>
    </row>
    <row r="868" spans="30:30" x14ac:dyDescent="0.2">
      <c r="AD868" s="540"/>
    </row>
    <row r="869" spans="30:30" x14ac:dyDescent="0.2">
      <c r="AD869" s="540"/>
    </row>
    <row r="870" spans="30:30" x14ac:dyDescent="0.2">
      <c r="AD870" s="540"/>
    </row>
    <row r="871" spans="30:30" x14ac:dyDescent="0.2">
      <c r="AD871" s="540"/>
    </row>
    <row r="872" spans="30:30" x14ac:dyDescent="0.2">
      <c r="AD872" s="540"/>
    </row>
    <row r="873" spans="30:30" x14ac:dyDescent="0.2">
      <c r="AD873" s="540"/>
    </row>
    <row r="874" spans="30:30" x14ac:dyDescent="0.2">
      <c r="AD874" s="540"/>
    </row>
    <row r="875" spans="30:30" x14ac:dyDescent="0.2">
      <c r="AD875" s="540"/>
    </row>
    <row r="876" spans="30:30" x14ac:dyDescent="0.2">
      <c r="AD876" s="540"/>
    </row>
    <row r="877" spans="30:30" x14ac:dyDescent="0.2">
      <c r="AD877" s="540"/>
    </row>
    <row r="878" spans="30:30" x14ac:dyDescent="0.2">
      <c r="AD878" s="540"/>
    </row>
    <row r="879" spans="30:30" x14ac:dyDescent="0.2">
      <c r="AD879" s="540"/>
    </row>
    <row r="880" spans="30:30" x14ac:dyDescent="0.2">
      <c r="AD880" s="540"/>
    </row>
    <row r="881" spans="30:30" x14ac:dyDescent="0.2">
      <c r="AD881" s="540"/>
    </row>
    <row r="882" spans="30:30" x14ac:dyDescent="0.2">
      <c r="AD882" s="540"/>
    </row>
    <row r="883" spans="30:30" x14ac:dyDescent="0.2">
      <c r="AD883" s="540"/>
    </row>
    <row r="884" spans="30:30" x14ac:dyDescent="0.2">
      <c r="AD884" s="540"/>
    </row>
    <row r="885" spans="30:30" x14ac:dyDescent="0.2">
      <c r="AD885" s="540"/>
    </row>
    <row r="886" spans="30:30" x14ac:dyDescent="0.2">
      <c r="AD886" s="540"/>
    </row>
    <row r="887" spans="30:30" x14ac:dyDescent="0.2">
      <c r="AD887" s="540"/>
    </row>
    <row r="888" spans="30:30" x14ac:dyDescent="0.2">
      <c r="AD888" s="540"/>
    </row>
    <row r="889" spans="30:30" x14ac:dyDescent="0.2">
      <c r="AD889" s="540"/>
    </row>
    <row r="890" spans="30:30" x14ac:dyDescent="0.2">
      <c r="AD890" s="540"/>
    </row>
    <row r="891" spans="30:30" x14ac:dyDescent="0.2">
      <c r="AD891" s="540"/>
    </row>
    <row r="892" spans="30:30" x14ac:dyDescent="0.2">
      <c r="AD892" s="540"/>
    </row>
    <row r="893" spans="30:30" x14ac:dyDescent="0.2">
      <c r="AD893" s="540"/>
    </row>
    <row r="894" spans="30:30" x14ac:dyDescent="0.2">
      <c r="AD894" s="540"/>
    </row>
    <row r="895" spans="30:30" x14ac:dyDescent="0.2">
      <c r="AD895" s="540"/>
    </row>
    <row r="896" spans="30:30" x14ac:dyDescent="0.2">
      <c r="AD896" s="540"/>
    </row>
    <row r="897" spans="30:30" x14ac:dyDescent="0.2">
      <c r="AD897" s="540"/>
    </row>
    <row r="898" spans="30:30" x14ac:dyDescent="0.2">
      <c r="AD898" s="540"/>
    </row>
    <row r="899" spans="30:30" x14ac:dyDescent="0.2">
      <c r="AD899" s="540"/>
    </row>
    <row r="900" spans="30:30" x14ac:dyDescent="0.2">
      <c r="AD900" s="540"/>
    </row>
    <row r="901" spans="30:30" x14ac:dyDescent="0.2">
      <c r="AD901" s="540"/>
    </row>
    <row r="902" spans="30:30" x14ac:dyDescent="0.2">
      <c r="AD902" s="540"/>
    </row>
    <row r="903" spans="30:30" x14ac:dyDescent="0.2">
      <c r="AD903" s="540"/>
    </row>
    <row r="904" spans="30:30" x14ac:dyDescent="0.2">
      <c r="AD904" s="540"/>
    </row>
    <row r="905" spans="30:30" x14ac:dyDescent="0.2">
      <c r="AD905" s="540"/>
    </row>
    <row r="906" spans="30:30" x14ac:dyDescent="0.2">
      <c r="AD906" s="540"/>
    </row>
    <row r="907" spans="30:30" x14ac:dyDescent="0.2">
      <c r="AD907" s="540"/>
    </row>
    <row r="908" spans="30:30" x14ac:dyDescent="0.2">
      <c r="AD908" s="540"/>
    </row>
    <row r="909" spans="30:30" x14ac:dyDescent="0.2">
      <c r="AD909" s="540"/>
    </row>
    <row r="910" spans="30:30" x14ac:dyDescent="0.2">
      <c r="AD910" s="540"/>
    </row>
    <row r="911" spans="30:30" x14ac:dyDescent="0.2">
      <c r="AD911" s="540"/>
    </row>
    <row r="912" spans="30:30" x14ac:dyDescent="0.2">
      <c r="AD912" s="540"/>
    </row>
    <row r="913" spans="30:30" x14ac:dyDescent="0.2">
      <c r="AD913" s="540"/>
    </row>
    <row r="914" spans="30:30" x14ac:dyDescent="0.2">
      <c r="AD914" s="540"/>
    </row>
    <row r="915" spans="30:30" x14ac:dyDescent="0.2">
      <c r="AD915" s="540"/>
    </row>
    <row r="916" spans="30:30" x14ac:dyDescent="0.2">
      <c r="AD916" s="540"/>
    </row>
    <row r="917" spans="30:30" x14ac:dyDescent="0.2">
      <c r="AD917" s="540"/>
    </row>
    <row r="918" spans="30:30" x14ac:dyDescent="0.2">
      <c r="AD918" s="540"/>
    </row>
    <row r="919" spans="30:30" x14ac:dyDescent="0.2">
      <c r="AD919" s="540"/>
    </row>
    <row r="920" spans="30:30" x14ac:dyDescent="0.2">
      <c r="AD920" s="540"/>
    </row>
    <row r="921" spans="30:30" x14ac:dyDescent="0.2">
      <c r="AD921" s="540"/>
    </row>
    <row r="922" spans="30:30" x14ac:dyDescent="0.2">
      <c r="AD922" s="540"/>
    </row>
    <row r="923" spans="30:30" x14ac:dyDescent="0.2">
      <c r="AD923" s="540"/>
    </row>
    <row r="924" spans="30:30" x14ac:dyDescent="0.2">
      <c r="AD924" s="540"/>
    </row>
    <row r="925" spans="30:30" x14ac:dyDescent="0.2">
      <c r="AD925" s="540"/>
    </row>
    <row r="926" spans="30:30" x14ac:dyDescent="0.2">
      <c r="AD926" s="540"/>
    </row>
    <row r="927" spans="30:30" x14ac:dyDescent="0.2">
      <c r="AD927" s="540"/>
    </row>
    <row r="928" spans="30:30" x14ac:dyDescent="0.2">
      <c r="AD928" s="540"/>
    </row>
    <row r="929" spans="30:30" x14ac:dyDescent="0.2">
      <c r="AD929" s="540"/>
    </row>
    <row r="930" spans="30:30" x14ac:dyDescent="0.2">
      <c r="AD930" s="540"/>
    </row>
    <row r="931" spans="30:30" x14ac:dyDescent="0.2">
      <c r="AD931" s="540"/>
    </row>
    <row r="932" spans="30:30" x14ac:dyDescent="0.2">
      <c r="AD932" s="540"/>
    </row>
    <row r="933" spans="30:30" x14ac:dyDescent="0.2">
      <c r="AD933" s="540"/>
    </row>
    <row r="934" spans="30:30" x14ac:dyDescent="0.2">
      <c r="AD934" s="540"/>
    </row>
    <row r="935" spans="30:30" x14ac:dyDescent="0.2">
      <c r="AD935" s="540"/>
    </row>
    <row r="936" spans="30:30" x14ac:dyDescent="0.2">
      <c r="AD936" s="540"/>
    </row>
    <row r="937" spans="30:30" x14ac:dyDescent="0.2">
      <c r="AD937" s="540"/>
    </row>
    <row r="938" spans="30:30" x14ac:dyDescent="0.2">
      <c r="AD938" s="540"/>
    </row>
    <row r="939" spans="30:30" x14ac:dyDescent="0.2">
      <c r="AD939" s="540"/>
    </row>
    <row r="940" spans="30:30" x14ac:dyDescent="0.2">
      <c r="AD940" s="540"/>
    </row>
    <row r="941" spans="30:30" x14ac:dyDescent="0.2">
      <c r="AD941" s="540"/>
    </row>
    <row r="942" spans="30:30" x14ac:dyDescent="0.2">
      <c r="AD942" s="540"/>
    </row>
    <row r="943" spans="30:30" x14ac:dyDescent="0.2">
      <c r="AD943" s="540"/>
    </row>
    <row r="944" spans="30:30" x14ac:dyDescent="0.2">
      <c r="AD944" s="540"/>
    </row>
    <row r="945" spans="30:30" x14ac:dyDescent="0.2">
      <c r="AD945" s="540"/>
    </row>
    <row r="946" spans="30:30" x14ac:dyDescent="0.2">
      <c r="AD946" s="540"/>
    </row>
    <row r="947" spans="30:30" x14ac:dyDescent="0.2">
      <c r="AD947" s="540"/>
    </row>
    <row r="948" spans="30:30" x14ac:dyDescent="0.2">
      <c r="AD948" s="540"/>
    </row>
    <row r="949" spans="30:30" x14ac:dyDescent="0.2">
      <c r="AD949" s="540"/>
    </row>
    <row r="950" spans="30:30" x14ac:dyDescent="0.2">
      <c r="AD950" s="540"/>
    </row>
    <row r="951" spans="30:30" x14ac:dyDescent="0.2">
      <c r="AD951" s="540"/>
    </row>
    <row r="952" spans="30:30" x14ac:dyDescent="0.2">
      <c r="AD952" s="540"/>
    </row>
    <row r="953" spans="30:30" x14ac:dyDescent="0.2">
      <c r="AD953" s="540"/>
    </row>
    <row r="954" spans="30:30" x14ac:dyDescent="0.2">
      <c r="AD954" s="540"/>
    </row>
    <row r="955" spans="30:30" x14ac:dyDescent="0.2">
      <c r="AD955" s="540"/>
    </row>
    <row r="956" spans="30:30" x14ac:dyDescent="0.2">
      <c r="AD956" s="540"/>
    </row>
    <row r="957" spans="30:30" x14ac:dyDescent="0.2">
      <c r="AD957" s="540"/>
    </row>
    <row r="958" spans="30:30" x14ac:dyDescent="0.2">
      <c r="AD958" s="540"/>
    </row>
    <row r="959" spans="30:30" x14ac:dyDescent="0.2">
      <c r="AD959" s="540"/>
    </row>
    <row r="960" spans="30:30" x14ac:dyDescent="0.2">
      <c r="AD960" s="540"/>
    </row>
    <row r="961" spans="30:30" x14ac:dyDescent="0.2">
      <c r="AD961" s="540"/>
    </row>
    <row r="962" spans="30:30" x14ac:dyDescent="0.2">
      <c r="AD962" s="540"/>
    </row>
    <row r="963" spans="30:30" x14ac:dyDescent="0.2">
      <c r="AD963" s="540"/>
    </row>
    <row r="964" spans="30:30" x14ac:dyDescent="0.2">
      <c r="AD964" s="540"/>
    </row>
    <row r="965" spans="30:30" x14ac:dyDescent="0.2">
      <c r="AD965" s="540"/>
    </row>
    <row r="966" spans="30:30" x14ac:dyDescent="0.2">
      <c r="AD966" s="540"/>
    </row>
    <row r="967" spans="30:30" x14ac:dyDescent="0.2">
      <c r="AD967" s="540"/>
    </row>
    <row r="968" spans="30:30" x14ac:dyDescent="0.2">
      <c r="AD968" s="540"/>
    </row>
    <row r="969" spans="30:30" x14ac:dyDescent="0.2">
      <c r="AD969" s="540"/>
    </row>
    <row r="970" spans="30:30" x14ac:dyDescent="0.2">
      <c r="AD970" s="540"/>
    </row>
    <row r="971" spans="30:30" x14ac:dyDescent="0.2">
      <c r="AD971" s="540"/>
    </row>
    <row r="972" spans="30:30" x14ac:dyDescent="0.2">
      <c r="AD972" s="540"/>
    </row>
    <row r="973" spans="30:30" x14ac:dyDescent="0.2">
      <c r="AD973" s="540"/>
    </row>
    <row r="974" spans="30:30" x14ac:dyDescent="0.2">
      <c r="AD974" s="540"/>
    </row>
    <row r="975" spans="30:30" x14ac:dyDescent="0.2">
      <c r="AD975" s="540"/>
    </row>
    <row r="976" spans="30:30" x14ac:dyDescent="0.2">
      <c r="AD976" s="540"/>
    </row>
    <row r="977" spans="30:30" x14ac:dyDescent="0.2">
      <c r="AD977" s="540"/>
    </row>
    <row r="978" spans="30:30" x14ac:dyDescent="0.2">
      <c r="AD978" s="540"/>
    </row>
    <row r="979" spans="30:30" x14ac:dyDescent="0.2">
      <c r="AD979" s="540"/>
    </row>
    <row r="980" spans="30:30" x14ac:dyDescent="0.2">
      <c r="AD980" s="540"/>
    </row>
    <row r="981" spans="30:30" x14ac:dyDescent="0.2">
      <c r="AD981" s="540"/>
    </row>
    <row r="982" spans="30:30" x14ac:dyDescent="0.2">
      <c r="AD982" s="540"/>
    </row>
    <row r="983" spans="30:30" x14ac:dyDescent="0.2">
      <c r="AD983" s="540"/>
    </row>
    <row r="984" spans="30:30" x14ac:dyDescent="0.2">
      <c r="AD984" s="540"/>
    </row>
    <row r="985" spans="30:30" x14ac:dyDescent="0.2">
      <c r="AD985" s="540"/>
    </row>
    <row r="986" spans="30:30" x14ac:dyDescent="0.2">
      <c r="AD986" s="540"/>
    </row>
    <row r="987" spans="30:30" x14ac:dyDescent="0.2">
      <c r="AD987" s="540"/>
    </row>
    <row r="988" spans="30:30" x14ac:dyDescent="0.2">
      <c r="AD988" s="540"/>
    </row>
    <row r="989" spans="30:30" x14ac:dyDescent="0.2">
      <c r="AD989" s="540"/>
    </row>
    <row r="990" spans="30:30" x14ac:dyDescent="0.2">
      <c r="AD990" s="540"/>
    </row>
    <row r="991" spans="30:30" x14ac:dyDescent="0.2">
      <c r="AD991" s="540"/>
    </row>
    <row r="992" spans="30:30" x14ac:dyDescent="0.2">
      <c r="AD992" s="540"/>
    </row>
    <row r="993" spans="30:30" x14ac:dyDescent="0.2">
      <c r="AD993" s="540"/>
    </row>
    <row r="994" spans="30:30" x14ac:dyDescent="0.2">
      <c r="AD994" s="540"/>
    </row>
    <row r="995" spans="30:30" x14ac:dyDescent="0.2">
      <c r="AD995" s="540"/>
    </row>
    <row r="996" spans="30:30" x14ac:dyDescent="0.2">
      <c r="AD996" s="540"/>
    </row>
    <row r="997" spans="30:30" x14ac:dyDescent="0.2">
      <c r="AD997" s="540"/>
    </row>
    <row r="998" spans="30:30" x14ac:dyDescent="0.2">
      <c r="AD998" s="540"/>
    </row>
    <row r="999" spans="30:30" x14ac:dyDescent="0.2">
      <c r="AD999" s="540"/>
    </row>
    <row r="1000" spans="30:30" x14ac:dyDescent="0.2">
      <c r="AD1000" s="540"/>
    </row>
    <row r="1001" spans="30:30" x14ac:dyDescent="0.2">
      <c r="AD1001" s="540"/>
    </row>
    <row r="1002" spans="30:30" x14ac:dyDescent="0.2">
      <c r="AD1002" s="540"/>
    </row>
    <row r="1003" spans="30:30" x14ac:dyDescent="0.2">
      <c r="AD1003" s="540"/>
    </row>
    <row r="1004" spans="30:30" x14ac:dyDescent="0.2">
      <c r="AD1004" s="540"/>
    </row>
    <row r="1005" spans="30:30" x14ac:dyDescent="0.2">
      <c r="AD1005" s="540"/>
    </row>
    <row r="1006" spans="30:30" x14ac:dyDescent="0.2">
      <c r="AD1006" s="540"/>
    </row>
    <row r="1007" spans="30:30" x14ac:dyDescent="0.2">
      <c r="AD1007" s="540"/>
    </row>
    <row r="1008" spans="30:30" x14ac:dyDescent="0.2">
      <c r="AD1008" s="540"/>
    </row>
    <row r="1009" spans="30:30" x14ac:dyDescent="0.2">
      <c r="AD1009" s="540"/>
    </row>
    <row r="1010" spans="30:30" x14ac:dyDescent="0.2">
      <c r="AD1010" s="540"/>
    </row>
    <row r="1011" spans="30:30" x14ac:dyDescent="0.2">
      <c r="AD1011" s="540"/>
    </row>
    <row r="1012" spans="30:30" x14ac:dyDescent="0.2">
      <c r="AD1012" s="540"/>
    </row>
    <row r="1013" spans="30:30" x14ac:dyDescent="0.2">
      <c r="AD1013" s="540"/>
    </row>
    <row r="1014" spans="30:30" x14ac:dyDescent="0.2">
      <c r="AD1014" s="540"/>
    </row>
    <row r="1015" spans="30:30" x14ac:dyDescent="0.2">
      <c r="AD1015" s="540"/>
    </row>
    <row r="1016" spans="30:30" x14ac:dyDescent="0.2">
      <c r="AD1016" s="540"/>
    </row>
    <row r="1017" spans="30:30" x14ac:dyDescent="0.2">
      <c r="AD1017" s="540"/>
    </row>
    <row r="1018" spans="30:30" x14ac:dyDescent="0.2">
      <c r="AD1018" s="540"/>
    </row>
    <row r="1019" spans="30:30" x14ac:dyDescent="0.2">
      <c r="AD1019" s="540"/>
    </row>
    <row r="1020" spans="30:30" x14ac:dyDescent="0.2">
      <c r="AD1020" s="540"/>
    </row>
    <row r="1021" spans="30:30" x14ac:dyDescent="0.2">
      <c r="AD1021" s="540"/>
    </row>
    <row r="1022" spans="30:30" x14ac:dyDescent="0.2">
      <c r="AD1022" s="540"/>
    </row>
    <row r="1023" spans="30:30" x14ac:dyDescent="0.2">
      <c r="AD1023" s="540"/>
    </row>
    <row r="1024" spans="30:30" x14ac:dyDescent="0.2">
      <c r="AD1024" s="540"/>
    </row>
    <row r="1025" spans="30:30" x14ac:dyDescent="0.2">
      <c r="AD1025" s="540"/>
    </row>
    <row r="1026" spans="30:30" x14ac:dyDescent="0.2">
      <c r="AD1026" s="540"/>
    </row>
    <row r="1027" spans="30:30" x14ac:dyDescent="0.2">
      <c r="AD1027" s="540"/>
    </row>
    <row r="1028" spans="30:30" x14ac:dyDescent="0.2">
      <c r="AD1028" s="540"/>
    </row>
    <row r="1029" spans="30:30" x14ac:dyDescent="0.2">
      <c r="AD1029" s="540"/>
    </row>
    <row r="1030" spans="30:30" x14ac:dyDescent="0.2">
      <c r="AD1030" s="540"/>
    </row>
    <row r="1031" spans="30:30" x14ac:dyDescent="0.2">
      <c r="AD1031" s="540"/>
    </row>
    <row r="1032" spans="30:30" x14ac:dyDescent="0.2">
      <c r="AD1032" s="540"/>
    </row>
    <row r="1033" spans="30:30" x14ac:dyDescent="0.2">
      <c r="AD1033" s="540"/>
    </row>
    <row r="1034" spans="30:30" x14ac:dyDescent="0.2">
      <c r="AD1034" s="540"/>
    </row>
    <row r="1035" spans="30:30" x14ac:dyDescent="0.2">
      <c r="AD1035" s="540"/>
    </row>
    <row r="1036" spans="30:30" x14ac:dyDescent="0.2">
      <c r="AD1036" s="540"/>
    </row>
    <row r="1037" spans="30:30" x14ac:dyDescent="0.2">
      <c r="AD1037" s="540"/>
    </row>
    <row r="1038" spans="30:30" x14ac:dyDescent="0.2">
      <c r="AD1038" s="540"/>
    </row>
    <row r="1039" spans="30:30" x14ac:dyDescent="0.2">
      <c r="AD1039" s="540"/>
    </row>
    <row r="1040" spans="30:30" x14ac:dyDescent="0.2">
      <c r="AD1040" s="540"/>
    </row>
    <row r="1041" spans="30:30" x14ac:dyDescent="0.2">
      <c r="AD1041" s="540"/>
    </row>
    <row r="1042" spans="30:30" x14ac:dyDescent="0.2">
      <c r="AD1042" s="540"/>
    </row>
    <row r="1043" spans="30:30" x14ac:dyDescent="0.2">
      <c r="AD1043" s="540"/>
    </row>
    <row r="1044" spans="30:30" x14ac:dyDescent="0.2">
      <c r="AD1044" s="540"/>
    </row>
    <row r="1045" spans="30:30" x14ac:dyDescent="0.2">
      <c r="AD1045" s="540"/>
    </row>
    <row r="1046" spans="30:30" x14ac:dyDescent="0.2">
      <c r="AD1046" s="540"/>
    </row>
    <row r="1047" spans="30:30" x14ac:dyDescent="0.2">
      <c r="AD1047" s="540"/>
    </row>
    <row r="1048" spans="30:30" x14ac:dyDescent="0.2">
      <c r="AD1048" s="540"/>
    </row>
    <row r="1049" spans="30:30" x14ac:dyDescent="0.2">
      <c r="AD1049" s="540"/>
    </row>
    <row r="1050" spans="30:30" x14ac:dyDescent="0.2">
      <c r="AD1050" s="540"/>
    </row>
    <row r="1051" spans="30:30" x14ac:dyDescent="0.2">
      <c r="AD1051" s="540"/>
    </row>
    <row r="1052" spans="30:30" x14ac:dyDescent="0.2">
      <c r="AD1052" s="540"/>
    </row>
    <row r="1053" spans="30:30" x14ac:dyDescent="0.2">
      <c r="AD1053" s="540"/>
    </row>
    <row r="1054" spans="30:30" x14ac:dyDescent="0.2">
      <c r="AD1054" s="540"/>
    </row>
    <row r="1055" spans="30:30" x14ac:dyDescent="0.2">
      <c r="AD1055" s="540"/>
    </row>
    <row r="1056" spans="30:30" x14ac:dyDescent="0.2">
      <c r="AD1056" s="540"/>
    </row>
    <row r="1057" spans="30:30" x14ac:dyDescent="0.2">
      <c r="AD1057" s="540"/>
    </row>
    <row r="1058" spans="30:30" x14ac:dyDescent="0.2">
      <c r="AD1058" s="540"/>
    </row>
    <row r="1059" spans="30:30" x14ac:dyDescent="0.2">
      <c r="AD1059" s="540"/>
    </row>
    <row r="1060" spans="30:30" x14ac:dyDescent="0.2">
      <c r="AD1060" s="540"/>
    </row>
    <row r="1061" spans="30:30" x14ac:dyDescent="0.2">
      <c r="AD1061" s="540"/>
    </row>
    <row r="1062" spans="30:30" x14ac:dyDescent="0.2">
      <c r="AD1062" s="540"/>
    </row>
    <row r="1063" spans="30:30" x14ac:dyDescent="0.2">
      <c r="AD1063" s="540"/>
    </row>
    <row r="1064" spans="30:30" x14ac:dyDescent="0.2">
      <c r="AD1064" s="540"/>
    </row>
    <row r="1065" spans="30:30" x14ac:dyDescent="0.2">
      <c r="AD1065" s="540"/>
    </row>
    <row r="1066" spans="30:30" x14ac:dyDescent="0.2">
      <c r="AD1066" s="540"/>
    </row>
    <row r="1067" spans="30:30" x14ac:dyDescent="0.2">
      <c r="AD1067" s="540"/>
    </row>
    <row r="1068" spans="30:30" x14ac:dyDescent="0.2">
      <c r="AD1068" s="540"/>
    </row>
    <row r="1069" spans="30:30" x14ac:dyDescent="0.2">
      <c r="AD1069" s="540"/>
    </row>
    <row r="1070" spans="30:30" x14ac:dyDescent="0.2">
      <c r="AD1070" s="540"/>
    </row>
    <row r="1071" spans="30:30" x14ac:dyDescent="0.2">
      <c r="AD1071" s="540"/>
    </row>
    <row r="1072" spans="30:30" x14ac:dyDescent="0.2">
      <c r="AD1072" s="540"/>
    </row>
    <row r="1073" spans="30:30" x14ac:dyDescent="0.2">
      <c r="AD1073" s="540"/>
    </row>
    <row r="1074" spans="30:30" x14ac:dyDescent="0.2">
      <c r="AD1074" s="540"/>
    </row>
    <row r="1075" spans="30:30" x14ac:dyDescent="0.2">
      <c r="AD1075" s="540"/>
    </row>
    <row r="1076" spans="30:30" x14ac:dyDescent="0.2">
      <c r="AD1076" s="540"/>
    </row>
    <row r="1077" spans="30:30" x14ac:dyDescent="0.2">
      <c r="AD1077" s="540"/>
    </row>
    <row r="1078" spans="30:30" x14ac:dyDescent="0.2">
      <c r="AD1078" s="540"/>
    </row>
    <row r="1079" spans="30:30" x14ac:dyDescent="0.2">
      <c r="AD1079" s="540"/>
    </row>
    <row r="1080" spans="30:30" x14ac:dyDescent="0.2">
      <c r="AD1080" s="540"/>
    </row>
    <row r="1081" spans="30:30" x14ac:dyDescent="0.2">
      <c r="AD1081" s="540"/>
    </row>
    <row r="1082" spans="30:30" x14ac:dyDescent="0.2">
      <c r="AD1082" s="540"/>
    </row>
    <row r="1083" spans="30:30" x14ac:dyDescent="0.2">
      <c r="AD1083" s="540"/>
    </row>
    <row r="1084" spans="30:30" x14ac:dyDescent="0.2">
      <c r="AD1084" s="540"/>
    </row>
    <row r="1085" spans="30:30" x14ac:dyDescent="0.2">
      <c r="AD1085" s="540"/>
    </row>
    <row r="1086" spans="30:30" x14ac:dyDescent="0.2">
      <c r="AD1086" s="540"/>
    </row>
    <row r="1087" spans="30:30" x14ac:dyDescent="0.2">
      <c r="AD1087" s="540"/>
    </row>
    <row r="1088" spans="30:30" x14ac:dyDescent="0.2">
      <c r="AD1088" s="540"/>
    </row>
    <row r="1089" spans="30:30" x14ac:dyDescent="0.2">
      <c r="AD1089" s="540"/>
    </row>
    <row r="1090" spans="30:30" x14ac:dyDescent="0.2">
      <c r="AD1090" s="540"/>
    </row>
    <row r="1091" spans="30:30" x14ac:dyDescent="0.2">
      <c r="AD1091" s="540"/>
    </row>
    <row r="1092" spans="30:30" x14ac:dyDescent="0.2">
      <c r="AD1092" s="540"/>
    </row>
    <row r="1093" spans="30:30" x14ac:dyDescent="0.2">
      <c r="AD1093" s="540"/>
    </row>
    <row r="1094" spans="30:30" x14ac:dyDescent="0.2">
      <c r="AD1094" s="540"/>
    </row>
    <row r="1095" spans="30:30" x14ac:dyDescent="0.2">
      <c r="AD1095" s="540"/>
    </row>
    <row r="1096" spans="30:30" x14ac:dyDescent="0.2">
      <c r="AD1096" s="540"/>
    </row>
    <row r="1097" spans="30:30" x14ac:dyDescent="0.2">
      <c r="AD1097" s="540"/>
    </row>
    <row r="1098" spans="30:30" x14ac:dyDescent="0.2">
      <c r="AD1098" s="540"/>
    </row>
    <row r="1099" spans="30:30" x14ac:dyDescent="0.2">
      <c r="AD1099" s="540"/>
    </row>
    <row r="1100" spans="30:30" x14ac:dyDescent="0.2">
      <c r="AD1100" s="540"/>
    </row>
    <row r="1101" spans="30:30" x14ac:dyDescent="0.2">
      <c r="AD1101" s="540"/>
    </row>
    <row r="1102" spans="30:30" x14ac:dyDescent="0.2">
      <c r="AD1102" s="540"/>
    </row>
    <row r="1103" spans="30:30" x14ac:dyDescent="0.2">
      <c r="AD1103" s="540"/>
    </row>
    <row r="1104" spans="30:30" x14ac:dyDescent="0.2">
      <c r="AD1104" s="540"/>
    </row>
    <row r="1105" spans="30:30" x14ac:dyDescent="0.2">
      <c r="AD1105" s="540"/>
    </row>
    <row r="1106" spans="30:30" x14ac:dyDescent="0.2">
      <c r="AD1106" s="540"/>
    </row>
    <row r="1107" spans="30:30" x14ac:dyDescent="0.2">
      <c r="AD1107" s="540"/>
    </row>
    <row r="1108" spans="30:30" x14ac:dyDescent="0.2">
      <c r="AD1108" s="540"/>
    </row>
    <row r="1109" spans="30:30" x14ac:dyDescent="0.2">
      <c r="AD1109" s="540"/>
    </row>
    <row r="1110" spans="30:30" x14ac:dyDescent="0.2">
      <c r="AD1110" s="540"/>
    </row>
    <row r="1111" spans="30:30" x14ac:dyDescent="0.2">
      <c r="AD1111" s="540"/>
    </row>
    <row r="1112" spans="30:30" x14ac:dyDescent="0.2">
      <c r="AD1112" s="540"/>
    </row>
    <row r="1113" spans="30:30" x14ac:dyDescent="0.2">
      <c r="AD1113" s="540"/>
    </row>
    <row r="1114" spans="30:30" x14ac:dyDescent="0.2">
      <c r="AD1114" s="540"/>
    </row>
    <row r="1115" spans="30:30" x14ac:dyDescent="0.2">
      <c r="AD1115" s="540"/>
    </row>
    <row r="1116" spans="30:30" x14ac:dyDescent="0.2">
      <c r="AD1116" s="540"/>
    </row>
    <row r="1117" spans="30:30" x14ac:dyDescent="0.2">
      <c r="AD1117" s="540"/>
    </row>
    <row r="1118" spans="30:30" x14ac:dyDescent="0.2">
      <c r="AD1118" s="540"/>
    </row>
    <row r="1119" spans="30:30" x14ac:dyDescent="0.2">
      <c r="AD1119" s="540"/>
    </row>
    <row r="1120" spans="30:30" x14ac:dyDescent="0.2">
      <c r="AD1120" s="540"/>
    </row>
    <row r="1121" spans="30:30" x14ac:dyDescent="0.2">
      <c r="AD1121" s="540"/>
    </row>
    <row r="1122" spans="30:30" x14ac:dyDescent="0.2">
      <c r="AD1122" s="540"/>
    </row>
    <row r="1123" spans="30:30" x14ac:dyDescent="0.2">
      <c r="AD1123" s="540"/>
    </row>
    <row r="1124" spans="30:30" x14ac:dyDescent="0.2">
      <c r="AD1124" s="540"/>
    </row>
    <row r="1125" spans="30:30" x14ac:dyDescent="0.2">
      <c r="AD1125" s="540"/>
    </row>
    <row r="1126" spans="30:30" x14ac:dyDescent="0.2">
      <c r="AD1126" s="540"/>
    </row>
    <row r="1127" spans="30:30" x14ac:dyDescent="0.2">
      <c r="AD1127" s="540"/>
    </row>
    <row r="1128" spans="30:30" x14ac:dyDescent="0.2">
      <c r="AD1128" s="540"/>
    </row>
    <row r="1129" spans="30:30" x14ac:dyDescent="0.2">
      <c r="AD1129" s="540"/>
    </row>
    <row r="1130" spans="30:30" x14ac:dyDescent="0.2">
      <c r="AD1130" s="540"/>
    </row>
    <row r="1131" spans="30:30" x14ac:dyDescent="0.2">
      <c r="AD1131" s="540"/>
    </row>
    <row r="1132" spans="30:30" x14ac:dyDescent="0.2">
      <c r="AD1132" s="540"/>
    </row>
    <row r="1133" spans="30:30" x14ac:dyDescent="0.2">
      <c r="AD1133" s="540"/>
    </row>
    <row r="1134" spans="30:30" x14ac:dyDescent="0.2">
      <c r="AD1134" s="540"/>
    </row>
    <row r="1135" spans="30:30" x14ac:dyDescent="0.2">
      <c r="AD1135" s="540"/>
    </row>
    <row r="1136" spans="30:30" x14ac:dyDescent="0.2">
      <c r="AD1136" s="540"/>
    </row>
    <row r="1137" spans="30:30" x14ac:dyDescent="0.2">
      <c r="AD1137" s="540"/>
    </row>
    <row r="1138" spans="30:30" x14ac:dyDescent="0.2">
      <c r="AD1138" s="540"/>
    </row>
    <row r="1139" spans="30:30" x14ac:dyDescent="0.2">
      <c r="AD1139" s="540"/>
    </row>
    <row r="1140" spans="30:30" x14ac:dyDescent="0.2">
      <c r="AD1140" s="540"/>
    </row>
    <row r="1141" spans="30:30" x14ac:dyDescent="0.2">
      <c r="AD1141" s="540"/>
    </row>
    <row r="1142" spans="30:30" x14ac:dyDescent="0.2">
      <c r="AD1142" s="540"/>
    </row>
    <row r="1143" spans="30:30" x14ac:dyDescent="0.2">
      <c r="AD1143" s="540"/>
    </row>
    <row r="1144" spans="30:30" x14ac:dyDescent="0.2">
      <c r="AD1144" s="540"/>
    </row>
    <row r="1145" spans="30:30" x14ac:dyDescent="0.2">
      <c r="AD1145" s="540"/>
    </row>
    <row r="1146" spans="30:30" x14ac:dyDescent="0.2">
      <c r="AD1146" s="540"/>
    </row>
    <row r="1147" spans="30:30" x14ac:dyDescent="0.2">
      <c r="AD1147" s="540"/>
    </row>
    <row r="1148" spans="30:30" x14ac:dyDescent="0.2">
      <c r="AD1148" s="540"/>
    </row>
    <row r="1149" spans="30:30" x14ac:dyDescent="0.2">
      <c r="AD1149" s="540"/>
    </row>
    <row r="1150" spans="30:30" x14ac:dyDescent="0.2">
      <c r="AD1150" s="540"/>
    </row>
    <row r="1151" spans="30:30" x14ac:dyDescent="0.2">
      <c r="AD1151" s="540"/>
    </row>
    <row r="1152" spans="30:30" x14ac:dyDescent="0.2">
      <c r="AD1152" s="540"/>
    </row>
    <row r="1153" spans="30:30" x14ac:dyDescent="0.2">
      <c r="AD1153" s="540"/>
    </row>
    <row r="1154" spans="30:30" x14ac:dyDescent="0.2">
      <c r="AD1154" s="540"/>
    </row>
    <row r="1155" spans="30:30" x14ac:dyDescent="0.2">
      <c r="AD1155" s="540"/>
    </row>
    <row r="1156" spans="30:30" x14ac:dyDescent="0.2">
      <c r="AD1156" s="540"/>
    </row>
    <row r="1157" spans="30:30" x14ac:dyDescent="0.2">
      <c r="AD1157" s="540"/>
    </row>
    <row r="1158" spans="30:30" x14ac:dyDescent="0.2">
      <c r="AD1158" s="540"/>
    </row>
    <row r="1159" spans="30:30" x14ac:dyDescent="0.2">
      <c r="AD1159" s="540"/>
    </row>
    <row r="1160" spans="30:30" x14ac:dyDescent="0.2">
      <c r="AD1160" s="540"/>
    </row>
    <row r="1161" spans="30:30" x14ac:dyDescent="0.2">
      <c r="AD1161" s="540"/>
    </row>
    <row r="1162" spans="30:30" x14ac:dyDescent="0.2">
      <c r="AD1162" s="540"/>
    </row>
    <row r="1163" spans="30:30" x14ac:dyDescent="0.2">
      <c r="AD1163" s="540"/>
    </row>
    <row r="1164" spans="30:30" x14ac:dyDescent="0.2">
      <c r="AD1164" s="540"/>
    </row>
    <row r="1165" spans="30:30" x14ac:dyDescent="0.2">
      <c r="AD1165" s="540"/>
    </row>
    <row r="1166" spans="30:30" x14ac:dyDescent="0.2">
      <c r="AD1166" s="540"/>
    </row>
    <row r="1167" spans="30:30" x14ac:dyDescent="0.2">
      <c r="AD1167" s="540"/>
    </row>
    <row r="1168" spans="30:30" x14ac:dyDescent="0.2">
      <c r="AD1168" s="540"/>
    </row>
    <row r="1169" spans="30:30" x14ac:dyDescent="0.2">
      <c r="AD1169" s="540"/>
    </row>
    <row r="1170" spans="30:30" x14ac:dyDescent="0.2">
      <c r="AD1170" s="540"/>
    </row>
    <row r="1171" spans="30:30" x14ac:dyDescent="0.2">
      <c r="AD1171" s="540"/>
    </row>
    <row r="1172" spans="30:30" x14ac:dyDescent="0.2">
      <c r="AD1172" s="540"/>
    </row>
    <row r="1173" spans="30:30" x14ac:dyDescent="0.2">
      <c r="AD1173" s="540"/>
    </row>
    <row r="1174" spans="30:30" x14ac:dyDescent="0.2">
      <c r="AD1174" s="540"/>
    </row>
    <row r="1175" spans="30:30" x14ac:dyDescent="0.2">
      <c r="AD1175" s="540"/>
    </row>
    <row r="1176" spans="30:30" x14ac:dyDescent="0.2">
      <c r="AD1176" s="540"/>
    </row>
    <row r="1177" spans="30:30" x14ac:dyDescent="0.2">
      <c r="AD1177" s="540"/>
    </row>
    <row r="1178" spans="30:30" x14ac:dyDescent="0.2">
      <c r="AD1178" s="540"/>
    </row>
    <row r="1179" spans="30:30" x14ac:dyDescent="0.2">
      <c r="AD1179" s="540"/>
    </row>
    <row r="1180" spans="30:30" x14ac:dyDescent="0.2">
      <c r="AD1180" s="540"/>
    </row>
    <row r="1181" spans="30:30" x14ac:dyDescent="0.2">
      <c r="AD1181" s="540"/>
    </row>
    <row r="1182" spans="30:30" x14ac:dyDescent="0.2">
      <c r="AD1182" s="540"/>
    </row>
    <row r="1183" spans="30:30" x14ac:dyDescent="0.2">
      <c r="AD1183" s="540"/>
    </row>
    <row r="1184" spans="30:30" x14ac:dyDescent="0.2">
      <c r="AD1184" s="540"/>
    </row>
    <row r="1185" spans="30:30" x14ac:dyDescent="0.2">
      <c r="AD1185" s="540"/>
    </row>
    <row r="1186" spans="30:30" x14ac:dyDescent="0.2">
      <c r="AD1186" s="540"/>
    </row>
    <row r="1187" spans="30:30" x14ac:dyDescent="0.2">
      <c r="AD1187" s="540"/>
    </row>
    <row r="1188" spans="30:30" x14ac:dyDescent="0.2">
      <c r="AD1188" s="540"/>
    </row>
    <row r="1189" spans="30:30" x14ac:dyDescent="0.2">
      <c r="AD1189" s="540"/>
    </row>
    <row r="1190" spans="30:30" x14ac:dyDescent="0.2">
      <c r="AD1190" s="540"/>
    </row>
    <row r="1191" spans="30:30" x14ac:dyDescent="0.2">
      <c r="AD1191" s="540"/>
    </row>
    <row r="1192" spans="30:30" x14ac:dyDescent="0.2">
      <c r="AD1192" s="540"/>
    </row>
    <row r="1193" spans="30:30" x14ac:dyDescent="0.2">
      <c r="AD1193" s="540"/>
    </row>
    <row r="1194" spans="30:30" x14ac:dyDescent="0.2">
      <c r="AD1194" s="540"/>
    </row>
    <row r="1195" spans="30:30" x14ac:dyDescent="0.2">
      <c r="AD1195" s="540"/>
    </row>
    <row r="1196" spans="30:30" x14ac:dyDescent="0.2">
      <c r="AD1196" s="540"/>
    </row>
    <row r="1197" spans="30:30" x14ac:dyDescent="0.2">
      <c r="AD1197" s="540"/>
    </row>
    <row r="1198" spans="30:30" x14ac:dyDescent="0.2">
      <c r="AD1198" s="540"/>
    </row>
    <row r="1199" spans="30:30" x14ac:dyDescent="0.2">
      <c r="AD1199" s="540"/>
    </row>
    <row r="1200" spans="30:30" x14ac:dyDescent="0.2">
      <c r="AD1200" s="540"/>
    </row>
    <row r="1201" spans="30:30" x14ac:dyDescent="0.2">
      <c r="AD1201" s="540"/>
    </row>
    <row r="1202" spans="30:30" x14ac:dyDescent="0.2">
      <c r="AD1202" s="540"/>
    </row>
    <row r="1203" spans="30:30" x14ac:dyDescent="0.2">
      <c r="AD1203" s="540"/>
    </row>
    <row r="1204" spans="30:30" x14ac:dyDescent="0.2">
      <c r="AD1204" s="540"/>
    </row>
    <row r="1205" spans="30:30" x14ac:dyDescent="0.2">
      <c r="AD1205" s="540"/>
    </row>
    <row r="1206" spans="30:30" x14ac:dyDescent="0.2">
      <c r="AD1206" s="540"/>
    </row>
    <row r="1207" spans="30:30" x14ac:dyDescent="0.2">
      <c r="AD1207" s="540"/>
    </row>
    <row r="1208" spans="30:30" x14ac:dyDescent="0.2">
      <c r="AD1208" s="540"/>
    </row>
    <row r="1209" spans="30:30" x14ac:dyDescent="0.2">
      <c r="AD1209" s="540"/>
    </row>
    <row r="1210" spans="30:30" x14ac:dyDescent="0.2">
      <c r="AD1210" s="540"/>
    </row>
    <row r="1211" spans="30:30" x14ac:dyDescent="0.2">
      <c r="AD1211" s="540"/>
    </row>
    <row r="1212" spans="30:30" x14ac:dyDescent="0.2">
      <c r="AD1212" s="540"/>
    </row>
    <row r="1213" spans="30:30" x14ac:dyDescent="0.2">
      <c r="AD1213" s="540"/>
    </row>
    <row r="1214" spans="30:30" x14ac:dyDescent="0.2">
      <c r="AD1214" s="540"/>
    </row>
    <row r="1215" spans="30:30" x14ac:dyDescent="0.2">
      <c r="AD1215" s="540"/>
    </row>
    <row r="1216" spans="30:30" x14ac:dyDescent="0.2">
      <c r="AD1216" s="540"/>
    </row>
    <row r="1217" spans="30:30" x14ac:dyDescent="0.2">
      <c r="AD1217" s="540"/>
    </row>
    <row r="1218" spans="30:30" x14ac:dyDescent="0.2">
      <c r="AD1218" s="540"/>
    </row>
    <row r="1219" spans="30:30" x14ac:dyDescent="0.2">
      <c r="AD1219" s="540"/>
    </row>
    <row r="1220" spans="30:30" x14ac:dyDescent="0.2">
      <c r="AD1220" s="540"/>
    </row>
    <row r="1221" spans="30:30" x14ac:dyDescent="0.2">
      <c r="AD1221" s="540"/>
    </row>
    <row r="1222" spans="30:30" x14ac:dyDescent="0.2">
      <c r="AD1222" s="540"/>
    </row>
    <row r="1223" spans="30:30" x14ac:dyDescent="0.2">
      <c r="AD1223" s="540"/>
    </row>
    <row r="1224" spans="30:30" x14ac:dyDescent="0.2">
      <c r="AD1224" s="540"/>
    </row>
    <row r="1225" spans="30:30" x14ac:dyDescent="0.2">
      <c r="AD1225" s="540"/>
    </row>
    <row r="1226" spans="30:30" x14ac:dyDescent="0.2">
      <c r="AD1226" s="540"/>
    </row>
    <row r="1227" spans="30:30" x14ac:dyDescent="0.2">
      <c r="AD1227" s="540"/>
    </row>
    <row r="1228" spans="30:30" x14ac:dyDescent="0.2">
      <c r="AD1228" s="540"/>
    </row>
    <row r="1229" spans="30:30" x14ac:dyDescent="0.2">
      <c r="AD1229" s="540"/>
    </row>
    <row r="1230" spans="30:30" x14ac:dyDescent="0.2">
      <c r="AD1230" s="540"/>
    </row>
    <row r="1231" spans="30:30" x14ac:dyDescent="0.2">
      <c r="AD1231" s="540"/>
    </row>
    <row r="1232" spans="30:30" x14ac:dyDescent="0.2">
      <c r="AD1232" s="540"/>
    </row>
    <row r="1233" spans="30:30" x14ac:dyDescent="0.2">
      <c r="AD1233" s="540"/>
    </row>
    <row r="1234" spans="30:30" x14ac:dyDescent="0.2">
      <c r="AD1234" s="540"/>
    </row>
    <row r="1235" spans="30:30" x14ac:dyDescent="0.2">
      <c r="AD1235" s="540"/>
    </row>
    <row r="1236" spans="30:30" x14ac:dyDescent="0.2">
      <c r="AD1236" s="540"/>
    </row>
    <row r="1237" spans="30:30" x14ac:dyDescent="0.2">
      <c r="AD1237" s="540"/>
    </row>
    <row r="1238" spans="30:30" x14ac:dyDescent="0.2">
      <c r="AD1238" s="540"/>
    </row>
    <row r="1239" spans="30:30" x14ac:dyDescent="0.2">
      <c r="AD1239" s="540"/>
    </row>
    <row r="1240" spans="30:30" x14ac:dyDescent="0.2">
      <c r="AD1240" s="540"/>
    </row>
    <row r="1241" spans="30:30" x14ac:dyDescent="0.2">
      <c r="AD1241" s="540"/>
    </row>
    <row r="1242" spans="30:30" x14ac:dyDescent="0.2">
      <c r="AD1242" s="540"/>
    </row>
    <row r="1243" spans="30:30" x14ac:dyDescent="0.2">
      <c r="AD1243" s="540"/>
    </row>
    <row r="1244" spans="30:30" x14ac:dyDescent="0.2">
      <c r="AD1244" s="540"/>
    </row>
    <row r="1245" spans="30:30" x14ac:dyDescent="0.2">
      <c r="AD1245" s="540"/>
    </row>
    <row r="1246" spans="30:30" x14ac:dyDescent="0.2">
      <c r="AD1246" s="540"/>
    </row>
    <row r="1247" spans="30:30" x14ac:dyDescent="0.2">
      <c r="AD1247" s="540"/>
    </row>
    <row r="1248" spans="30:30" x14ac:dyDescent="0.2">
      <c r="AD1248" s="540"/>
    </row>
    <row r="1249" spans="30:30" x14ac:dyDescent="0.2">
      <c r="AD1249" s="540"/>
    </row>
    <row r="1250" spans="30:30" x14ac:dyDescent="0.2">
      <c r="AD1250" s="540"/>
    </row>
    <row r="1251" spans="30:30" x14ac:dyDescent="0.2">
      <c r="AD1251" s="540"/>
    </row>
    <row r="1252" spans="30:30" x14ac:dyDescent="0.2">
      <c r="AD1252" s="540"/>
    </row>
    <row r="1253" spans="30:30" x14ac:dyDescent="0.2">
      <c r="AD1253" s="540"/>
    </row>
    <row r="1254" spans="30:30" x14ac:dyDescent="0.2">
      <c r="AD1254" s="540"/>
    </row>
    <row r="1255" spans="30:30" x14ac:dyDescent="0.2">
      <c r="AD1255" s="540"/>
    </row>
    <row r="1256" spans="30:30" x14ac:dyDescent="0.2">
      <c r="AD1256" s="540"/>
    </row>
    <row r="1257" spans="30:30" x14ac:dyDescent="0.2">
      <c r="AD1257" s="540"/>
    </row>
    <row r="1258" spans="30:30" x14ac:dyDescent="0.2">
      <c r="AD1258" s="540"/>
    </row>
    <row r="1259" spans="30:30" x14ac:dyDescent="0.2">
      <c r="AD1259" s="540"/>
    </row>
    <row r="1260" spans="30:30" x14ac:dyDescent="0.2">
      <c r="AD1260" s="540"/>
    </row>
    <row r="1261" spans="30:30" x14ac:dyDescent="0.2">
      <c r="AD1261" s="540"/>
    </row>
    <row r="1262" spans="30:30" x14ac:dyDescent="0.2">
      <c r="AD1262" s="540"/>
    </row>
    <row r="1263" spans="30:30" x14ac:dyDescent="0.2">
      <c r="AD1263" s="540"/>
    </row>
    <row r="1264" spans="30:30" x14ac:dyDescent="0.2">
      <c r="AD1264" s="540"/>
    </row>
    <row r="1265" spans="30:30" x14ac:dyDescent="0.2">
      <c r="AD1265" s="540"/>
    </row>
    <row r="1266" spans="30:30" x14ac:dyDescent="0.2">
      <c r="AD1266" s="540"/>
    </row>
    <row r="1267" spans="30:30" x14ac:dyDescent="0.2">
      <c r="AD1267" s="540"/>
    </row>
    <row r="1268" spans="30:30" x14ac:dyDescent="0.2">
      <c r="AD1268" s="540"/>
    </row>
    <row r="1269" spans="30:30" x14ac:dyDescent="0.2">
      <c r="AD1269" s="540"/>
    </row>
    <row r="1270" spans="30:30" x14ac:dyDescent="0.2">
      <c r="AD1270" s="540"/>
    </row>
    <row r="1271" spans="30:30" x14ac:dyDescent="0.2">
      <c r="AD1271" s="540"/>
    </row>
    <row r="1272" spans="30:30" x14ac:dyDescent="0.2">
      <c r="AD1272" s="540"/>
    </row>
    <row r="1273" spans="30:30" x14ac:dyDescent="0.2">
      <c r="AD1273" s="540"/>
    </row>
    <row r="1274" spans="30:30" x14ac:dyDescent="0.2">
      <c r="AD1274" s="540"/>
    </row>
    <row r="1275" spans="30:30" x14ac:dyDescent="0.2">
      <c r="AD1275" s="540"/>
    </row>
    <row r="1276" spans="30:30" x14ac:dyDescent="0.2">
      <c r="AD1276" s="540"/>
    </row>
    <row r="1277" spans="30:30" x14ac:dyDescent="0.2">
      <c r="AD1277" s="540"/>
    </row>
    <row r="1278" spans="30:30" x14ac:dyDescent="0.2">
      <c r="AD1278" s="540"/>
    </row>
    <row r="1279" spans="30:30" x14ac:dyDescent="0.2">
      <c r="AD1279" s="540"/>
    </row>
    <row r="1280" spans="30:30" x14ac:dyDescent="0.2">
      <c r="AD1280" s="540"/>
    </row>
    <row r="1281" spans="30:30" x14ac:dyDescent="0.2">
      <c r="AD1281" s="540"/>
    </row>
    <row r="1282" spans="30:30" x14ac:dyDescent="0.2">
      <c r="AD1282" s="540"/>
    </row>
    <row r="1283" spans="30:30" x14ac:dyDescent="0.2">
      <c r="AD1283" s="540"/>
    </row>
    <row r="1284" spans="30:30" x14ac:dyDescent="0.2">
      <c r="AD1284" s="540"/>
    </row>
    <row r="1285" spans="30:30" x14ac:dyDescent="0.2">
      <c r="AD1285" s="540"/>
    </row>
    <row r="1286" spans="30:30" x14ac:dyDescent="0.2">
      <c r="AD1286" s="540"/>
    </row>
    <row r="1287" spans="30:30" x14ac:dyDescent="0.2">
      <c r="AD1287" s="540"/>
    </row>
    <row r="1288" spans="30:30" x14ac:dyDescent="0.2">
      <c r="AD1288" s="540"/>
    </row>
    <row r="1289" spans="30:30" x14ac:dyDescent="0.2">
      <c r="AD1289" s="540"/>
    </row>
    <row r="1290" spans="30:30" x14ac:dyDescent="0.2">
      <c r="AD1290" s="540"/>
    </row>
    <row r="1291" spans="30:30" x14ac:dyDescent="0.2">
      <c r="AD1291" s="540"/>
    </row>
    <row r="1292" spans="30:30" x14ac:dyDescent="0.2">
      <c r="AD1292" s="540"/>
    </row>
    <row r="1293" spans="30:30" x14ac:dyDescent="0.2">
      <c r="AD1293" s="540"/>
    </row>
    <row r="1294" spans="30:30" x14ac:dyDescent="0.2">
      <c r="AD1294" s="540"/>
    </row>
    <row r="1295" spans="30:30" x14ac:dyDescent="0.2">
      <c r="AD1295" s="540"/>
    </row>
    <row r="1296" spans="30:30" x14ac:dyDescent="0.2">
      <c r="AD1296" s="540"/>
    </row>
    <row r="1297" spans="30:30" x14ac:dyDescent="0.2">
      <c r="AD1297" s="540"/>
    </row>
    <row r="1298" spans="30:30" x14ac:dyDescent="0.2">
      <c r="AD1298" s="540"/>
    </row>
    <row r="1299" spans="30:30" x14ac:dyDescent="0.2">
      <c r="AD1299" s="540"/>
    </row>
    <row r="1300" spans="30:30" x14ac:dyDescent="0.2">
      <c r="AD1300" s="540"/>
    </row>
    <row r="1301" spans="30:30" x14ac:dyDescent="0.2">
      <c r="AD1301" s="540"/>
    </row>
    <row r="1302" spans="30:30" x14ac:dyDescent="0.2">
      <c r="AD1302" s="540"/>
    </row>
    <row r="1303" spans="30:30" x14ac:dyDescent="0.2">
      <c r="AD1303" s="540"/>
    </row>
    <row r="1304" spans="30:30" x14ac:dyDescent="0.2">
      <c r="AD1304" s="540"/>
    </row>
    <row r="1305" spans="30:30" x14ac:dyDescent="0.2">
      <c r="AD1305" s="540"/>
    </row>
    <row r="1306" spans="30:30" x14ac:dyDescent="0.2">
      <c r="AD1306" s="540"/>
    </row>
    <row r="1307" spans="30:30" x14ac:dyDescent="0.2">
      <c r="AD1307" s="540"/>
    </row>
    <row r="1308" spans="30:30" x14ac:dyDescent="0.2">
      <c r="AD1308" s="540"/>
    </row>
    <row r="1309" spans="30:30" x14ac:dyDescent="0.2">
      <c r="AD1309" s="540"/>
    </row>
    <row r="1310" spans="30:30" x14ac:dyDescent="0.2">
      <c r="AD1310" s="540"/>
    </row>
    <row r="1311" spans="30:30" x14ac:dyDescent="0.2">
      <c r="AD1311" s="540"/>
    </row>
    <row r="1312" spans="30:30" x14ac:dyDescent="0.2">
      <c r="AD1312" s="540"/>
    </row>
    <row r="1313" spans="30:30" x14ac:dyDescent="0.2">
      <c r="AD1313" s="540"/>
    </row>
    <row r="1314" spans="30:30" x14ac:dyDescent="0.2">
      <c r="AD1314" s="540"/>
    </row>
    <row r="1315" spans="30:30" x14ac:dyDescent="0.2">
      <c r="AD1315" s="540"/>
    </row>
    <row r="1316" spans="30:30" x14ac:dyDescent="0.2">
      <c r="AD1316" s="540"/>
    </row>
    <row r="1317" spans="30:30" x14ac:dyDescent="0.2">
      <c r="AD1317" s="540"/>
    </row>
    <row r="1318" spans="30:30" x14ac:dyDescent="0.2">
      <c r="AD1318" s="540"/>
    </row>
    <row r="1319" spans="30:30" x14ac:dyDescent="0.2">
      <c r="AD1319" s="540"/>
    </row>
    <row r="1320" spans="30:30" x14ac:dyDescent="0.2">
      <c r="AD1320" s="540"/>
    </row>
    <row r="1321" spans="30:30" x14ac:dyDescent="0.2">
      <c r="AD1321" s="540"/>
    </row>
    <row r="1322" spans="30:30" x14ac:dyDescent="0.2">
      <c r="AD1322" s="540"/>
    </row>
    <row r="1323" spans="30:30" x14ac:dyDescent="0.2">
      <c r="AD1323" s="540"/>
    </row>
    <row r="1324" spans="30:30" x14ac:dyDescent="0.2">
      <c r="AD1324" s="540"/>
    </row>
    <row r="1325" spans="30:30" x14ac:dyDescent="0.2">
      <c r="AD1325" s="540"/>
    </row>
    <row r="1326" spans="30:30" x14ac:dyDescent="0.2">
      <c r="AD1326" s="540"/>
    </row>
    <row r="1327" spans="30:30" x14ac:dyDescent="0.2">
      <c r="AD1327" s="540"/>
    </row>
    <row r="1328" spans="30:30" x14ac:dyDescent="0.2">
      <c r="AD1328" s="540"/>
    </row>
    <row r="1329" spans="30:30" x14ac:dyDescent="0.2">
      <c r="AD1329" s="540"/>
    </row>
    <row r="1330" spans="30:30" x14ac:dyDescent="0.2">
      <c r="AD1330" s="540"/>
    </row>
    <row r="1331" spans="30:30" x14ac:dyDescent="0.2">
      <c r="AD1331" s="540"/>
    </row>
    <row r="1332" spans="30:30" x14ac:dyDescent="0.2">
      <c r="AD1332" s="540"/>
    </row>
    <row r="1333" spans="30:30" x14ac:dyDescent="0.2">
      <c r="AD1333" s="540"/>
    </row>
    <row r="1334" spans="30:30" x14ac:dyDescent="0.2">
      <c r="AD1334" s="540"/>
    </row>
    <row r="1335" spans="30:30" x14ac:dyDescent="0.2">
      <c r="AD1335" s="540"/>
    </row>
    <row r="1336" spans="30:30" x14ac:dyDescent="0.2">
      <c r="AD1336" s="540"/>
    </row>
    <row r="1337" spans="30:30" x14ac:dyDescent="0.2">
      <c r="AD1337" s="540"/>
    </row>
    <row r="1338" spans="30:30" x14ac:dyDescent="0.2">
      <c r="AD1338" s="540"/>
    </row>
    <row r="1339" spans="30:30" x14ac:dyDescent="0.2">
      <c r="AD1339" s="540"/>
    </row>
    <row r="1340" spans="30:30" x14ac:dyDescent="0.2">
      <c r="AD1340" s="540"/>
    </row>
    <row r="1341" spans="30:30" x14ac:dyDescent="0.2">
      <c r="AD1341" s="540"/>
    </row>
    <row r="1342" spans="30:30" x14ac:dyDescent="0.2">
      <c r="AD1342" s="540"/>
    </row>
    <row r="1343" spans="30:30" x14ac:dyDescent="0.2">
      <c r="AD1343" s="540"/>
    </row>
    <row r="1344" spans="30:30" x14ac:dyDescent="0.2">
      <c r="AD1344" s="540"/>
    </row>
    <row r="1345" spans="30:30" x14ac:dyDescent="0.2">
      <c r="AD1345" s="540"/>
    </row>
    <row r="1346" spans="30:30" x14ac:dyDescent="0.2">
      <c r="AD1346" s="540"/>
    </row>
    <row r="1347" spans="30:30" x14ac:dyDescent="0.2">
      <c r="AD1347" s="540"/>
    </row>
    <row r="1348" spans="30:30" x14ac:dyDescent="0.2">
      <c r="AD1348" s="540"/>
    </row>
    <row r="1349" spans="30:30" x14ac:dyDescent="0.2">
      <c r="AD1349" s="540"/>
    </row>
    <row r="1350" spans="30:30" x14ac:dyDescent="0.2">
      <c r="AD1350" s="540"/>
    </row>
    <row r="1351" spans="30:30" x14ac:dyDescent="0.2">
      <c r="AD1351" s="540"/>
    </row>
    <row r="1352" spans="30:30" x14ac:dyDescent="0.2">
      <c r="AD1352" s="540"/>
    </row>
    <row r="1353" spans="30:30" x14ac:dyDescent="0.2">
      <c r="AD1353" s="540"/>
    </row>
    <row r="1354" spans="30:30" x14ac:dyDescent="0.2">
      <c r="AD1354" s="540"/>
    </row>
    <row r="1355" spans="30:30" x14ac:dyDescent="0.2">
      <c r="AD1355" s="540"/>
    </row>
    <row r="1356" spans="30:30" x14ac:dyDescent="0.2">
      <c r="AD1356" s="540"/>
    </row>
    <row r="1357" spans="30:30" x14ac:dyDescent="0.2">
      <c r="AD1357" s="540"/>
    </row>
    <row r="1358" spans="30:30" x14ac:dyDescent="0.2">
      <c r="AD1358" s="540"/>
    </row>
    <row r="1359" spans="30:30" x14ac:dyDescent="0.2">
      <c r="AD1359" s="540"/>
    </row>
    <row r="1360" spans="30:30" x14ac:dyDescent="0.2">
      <c r="AD1360" s="540"/>
    </row>
    <row r="1361" spans="30:30" x14ac:dyDescent="0.2">
      <c r="AD1361" s="540"/>
    </row>
    <row r="1362" spans="30:30" x14ac:dyDescent="0.2">
      <c r="AD1362" s="540"/>
    </row>
    <row r="1363" spans="30:30" x14ac:dyDescent="0.2">
      <c r="AD1363" s="540"/>
    </row>
    <row r="1364" spans="30:30" x14ac:dyDescent="0.2">
      <c r="AD1364" s="540"/>
    </row>
    <row r="1365" spans="30:30" x14ac:dyDescent="0.2">
      <c r="AD1365" s="540"/>
    </row>
    <row r="1366" spans="30:30" x14ac:dyDescent="0.2">
      <c r="AD1366" s="540"/>
    </row>
    <row r="1367" spans="30:30" x14ac:dyDescent="0.2">
      <c r="AD1367" s="540"/>
    </row>
    <row r="1368" spans="30:30" x14ac:dyDescent="0.2">
      <c r="AD1368" s="540"/>
    </row>
    <row r="1369" spans="30:30" x14ac:dyDescent="0.2">
      <c r="AD1369" s="540"/>
    </row>
    <row r="1370" spans="30:30" x14ac:dyDescent="0.2">
      <c r="AD1370" s="540"/>
    </row>
    <row r="1371" spans="30:30" x14ac:dyDescent="0.2">
      <c r="AD1371" s="540"/>
    </row>
    <row r="1372" spans="30:30" x14ac:dyDescent="0.2">
      <c r="AD1372" s="540"/>
    </row>
    <row r="1373" spans="30:30" x14ac:dyDescent="0.2">
      <c r="AD1373" s="540"/>
    </row>
    <row r="1374" spans="30:30" x14ac:dyDescent="0.2">
      <c r="AD1374" s="540"/>
    </row>
    <row r="1375" spans="30:30" x14ac:dyDescent="0.2">
      <c r="AD1375" s="540"/>
    </row>
    <row r="1376" spans="30:30" x14ac:dyDescent="0.2">
      <c r="AD1376" s="540"/>
    </row>
    <row r="1377" spans="30:30" x14ac:dyDescent="0.2">
      <c r="AD1377" s="540"/>
    </row>
    <row r="1378" spans="30:30" x14ac:dyDescent="0.2">
      <c r="AD1378" s="540"/>
    </row>
    <row r="1379" spans="30:30" x14ac:dyDescent="0.2">
      <c r="AD1379" s="540"/>
    </row>
    <row r="1380" spans="30:30" x14ac:dyDescent="0.2">
      <c r="AD1380" s="540"/>
    </row>
    <row r="1381" spans="30:30" x14ac:dyDescent="0.2">
      <c r="AD1381" s="540"/>
    </row>
    <row r="1382" spans="30:30" x14ac:dyDescent="0.2">
      <c r="AD1382" s="540"/>
    </row>
    <row r="1383" spans="30:30" x14ac:dyDescent="0.2">
      <c r="AD1383" s="540"/>
    </row>
    <row r="1384" spans="30:30" x14ac:dyDescent="0.2">
      <c r="AD1384" s="540"/>
    </row>
    <row r="1385" spans="30:30" x14ac:dyDescent="0.2">
      <c r="AD1385" s="540"/>
    </row>
    <row r="1386" spans="30:30" x14ac:dyDescent="0.2">
      <c r="AD1386" s="540"/>
    </row>
    <row r="1387" spans="30:30" x14ac:dyDescent="0.2">
      <c r="AD1387" s="540"/>
    </row>
    <row r="1388" spans="30:30" x14ac:dyDescent="0.2">
      <c r="AD1388" s="540"/>
    </row>
    <row r="1389" spans="30:30" x14ac:dyDescent="0.2">
      <c r="AD1389" s="540"/>
    </row>
    <row r="1390" spans="30:30" x14ac:dyDescent="0.2">
      <c r="AD1390" s="540"/>
    </row>
    <row r="1391" spans="30:30" x14ac:dyDescent="0.2">
      <c r="AD1391" s="540"/>
    </row>
    <row r="1392" spans="30:30" x14ac:dyDescent="0.2">
      <c r="AD1392" s="540"/>
    </row>
    <row r="1393" spans="30:30" x14ac:dyDescent="0.2">
      <c r="AD1393" s="540"/>
    </row>
    <row r="1394" spans="30:30" x14ac:dyDescent="0.2">
      <c r="AD1394" s="540"/>
    </row>
    <row r="1395" spans="30:30" x14ac:dyDescent="0.2">
      <c r="AD1395" s="540"/>
    </row>
    <row r="1396" spans="30:30" x14ac:dyDescent="0.2">
      <c r="AD1396" s="540"/>
    </row>
    <row r="1397" spans="30:30" x14ac:dyDescent="0.2">
      <c r="AD1397" s="540"/>
    </row>
    <row r="1398" spans="30:30" x14ac:dyDescent="0.2">
      <c r="AD1398" s="540"/>
    </row>
    <row r="1399" spans="30:30" x14ac:dyDescent="0.2">
      <c r="AD1399" s="540"/>
    </row>
    <row r="1400" spans="30:30" x14ac:dyDescent="0.2">
      <c r="AD1400" s="540"/>
    </row>
    <row r="1401" spans="30:30" x14ac:dyDescent="0.2">
      <c r="AD1401" s="540"/>
    </row>
    <row r="1402" spans="30:30" x14ac:dyDescent="0.2">
      <c r="AD1402" s="540"/>
    </row>
    <row r="1403" spans="30:30" x14ac:dyDescent="0.2">
      <c r="AD1403" s="540"/>
    </row>
    <row r="1404" spans="30:30" x14ac:dyDescent="0.2">
      <c r="AD1404" s="540"/>
    </row>
    <row r="1405" spans="30:30" x14ac:dyDescent="0.2">
      <c r="AD1405" s="540"/>
    </row>
    <row r="1406" spans="30:30" x14ac:dyDescent="0.2">
      <c r="AD1406" s="540"/>
    </row>
    <row r="1407" spans="30:30" x14ac:dyDescent="0.2">
      <c r="AD1407" s="540"/>
    </row>
    <row r="1408" spans="30:30" x14ac:dyDescent="0.2">
      <c r="AD1408" s="540"/>
    </row>
    <row r="1409" spans="30:30" x14ac:dyDescent="0.2">
      <c r="AD1409" s="540"/>
    </row>
    <row r="1410" spans="30:30" x14ac:dyDescent="0.2">
      <c r="AD1410" s="540"/>
    </row>
    <row r="1411" spans="30:30" x14ac:dyDescent="0.2">
      <c r="AD1411" s="540"/>
    </row>
    <row r="1412" spans="30:30" x14ac:dyDescent="0.2">
      <c r="AD1412" s="540"/>
    </row>
    <row r="1413" spans="30:30" x14ac:dyDescent="0.2">
      <c r="AD1413" s="540"/>
    </row>
    <row r="1414" spans="30:30" x14ac:dyDescent="0.2">
      <c r="AD1414" s="540"/>
    </row>
    <row r="1415" spans="30:30" x14ac:dyDescent="0.2">
      <c r="AD1415" s="540"/>
    </row>
    <row r="1416" spans="30:30" x14ac:dyDescent="0.2">
      <c r="AD1416" s="540"/>
    </row>
    <row r="1417" spans="30:30" x14ac:dyDescent="0.2">
      <c r="AD1417" s="540"/>
    </row>
    <row r="1418" spans="30:30" x14ac:dyDescent="0.2">
      <c r="AD1418" s="540"/>
    </row>
    <row r="1419" spans="30:30" x14ac:dyDescent="0.2">
      <c r="AD1419" s="540"/>
    </row>
    <row r="1420" spans="30:30" x14ac:dyDescent="0.2">
      <c r="AD1420" s="540"/>
    </row>
    <row r="1421" spans="30:30" x14ac:dyDescent="0.2">
      <c r="AD1421" s="540"/>
    </row>
    <row r="1422" spans="30:30" x14ac:dyDescent="0.2">
      <c r="AD1422" s="540"/>
    </row>
    <row r="1423" spans="30:30" x14ac:dyDescent="0.2">
      <c r="AD1423" s="540"/>
    </row>
    <row r="1424" spans="30:30" x14ac:dyDescent="0.2">
      <c r="AD1424" s="540"/>
    </row>
    <row r="1425" spans="30:30" x14ac:dyDescent="0.2">
      <c r="AD1425" s="540"/>
    </row>
    <row r="1426" spans="30:30" x14ac:dyDescent="0.2">
      <c r="AD1426" s="540"/>
    </row>
    <row r="1427" spans="30:30" x14ac:dyDescent="0.2">
      <c r="AD1427" s="540"/>
    </row>
    <row r="1428" spans="30:30" x14ac:dyDescent="0.2">
      <c r="AD1428" s="540"/>
    </row>
    <row r="1429" spans="30:30" x14ac:dyDescent="0.2">
      <c r="AD1429" s="540"/>
    </row>
    <row r="1430" spans="30:30" x14ac:dyDescent="0.2">
      <c r="AD1430" s="540"/>
    </row>
    <row r="1431" spans="30:30" x14ac:dyDescent="0.2">
      <c r="AD1431" s="540"/>
    </row>
    <row r="1432" spans="30:30" x14ac:dyDescent="0.2">
      <c r="AD1432" s="540"/>
    </row>
    <row r="1433" spans="30:30" x14ac:dyDescent="0.2">
      <c r="AD1433" s="540"/>
    </row>
    <row r="1434" spans="30:30" x14ac:dyDescent="0.2">
      <c r="AD1434" s="540"/>
    </row>
    <row r="1435" spans="30:30" x14ac:dyDescent="0.2">
      <c r="AD1435" s="540"/>
    </row>
    <row r="1436" spans="30:30" x14ac:dyDescent="0.2">
      <c r="AD1436" s="540"/>
    </row>
    <row r="1437" spans="30:30" x14ac:dyDescent="0.2">
      <c r="AD1437" s="540"/>
    </row>
    <row r="1438" spans="30:30" x14ac:dyDescent="0.2">
      <c r="AD1438" s="540"/>
    </row>
    <row r="1439" spans="30:30" x14ac:dyDescent="0.2">
      <c r="AD1439" s="540"/>
    </row>
    <row r="1440" spans="30:30" x14ac:dyDescent="0.2">
      <c r="AD1440" s="540"/>
    </row>
    <row r="1441" spans="30:30" x14ac:dyDescent="0.2">
      <c r="AD1441" s="540"/>
    </row>
    <row r="1442" spans="30:30" x14ac:dyDescent="0.2">
      <c r="AD1442" s="540"/>
    </row>
    <row r="1443" spans="30:30" x14ac:dyDescent="0.2">
      <c r="AD1443" s="540"/>
    </row>
    <row r="1444" spans="30:30" x14ac:dyDescent="0.2">
      <c r="AD1444" s="540"/>
    </row>
    <row r="1445" spans="30:30" x14ac:dyDescent="0.2">
      <c r="AD1445" s="540"/>
    </row>
    <row r="1446" spans="30:30" x14ac:dyDescent="0.2">
      <c r="AD1446" s="540"/>
    </row>
    <row r="1447" spans="30:30" x14ac:dyDescent="0.2">
      <c r="AD1447" s="540"/>
    </row>
    <row r="1448" spans="30:30" x14ac:dyDescent="0.2">
      <c r="AD1448" s="540"/>
    </row>
    <row r="1449" spans="30:30" x14ac:dyDescent="0.2">
      <c r="AD1449" s="540"/>
    </row>
    <row r="1450" spans="30:30" x14ac:dyDescent="0.2">
      <c r="AD1450" s="540"/>
    </row>
    <row r="1451" spans="30:30" x14ac:dyDescent="0.2">
      <c r="AD1451" s="540"/>
    </row>
    <row r="1452" spans="30:30" x14ac:dyDescent="0.2">
      <c r="AD1452" s="540"/>
    </row>
    <row r="1453" spans="30:30" x14ac:dyDescent="0.2">
      <c r="AD1453" s="540"/>
    </row>
    <row r="1454" spans="30:30" x14ac:dyDescent="0.2">
      <c r="AD1454" s="540"/>
    </row>
    <row r="1455" spans="30:30" x14ac:dyDescent="0.2">
      <c r="AD1455" s="540"/>
    </row>
    <row r="1456" spans="30:30" x14ac:dyDescent="0.2">
      <c r="AD1456" s="540"/>
    </row>
    <row r="1457" spans="30:30" x14ac:dyDescent="0.2">
      <c r="AD1457" s="540"/>
    </row>
    <row r="1458" spans="30:30" x14ac:dyDescent="0.2">
      <c r="AD1458" s="540"/>
    </row>
    <row r="1459" spans="30:30" x14ac:dyDescent="0.2">
      <c r="AD1459" s="540"/>
    </row>
    <row r="1460" spans="30:30" x14ac:dyDescent="0.2">
      <c r="AD1460" s="540"/>
    </row>
    <row r="1461" spans="30:30" x14ac:dyDescent="0.2">
      <c r="AD1461" s="540"/>
    </row>
    <row r="1462" spans="30:30" x14ac:dyDescent="0.2">
      <c r="AD1462" s="540"/>
    </row>
    <row r="1463" spans="30:30" x14ac:dyDescent="0.2">
      <c r="AD1463" s="540"/>
    </row>
    <row r="1464" spans="30:30" x14ac:dyDescent="0.2">
      <c r="AD1464" s="540"/>
    </row>
    <row r="1465" spans="30:30" x14ac:dyDescent="0.2">
      <c r="AD1465" s="540"/>
    </row>
    <row r="1466" spans="30:30" x14ac:dyDescent="0.2">
      <c r="AD1466" s="540"/>
    </row>
    <row r="1467" spans="30:30" x14ac:dyDescent="0.2">
      <c r="AD1467" s="540"/>
    </row>
    <row r="1468" spans="30:30" x14ac:dyDescent="0.2">
      <c r="AD1468" s="540"/>
    </row>
    <row r="1469" spans="30:30" x14ac:dyDescent="0.2">
      <c r="AD1469" s="540"/>
    </row>
    <row r="1470" spans="30:30" x14ac:dyDescent="0.2">
      <c r="AD1470" s="540"/>
    </row>
    <row r="1471" spans="30:30" x14ac:dyDescent="0.2">
      <c r="AD1471" s="540"/>
    </row>
    <row r="1472" spans="30:30" x14ac:dyDescent="0.2">
      <c r="AD1472" s="540"/>
    </row>
    <row r="1473" spans="30:30" x14ac:dyDescent="0.2">
      <c r="AD1473" s="540"/>
    </row>
    <row r="1474" spans="30:30" x14ac:dyDescent="0.2">
      <c r="AD1474" s="540"/>
    </row>
    <row r="1475" spans="30:30" x14ac:dyDescent="0.2">
      <c r="AD1475" s="540"/>
    </row>
    <row r="1476" spans="30:30" x14ac:dyDescent="0.2">
      <c r="AD1476" s="540"/>
    </row>
    <row r="1477" spans="30:30" x14ac:dyDescent="0.2">
      <c r="AD1477" s="540"/>
    </row>
    <row r="1478" spans="30:30" x14ac:dyDescent="0.2">
      <c r="AD1478" s="540"/>
    </row>
    <row r="1479" spans="30:30" x14ac:dyDescent="0.2">
      <c r="AD1479" s="540"/>
    </row>
    <row r="1480" spans="30:30" x14ac:dyDescent="0.2">
      <c r="AD1480" s="540"/>
    </row>
    <row r="1481" spans="30:30" x14ac:dyDescent="0.2">
      <c r="AD1481" s="540"/>
    </row>
    <row r="1482" spans="30:30" x14ac:dyDescent="0.2">
      <c r="AD1482" s="540"/>
    </row>
    <row r="1483" spans="30:30" x14ac:dyDescent="0.2">
      <c r="AD1483" s="540"/>
    </row>
    <row r="1484" spans="30:30" x14ac:dyDescent="0.2">
      <c r="AD1484" s="540"/>
    </row>
    <row r="1485" spans="30:30" x14ac:dyDescent="0.2">
      <c r="AD1485" s="540"/>
    </row>
    <row r="1486" spans="30:30" x14ac:dyDescent="0.2">
      <c r="AD1486" s="540"/>
    </row>
    <row r="1487" spans="30:30" x14ac:dyDescent="0.2">
      <c r="AD1487" s="540"/>
    </row>
    <row r="1488" spans="30:30" x14ac:dyDescent="0.2">
      <c r="AD1488" s="540"/>
    </row>
    <row r="1489" spans="30:30" x14ac:dyDescent="0.2">
      <c r="AD1489" s="540"/>
    </row>
    <row r="1490" spans="30:30" x14ac:dyDescent="0.2">
      <c r="AD1490" s="540"/>
    </row>
    <row r="1491" spans="30:30" x14ac:dyDescent="0.2">
      <c r="AD1491" s="540"/>
    </row>
    <row r="1492" spans="30:30" x14ac:dyDescent="0.2">
      <c r="AD1492" s="540"/>
    </row>
    <row r="1493" spans="30:30" x14ac:dyDescent="0.2">
      <c r="AD1493" s="540"/>
    </row>
    <row r="1494" spans="30:30" x14ac:dyDescent="0.2">
      <c r="AD1494" s="540"/>
    </row>
    <row r="1495" spans="30:30" x14ac:dyDescent="0.2">
      <c r="AD1495" s="540"/>
    </row>
    <row r="1496" spans="30:30" x14ac:dyDescent="0.2">
      <c r="AD1496" s="540"/>
    </row>
    <row r="1497" spans="30:30" x14ac:dyDescent="0.2">
      <c r="AD1497" s="540"/>
    </row>
    <row r="1498" spans="30:30" x14ac:dyDescent="0.2">
      <c r="AD1498" s="540"/>
    </row>
    <row r="1499" spans="30:30" x14ac:dyDescent="0.2">
      <c r="AD1499" s="540"/>
    </row>
    <row r="1500" spans="30:30" x14ac:dyDescent="0.2">
      <c r="AD1500" s="540"/>
    </row>
    <row r="1501" spans="30:30" x14ac:dyDescent="0.2">
      <c r="AD1501" s="540"/>
    </row>
    <row r="1502" spans="30:30" x14ac:dyDescent="0.2">
      <c r="AD1502" s="540"/>
    </row>
    <row r="1503" spans="30:30" x14ac:dyDescent="0.2">
      <c r="AD1503" s="540"/>
    </row>
    <row r="1504" spans="30:30" x14ac:dyDescent="0.2">
      <c r="AD1504" s="540"/>
    </row>
    <row r="1505" spans="30:30" x14ac:dyDescent="0.2">
      <c r="AD1505" s="540"/>
    </row>
    <row r="1506" spans="30:30" x14ac:dyDescent="0.2">
      <c r="AD1506" s="540"/>
    </row>
    <row r="1507" spans="30:30" x14ac:dyDescent="0.2">
      <c r="AD1507" s="540"/>
    </row>
    <row r="1508" spans="30:30" x14ac:dyDescent="0.2">
      <c r="AD1508" s="540"/>
    </row>
    <row r="1509" spans="30:30" x14ac:dyDescent="0.2">
      <c r="AD1509" s="540"/>
    </row>
    <row r="1510" spans="30:30" x14ac:dyDescent="0.2">
      <c r="AD1510" s="540"/>
    </row>
    <row r="1511" spans="30:30" x14ac:dyDescent="0.2">
      <c r="AD1511" s="540"/>
    </row>
    <row r="1512" spans="30:30" x14ac:dyDescent="0.2">
      <c r="AD1512" s="540"/>
    </row>
    <row r="1513" spans="30:30" x14ac:dyDescent="0.2">
      <c r="AD1513" s="540"/>
    </row>
    <row r="1514" spans="30:30" x14ac:dyDescent="0.2">
      <c r="AD1514" s="540"/>
    </row>
    <row r="1515" spans="30:30" x14ac:dyDescent="0.2">
      <c r="AD1515" s="540"/>
    </row>
    <row r="1516" spans="30:30" x14ac:dyDescent="0.2">
      <c r="AD1516" s="540"/>
    </row>
    <row r="1517" spans="30:30" x14ac:dyDescent="0.2">
      <c r="AD1517" s="540"/>
    </row>
    <row r="1518" spans="30:30" x14ac:dyDescent="0.2">
      <c r="AD1518" s="540"/>
    </row>
    <row r="1519" spans="30:30" x14ac:dyDescent="0.2">
      <c r="AD1519" s="540"/>
    </row>
    <row r="1520" spans="30:30" x14ac:dyDescent="0.2">
      <c r="AD1520" s="540"/>
    </row>
    <row r="1521" spans="30:30" x14ac:dyDescent="0.2">
      <c r="AD1521" s="540"/>
    </row>
    <row r="1522" spans="30:30" x14ac:dyDescent="0.2">
      <c r="AD1522" s="540"/>
    </row>
    <row r="1523" spans="30:30" x14ac:dyDescent="0.2">
      <c r="AD1523" s="540"/>
    </row>
    <row r="1524" spans="30:30" x14ac:dyDescent="0.2">
      <c r="AD1524" s="540"/>
    </row>
    <row r="1525" spans="30:30" x14ac:dyDescent="0.2">
      <c r="AD1525" s="540"/>
    </row>
    <row r="1526" spans="30:30" x14ac:dyDescent="0.2">
      <c r="AD1526" s="540"/>
    </row>
    <row r="1527" spans="30:30" x14ac:dyDescent="0.2">
      <c r="AD1527" s="540"/>
    </row>
    <row r="1528" spans="30:30" x14ac:dyDescent="0.2">
      <c r="AD1528" s="540"/>
    </row>
    <row r="1529" spans="30:30" x14ac:dyDescent="0.2">
      <c r="AD1529" s="540"/>
    </row>
    <row r="1530" spans="30:30" x14ac:dyDescent="0.2">
      <c r="AD1530" s="540"/>
    </row>
    <row r="1531" spans="30:30" x14ac:dyDescent="0.2">
      <c r="AD1531" s="540"/>
    </row>
    <row r="1532" spans="30:30" x14ac:dyDescent="0.2">
      <c r="AD1532" s="540"/>
    </row>
    <row r="1533" spans="30:30" x14ac:dyDescent="0.2">
      <c r="AD1533" s="540"/>
    </row>
    <row r="1534" spans="30:30" x14ac:dyDescent="0.2">
      <c r="AD1534" s="540"/>
    </row>
    <row r="1535" spans="30:30" x14ac:dyDescent="0.2">
      <c r="AD1535" s="540"/>
    </row>
    <row r="1536" spans="30:30" x14ac:dyDescent="0.2">
      <c r="AD1536" s="540"/>
    </row>
    <row r="1537" spans="30:30" x14ac:dyDescent="0.2">
      <c r="AD1537" s="540"/>
    </row>
    <row r="1538" spans="30:30" x14ac:dyDescent="0.2">
      <c r="AD1538" s="540"/>
    </row>
    <row r="1539" spans="30:30" x14ac:dyDescent="0.2">
      <c r="AD1539" s="540"/>
    </row>
    <row r="1540" spans="30:30" x14ac:dyDescent="0.2">
      <c r="AD1540" s="540"/>
    </row>
    <row r="1541" spans="30:30" x14ac:dyDescent="0.2">
      <c r="AD1541" s="540"/>
    </row>
    <row r="1542" spans="30:30" x14ac:dyDescent="0.2">
      <c r="AD1542" s="540"/>
    </row>
    <row r="1543" spans="30:30" x14ac:dyDescent="0.2">
      <c r="AD1543" s="540"/>
    </row>
    <row r="1544" spans="30:30" x14ac:dyDescent="0.2">
      <c r="AD1544" s="540"/>
    </row>
    <row r="1545" spans="30:30" x14ac:dyDescent="0.2">
      <c r="AD1545" s="540"/>
    </row>
    <row r="1546" spans="30:30" x14ac:dyDescent="0.2">
      <c r="AD1546" s="540"/>
    </row>
    <row r="1547" spans="30:30" x14ac:dyDescent="0.2">
      <c r="AD1547" s="540"/>
    </row>
    <row r="1548" spans="30:30" x14ac:dyDescent="0.2">
      <c r="AD1548" s="540"/>
    </row>
    <row r="1549" spans="30:30" x14ac:dyDescent="0.2">
      <c r="AD1549" s="540"/>
    </row>
    <row r="1550" spans="30:30" x14ac:dyDescent="0.2">
      <c r="AD1550" s="540"/>
    </row>
    <row r="1551" spans="30:30" x14ac:dyDescent="0.2">
      <c r="AD1551" s="540"/>
    </row>
    <row r="1552" spans="30:30" x14ac:dyDescent="0.2">
      <c r="AD1552" s="540"/>
    </row>
    <row r="1553" spans="30:30" x14ac:dyDescent="0.2">
      <c r="AD1553" s="540"/>
    </row>
    <row r="1554" spans="30:30" x14ac:dyDescent="0.2">
      <c r="AD1554" s="540"/>
    </row>
    <row r="1555" spans="30:30" x14ac:dyDescent="0.2">
      <c r="AD1555" s="540"/>
    </row>
    <row r="1556" spans="30:30" x14ac:dyDescent="0.2">
      <c r="AD1556" s="540"/>
    </row>
    <row r="1557" spans="30:30" x14ac:dyDescent="0.2">
      <c r="AD1557" s="540"/>
    </row>
    <row r="1558" spans="30:30" x14ac:dyDescent="0.2">
      <c r="AD1558" s="540"/>
    </row>
    <row r="1559" spans="30:30" x14ac:dyDescent="0.2">
      <c r="AD1559" s="540"/>
    </row>
    <row r="1560" spans="30:30" x14ac:dyDescent="0.2">
      <c r="AD1560" s="540"/>
    </row>
    <row r="1561" spans="30:30" x14ac:dyDescent="0.2">
      <c r="AD1561" s="540"/>
    </row>
    <row r="1562" spans="30:30" x14ac:dyDescent="0.2">
      <c r="AD1562" s="540"/>
    </row>
    <row r="1563" spans="30:30" x14ac:dyDescent="0.2">
      <c r="AD1563" s="540"/>
    </row>
    <row r="1564" spans="30:30" x14ac:dyDescent="0.2">
      <c r="AD1564" s="540"/>
    </row>
    <row r="1565" spans="30:30" x14ac:dyDescent="0.2">
      <c r="AD1565" s="540"/>
    </row>
    <row r="1566" spans="30:30" x14ac:dyDescent="0.2">
      <c r="AD1566" s="540"/>
    </row>
    <row r="1567" spans="30:30" x14ac:dyDescent="0.2">
      <c r="AD1567" s="540"/>
    </row>
    <row r="1568" spans="30:30" x14ac:dyDescent="0.2">
      <c r="AD1568" s="540"/>
    </row>
    <row r="1569" spans="30:30" x14ac:dyDescent="0.2">
      <c r="AD1569" s="540"/>
    </row>
    <row r="1570" spans="30:30" x14ac:dyDescent="0.2">
      <c r="AD1570" s="540"/>
    </row>
    <row r="1571" spans="30:30" x14ac:dyDescent="0.2">
      <c r="AD1571" s="540"/>
    </row>
    <row r="1572" spans="30:30" x14ac:dyDescent="0.2">
      <c r="AD1572" s="540"/>
    </row>
    <row r="1573" spans="30:30" x14ac:dyDescent="0.2">
      <c r="AD1573" s="540"/>
    </row>
    <row r="1574" spans="30:30" x14ac:dyDescent="0.2">
      <c r="AD1574" s="540"/>
    </row>
    <row r="1575" spans="30:30" x14ac:dyDescent="0.2">
      <c r="AD1575" s="540"/>
    </row>
    <row r="1576" spans="30:30" x14ac:dyDescent="0.2">
      <c r="AD1576" s="540"/>
    </row>
    <row r="1577" spans="30:30" x14ac:dyDescent="0.2">
      <c r="AD1577" s="540"/>
    </row>
    <row r="1578" spans="30:30" x14ac:dyDescent="0.2">
      <c r="AD1578" s="540"/>
    </row>
    <row r="1579" spans="30:30" x14ac:dyDescent="0.2">
      <c r="AD1579" s="540"/>
    </row>
    <row r="1580" spans="30:30" x14ac:dyDescent="0.2">
      <c r="AD1580" s="540"/>
    </row>
    <row r="1581" spans="30:30" x14ac:dyDescent="0.2">
      <c r="AD1581" s="540"/>
    </row>
    <row r="1582" spans="30:30" x14ac:dyDescent="0.2">
      <c r="AD1582" s="540"/>
    </row>
    <row r="1583" spans="30:30" x14ac:dyDescent="0.2">
      <c r="AD1583" s="540"/>
    </row>
    <row r="1584" spans="30:30" x14ac:dyDescent="0.2">
      <c r="AD1584" s="540"/>
    </row>
    <row r="1585" spans="30:30" x14ac:dyDescent="0.2">
      <c r="AD1585" s="540"/>
    </row>
    <row r="1586" spans="30:30" x14ac:dyDescent="0.2">
      <c r="AD1586" s="540"/>
    </row>
    <row r="1587" spans="30:30" x14ac:dyDescent="0.2">
      <c r="AD1587" s="540"/>
    </row>
    <row r="1588" spans="30:30" x14ac:dyDescent="0.2">
      <c r="AD1588" s="540"/>
    </row>
    <row r="1589" spans="30:30" x14ac:dyDescent="0.2">
      <c r="AD1589" s="540"/>
    </row>
    <row r="1590" spans="30:30" x14ac:dyDescent="0.2">
      <c r="AD1590" s="540"/>
    </row>
    <row r="1591" spans="30:30" x14ac:dyDescent="0.2">
      <c r="AD1591" s="540"/>
    </row>
    <row r="1592" spans="30:30" x14ac:dyDescent="0.2">
      <c r="AD1592" s="540"/>
    </row>
    <row r="1593" spans="30:30" x14ac:dyDescent="0.2">
      <c r="AD1593" s="540"/>
    </row>
    <row r="1594" spans="30:30" x14ac:dyDescent="0.2">
      <c r="AD1594" s="540"/>
    </row>
    <row r="1595" spans="30:30" x14ac:dyDescent="0.2">
      <c r="AD1595" s="540"/>
    </row>
    <row r="1596" spans="30:30" x14ac:dyDescent="0.2">
      <c r="AD1596" s="540"/>
    </row>
    <row r="1597" spans="30:30" x14ac:dyDescent="0.2">
      <c r="AD1597" s="540"/>
    </row>
    <row r="1598" spans="30:30" x14ac:dyDescent="0.2">
      <c r="AD1598" s="540"/>
    </row>
    <row r="1599" spans="30:30" x14ac:dyDescent="0.2">
      <c r="AD1599" s="540"/>
    </row>
    <row r="1600" spans="30:30" x14ac:dyDescent="0.2">
      <c r="AD1600" s="540"/>
    </row>
    <row r="1601" spans="30:30" x14ac:dyDescent="0.2">
      <c r="AD1601" s="540"/>
    </row>
    <row r="1602" spans="30:30" x14ac:dyDescent="0.2">
      <c r="AD1602" s="540"/>
    </row>
    <row r="1603" spans="30:30" x14ac:dyDescent="0.2">
      <c r="AD1603" s="540"/>
    </row>
    <row r="1604" spans="30:30" x14ac:dyDescent="0.2">
      <c r="AD1604" s="540"/>
    </row>
    <row r="1605" spans="30:30" x14ac:dyDescent="0.2">
      <c r="AD1605" s="540"/>
    </row>
    <row r="1606" spans="30:30" x14ac:dyDescent="0.2">
      <c r="AD1606" s="540"/>
    </row>
    <row r="1607" spans="30:30" x14ac:dyDescent="0.2">
      <c r="AD1607" s="540"/>
    </row>
    <row r="1608" spans="30:30" x14ac:dyDescent="0.2">
      <c r="AD1608" s="540"/>
    </row>
    <row r="1609" spans="30:30" x14ac:dyDescent="0.2">
      <c r="AD1609" s="540"/>
    </row>
    <row r="1610" spans="30:30" x14ac:dyDescent="0.2">
      <c r="AD1610" s="540"/>
    </row>
    <row r="1611" spans="30:30" x14ac:dyDescent="0.2">
      <c r="AD1611" s="540"/>
    </row>
    <row r="1612" spans="30:30" x14ac:dyDescent="0.2">
      <c r="AD1612" s="540"/>
    </row>
    <row r="1613" spans="30:30" x14ac:dyDescent="0.2">
      <c r="AD1613" s="540"/>
    </row>
    <row r="1614" spans="30:30" x14ac:dyDescent="0.2">
      <c r="AD1614" s="540"/>
    </row>
    <row r="1615" spans="30:30" x14ac:dyDescent="0.2">
      <c r="AD1615" s="540"/>
    </row>
    <row r="1616" spans="30:30" x14ac:dyDescent="0.2">
      <c r="AD1616" s="540"/>
    </row>
    <row r="1617" spans="30:30" x14ac:dyDescent="0.2">
      <c r="AD1617" s="540"/>
    </row>
    <row r="1618" spans="30:30" x14ac:dyDescent="0.2">
      <c r="AD1618" s="540"/>
    </row>
    <row r="1619" spans="30:30" x14ac:dyDescent="0.2">
      <c r="AD1619" s="540"/>
    </row>
    <row r="1620" spans="30:30" x14ac:dyDescent="0.2">
      <c r="AD1620" s="540"/>
    </row>
    <row r="1621" spans="30:30" x14ac:dyDescent="0.2">
      <c r="AD1621" s="540"/>
    </row>
    <row r="1622" spans="30:30" x14ac:dyDescent="0.2">
      <c r="AD1622" s="540"/>
    </row>
    <row r="1623" spans="30:30" x14ac:dyDescent="0.2">
      <c r="AD1623" s="540"/>
    </row>
    <row r="1624" spans="30:30" x14ac:dyDescent="0.2">
      <c r="AD1624" s="540"/>
    </row>
    <row r="1625" spans="30:30" x14ac:dyDescent="0.2">
      <c r="AD1625" s="540"/>
    </row>
    <row r="1626" spans="30:30" x14ac:dyDescent="0.2">
      <c r="AD1626" s="540"/>
    </row>
    <row r="1627" spans="30:30" x14ac:dyDescent="0.2">
      <c r="AD1627" s="540"/>
    </row>
    <row r="1628" spans="30:30" x14ac:dyDescent="0.2">
      <c r="AD1628" s="540"/>
    </row>
    <row r="1629" spans="30:30" x14ac:dyDescent="0.2">
      <c r="AD1629" s="540"/>
    </row>
    <row r="1630" spans="30:30" x14ac:dyDescent="0.2">
      <c r="AD1630" s="540"/>
    </row>
    <row r="1631" spans="30:30" x14ac:dyDescent="0.2">
      <c r="AD1631" s="540"/>
    </row>
    <row r="1632" spans="30:30" x14ac:dyDescent="0.2">
      <c r="AD1632" s="540"/>
    </row>
    <row r="1633" spans="30:30" x14ac:dyDescent="0.2">
      <c r="AD1633" s="540"/>
    </row>
    <row r="1634" spans="30:30" x14ac:dyDescent="0.2">
      <c r="AD1634" s="540"/>
    </row>
    <row r="1635" spans="30:30" x14ac:dyDescent="0.2">
      <c r="AD1635" s="540"/>
    </row>
    <row r="1636" spans="30:30" x14ac:dyDescent="0.2">
      <c r="AD1636" s="540"/>
    </row>
    <row r="1637" spans="30:30" x14ac:dyDescent="0.2">
      <c r="AD1637" s="540"/>
    </row>
    <row r="1638" spans="30:30" x14ac:dyDescent="0.2">
      <c r="AD1638" s="540"/>
    </row>
    <row r="1639" spans="30:30" x14ac:dyDescent="0.2">
      <c r="AD1639" s="540"/>
    </row>
    <row r="1640" spans="30:30" x14ac:dyDescent="0.2">
      <c r="AD1640" s="540"/>
    </row>
    <row r="1641" spans="30:30" x14ac:dyDescent="0.2">
      <c r="AD1641" s="540"/>
    </row>
    <row r="1642" spans="30:30" x14ac:dyDescent="0.2">
      <c r="AD1642" s="540"/>
    </row>
    <row r="1643" spans="30:30" x14ac:dyDescent="0.2">
      <c r="AD1643" s="540"/>
    </row>
    <row r="1644" spans="30:30" x14ac:dyDescent="0.2">
      <c r="AD1644" s="540"/>
    </row>
    <row r="1645" spans="30:30" x14ac:dyDescent="0.2">
      <c r="AD1645" s="540"/>
    </row>
    <row r="1646" spans="30:30" x14ac:dyDescent="0.2">
      <c r="AD1646" s="540"/>
    </row>
    <row r="1647" spans="30:30" x14ac:dyDescent="0.2">
      <c r="AD1647" s="540"/>
    </row>
    <row r="1648" spans="30:30" x14ac:dyDescent="0.2">
      <c r="AD1648" s="540"/>
    </row>
    <row r="1649" spans="30:30" x14ac:dyDescent="0.2">
      <c r="AD1649" s="540"/>
    </row>
    <row r="1650" spans="30:30" x14ac:dyDescent="0.2">
      <c r="AD1650" s="540"/>
    </row>
    <row r="1651" spans="30:30" x14ac:dyDescent="0.2">
      <c r="AD1651" s="540"/>
    </row>
    <row r="1652" spans="30:30" x14ac:dyDescent="0.2">
      <c r="AD1652" s="540"/>
    </row>
    <row r="1653" spans="30:30" x14ac:dyDescent="0.2">
      <c r="AD1653" s="540"/>
    </row>
    <row r="1654" spans="30:30" x14ac:dyDescent="0.2">
      <c r="AD1654" s="540"/>
    </row>
    <row r="1655" spans="30:30" x14ac:dyDescent="0.2">
      <c r="AD1655" s="540"/>
    </row>
    <row r="1656" spans="30:30" x14ac:dyDescent="0.2">
      <c r="AD1656" s="540"/>
    </row>
    <row r="1657" spans="30:30" x14ac:dyDescent="0.2">
      <c r="AD1657" s="540"/>
    </row>
    <row r="1658" spans="30:30" x14ac:dyDescent="0.2">
      <c r="AD1658" s="540"/>
    </row>
    <row r="1659" spans="30:30" x14ac:dyDescent="0.2">
      <c r="AD1659" s="540"/>
    </row>
    <row r="1660" spans="30:30" x14ac:dyDescent="0.2">
      <c r="AD1660" s="540"/>
    </row>
    <row r="1661" spans="30:30" x14ac:dyDescent="0.2">
      <c r="AD1661" s="540"/>
    </row>
    <row r="1662" spans="30:30" x14ac:dyDescent="0.2">
      <c r="AD1662" s="540"/>
    </row>
    <row r="1663" spans="30:30" x14ac:dyDescent="0.2">
      <c r="AD1663" s="540"/>
    </row>
    <row r="1664" spans="30:30" x14ac:dyDescent="0.2">
      <c r="AD1664" s="540"/>
    </row>
    <row r="1665" spans="30:30" x14ac:dyDescent="0.2">
      <c r="AD1665" s="540"/>
    </row>
    <row r="1666" spans="30:30" x14ac:dyDescent="0.2">
      <c r="AD1666" s="540"/>
    </row>
    <row r="1667" spans="30:30" x14ac:dyDescent="0.2">
      <c r="AD1667" s="540"/>
    </row>
    <row r="1668" spans="30:30" x14ac:dyDescent="0.2">
      <c r="AD1668" s="540"/>
    </row>
    <row r="1669" spans="30:30" x14ac:dyDescent="0.2">
      <c r="AD1669" s="540"/>
    </row>
    <row r="1670" spans="30:30" x14ac:dyDescent="0.2">
      <c r="AD1670" s="540"/>
    </row>
    <row r="1671" spans="30:30" x14ac:dyDescent="0.2">
      <c r="AD1671" s="540"/>
    </row>
    <row r="1672" spans="30:30" x14ac:dyDescent="0.2">
      <c r="AD1672" s="540"/>
    </row>
    <row r="1673" spans="30:30" x14ac:dyDescent="0.2">
      <c r="AD1673" s="540"/>
    </row>
    <row r="1674" spans="30:30" x14ac:dyDescent="0.2">
      <c r="AD1674" s="540"/>
    </row>
    <row r="1675" spans="30:30" x14ac:dyDescent="0.2">
      <c r="AD1675" s="540"/>
    </row>
    <row r="1676" spans="30:30" x14ac:dyDescent="0.2">
      <c r="AD1676" s="540"/>
    </row>
    <row r="1677" spans="30:30" x14ac:dyDescent="0.2">
      <c r="AD1677" s="540"/>
    </row>
    <row r="1678" spans="30:30" x14ac:dyDescent="0.2">
      <c r="AD1678" s="540"/>
    </row>
    <row r="1679" spans="30:30" x14ac:dyDescent="0.2">
      <c r="AD1679" s="540"/>
    </row>
    <row r="1680" spans="30:30" x14ac:dyDescent="0.2">
      <c r="AD1680" s="540"/>
    </row>
    <row r="1681" spans="30:30" x14ac:dyDescent="0.2">
      <c r="AD1681" s="540"/>
    </row>
    <row r="1682" spans="30:30" x14ac:dyDescent="0.2">
      <c r="AD1682" s="540"/>
    </row>
    <row r="1683" spans="30:30" x14ac:dyDescent="0.2">
      <c r="AD1683" s="540"/>
    </row>
    <row r="1684" spans="30:30" x14ac:dyDescent="0.2">
      <c r="AD1684" s="540"/>
    </row>
    <row r="1685" spans="30:30" x14ac:dyDescent="0.2">
      <c r="AD1685" s="540"/>
    </row>
    <row r="1686" spans="30:30" x14ac:dyDescent="0.2">
      <c r="AD1686" s="540"/>
    </row>
    <row r="1687" spans="30:30" x14ac:dyDescent="0.2">
      <c r="AD1687" s="540"/>
    </row>
    <row r="1688" spans="30:30" x14ac:dyDescent="0.2">
      <c r="AD1688" s="540"/>
    </row>
    <row r="1689" spans="30:30" x14ac:dyDescent="0.2">
      <c r="AD1689" s="540"/>
    </row>
    <row r="1690" spans="30:30" x14ac:dyDescent="0.2">
      <c r="AD1690" s="540"/>
    </row>
    <row r="1691" spans="30:30" x14ac:dyDescent="0.2">
      <c r="AD1691" s="540"/>
    </row>
    <row r="1692" spans="30:30" x14ac:dyDescent="0.2">
      <c r="AD1692" s="540"/>
    </row>
    <row r="1693" spans="30:30" x14ac:dyDescent="0.2">
      <c r="AD1693" s="540"/>
    </row>
    <row r="1694" spans="30:30" x14ac:dyDescent="0.2">
      <c r="AD1694" s="540"/>
    </row>
    <row r="1695" spans="30:30" x14ac:dyDescent="0.2">
      <c r="AD1695" s="540"/>
    </row>
    <row r="1696" spans="30:30" x14ac:dyDescent="0.2">
      <c r="AD1696" s="540"/>
    </row>
    <row r="1697" spans="30:30" x14ac:dyDescent="0.2">
      <c r="AD1697" s="540"/>
    </row>
    <row r="1698" spans="30:30" x14ac:dyDescent="0.2">
      <c r="AD1698" s="540"/>
    </row>
    <row r="1699" spans="30:30" x14ac:dyDescent="0.2">
      <c r="AD1699" s="540"/>
    </row>
    <row r="1700" spans="30:30" x14ac:dyDescent="0.2">
      <c r="AD1700" s="540"/>
    </row>
    <row r="1701" spans="30:30" x14ac:dyDescent="0.2">
      <c r="AD1701" s="540"/>
    </row>
    <row r="1702" spans="30:30" x14ac:dyDescent="0.2">
      <c r="AD1702" s="540"/>
    </row>
    <row r="1703" spans="30:30" x14ac:dyDescent="0.2">
      <c r="AD1703" s="540"/>
    </row>
    <row r="1704" spans="30:30" x14ac:dyDescent="0.2">
      <c r="AD1704" s="540"/>
    </row>
    <row r="1705" spans="30:30" x14ac:dyDescent="0.2">
      <c r="AD1705" s="540"/>
    </row>
    <row r="1706" spans="30:30" x14ac:dyDescent="0.2">
      <c r="AD1706" s="540"/>
    </row>
    <row r="1707" spans="30:30" x14ac:dyDescent="0.2">
      <c r="AD1707" s="540"/>
    </row>
    <row r="1708" spans="30:30" x14ac:dyDescent="0.2">
      <c r="AD1708" s="540"/>
    </row>
    <row r="1709" spans="30:30" x14ac:dyDescent="0.2">
      <c r="AD1709" s="540"/>
    </row>
    <row r="1710" spans="30:30" x14ac:dyDescent="0.2">
      <c r="AD1710" s="540"/>
    </row>
    <row r="1711" spans="30:30" x14ac:dyDescent="0.2">
      <c r="AD1711" s="540"/>
    </row>
    <row r="1712" spans="30:30" x14ac:dyDescent="0.2">
      <c r="AD1712" s="540"/>
    </row>
    <row r="1713" spans="30:30" x14ac:dyDescent="0.2">
      <c r="AD1713" s="540"/>
    </row>
    <row r="1714" spans="30:30" x14ac:dyDescent="0.2">
      <c r="AD1714" s="540"/>
    </row>
    <row r="1715" spans="30:30" x14ac:dyDescent="0.2">
      <c r="AD1715" s="540"/>
    </row>
    <row r="1716" spans="30:30" x14ac:dyDescent="0.2">
      <c r="AD1716" s="540"/>
    </row>
    <row r="1717" spans="30:30" x14ac:dyDescent="0.2">
      <c r="AD1717" s="540"/>
    </row>
    <row r="1718" spans="30:30" x14ac:dyDescent="0.2">
      <c r="AD1718" s="540"/>
    </row>
    <row r="1719" spans="30:30" x14ac:dyDescent="0.2">
      <c r="AD1719" s="540"/>
    </row>
    <row r="1720" spans="30:30" x14ac:dyDescent="0.2">
      <c r="AD1720" s="540"/>
    </row>
    <row r="1721" spans="30:30" x14ac:dyDescent="0.2">
      <c r="AD1721" s="540"/>
    </row>
    <row r="1722" spans="30:30" x14ac:dyDescent="0.2">
      <c r="AD1722" s="540"/>
    </row>
    <row r="1723" spans="30:30" x14ac:dyDescent="0.2">
      <c r="AD1723" s="540"/>
    </row>
    <row r="1724" spans="30:30" x14ac:dyDescent="0.2">
      <c r="AD1724" s="540"/>
    </row>
    <row r="1725" spans="30:30" x14ac:dyDescent="0.2">
      <c r="AD1725" s="540"/>
    </row>
    <row r="1726" spans="30:30" x14ac:dyDescent="0.2">
      <c r="AD1726" s="540"/>
    </row>
    <row r="1727" spans="30:30" x14ac:dyDescent="0.2">
      <c r="AD1727" s="540"/>
    </row>
    <row r="1728" spans="30:30" x14ac:dyDescent="0.2">
      <c r="AD1728" s="540"/>
    </row>
    <row r="1729" spans="30:30" x14ac:dyDescent="0.2">
      <c r="AD1729" s="540"/>
    </row>
    <row r="1730" spans="30:30" x14ac:dyDescent="0.2">
      <c r="AD1730" s="540"/>
    </row>
    <row r="1731" spans="30:30" x14ac:dyDescent="0.2">
      <c r="AD1731" s="540"/>
    </row>
    <row r="1732" spans="30:30" x14ac:dyDescent="0.2">
      <c r="AD1732" s="540"/>
    </row>
    <row r="1733" spans="30:30" x14ac:dyDescent="0.2">
      <c r="AD1733" s="540"/>
    </row>
    <row r="1734" spans="30:30" x14ac:dyDescent="0.2">
      <c r="AD1734" s="540"/>
    </row>
    <row r="1735" spans="30:30" x14ac:dyDescent="0.2">
      <c r="AD1735" s="540"/>
    </row>
    <row r="1736" spans="30:30" x14ac:dyDescent="0.2">
      <c r="AD1736" s="540"/>
    </row>
    <row r="1737" spans="30:30" x14ac:dyDescent="0.2">
      <c r="AD1737" s="540"/>
    </row>
    <row r="1738" spans="30:30" x14ac:dyDescent="0.2">
      <c r="AD1738" s="540"/>
    </row>
    <row r="1739" spans="30:30" x14ac:dyDescent="0.2">
      <c r="AD1739" s="540"/>
    </row>
    <row r="1740" spans="30:30" x14ac:dyDescent="0.2">
      <c r="AD1740" s="540"/>
    </row>
    <row r="1741" spans="30:30" x14ac:dyDescent="0.2">
      <c r="AD1741" s="540"/>
    </row>
    <row r="1742" spans="30:30" x14ac:dyDescent="0.2">
      <c r="AD1742" s="540"/>
    </row>
    <row r="1743" spans="30:30" x14ac:dyDescent="0.2">
      <c r="AD1743" s="540"/>
    </row>
    <row r="1744" spans="30:30" x14ac:dyDescent="0.2">
      <c r="AD1744" s="540"/>
    </row>
    <row r="1745" spans="30:30" x14ac:dyDescent="0.2">
      <c r="AD1745" s="540"/>
    </row>
    <row r="1746" spans="30:30" x14ac:dyDescent="0.2">
      <c r="AD1746" s="540"/>
    </row>
    <row r="1747" spans="30:30" x14ac:dyDescent="0.2">
      <c r="AD1747" s="540"/>
    </row>
    <row r="1748" spans="30:30" x14ac:dyDescent="0.2">
      <c r="AD1748" s="540"/>
    </row>
    <row r="1749" spans="30:30" x14ac:dyDescent="0.2">
      <c r="AD1749" s="540"/>
    </row>
    <row r="1750" spans="30:30" x14ac:dyDescent="0.2">
      <c r="AD1750" s="540"/>
    </row>
    <row r="1751" spans="30:30" x14ac:dyDescent="0.2">
      <c r="AD1751" s="540"/>
    </row>
    <row r="1752" spans="30:30" x14ac:dyDescent="0.2">
      <c r="AD1752" s="540"/>
    </row>
    <row r="1753" spans="30:30" x14ac:dyDescent="0.2">
      <c r="AD1753" s="540"/>
    </row>
    <row r="1754" spans="30:30" x14ac:dyDescent="0.2">
      <c r="AD1754" s="540"/>
    </row>
    <row r="1755" spans="30:30" x14ac:dyDescent="0.2">
      <c r="AD1755" s="540"/>
    </row>
    <row r="1756" spans="30:30" x14ac:dyDescent="0.2">
      <c r="AD1756" s="540"/>
    </row>
    <row r="1757" spans="30:30" x14ac:dyDescent="0.2">
      <c r="AD1757" s="540"/>
    </row>
    <row r="1758" spans="30:30" x14ac:dyDescent="0.2">
      <c r="AD1758" s="540"/>
    </row>
    <row r="1759" spans="30:30" x14ac:dyDescent="0.2">
      <c r="AD1759" s="540"/>
    </row>
    <row r="1760" spans="30:30" x14ac:dyDescent="0.2">
      <c r="AD1760" s="540"/>
    </row>
    <row r="1761" spans="30:30" x14ac:dyDescent="0.2">
      <c r="AD1761" s="540"/>
    </row>
    <row r="1762" spans="30:30" x14ac:dyDescent="0.2">
      <c r="AD1762" s="540"/>
    </row>
    <row r="1763" spans="30:30" x14ac:dyDescent="0.2">
      <c r="AD1763" s="540"/>
    </row>
    <row r="1764" spans="30:30" x14ac:dyDescent="0.2">
      <c r="AD1764" s="540"/>
    </row>
    <row r="1765" spans="30:30" x14ac:dyDescent="0.2">
      <c r="AD1765" s="540"/>
    </row>
    <row r="1766" spans="30:30" x14ac:dyDescent="0.2">
      <c r="AD1766" s="540"/>
    </row>
    <row r="1767" spans="30:30" x14ac:dyDescent="0.2">
      <c r="AD1767" s="540"/>
    </row>
    <row r="1768" spans="30:30" x14ac:dyDescent="0.2">
      <c r="AD1768" s="540"/>
    </row>
    <row r="1769" spans="30:30" x14ac:dyDescent="0.2">
      <c r="AD1769" s="540"/>
    </row>
    <row r="1770" spans="30:30" x14ac:dyDescent="0.2">
      <c r="AD1770" s="540"/>
    </row>
    <row r="1771" spans="30:30" x14ac:dyDescent="0.2">
      <c r="AD1771" s="540"/>
    </row>
    <row r="1772" spans="30:30" x14ac:dyDescent="0.2">
      <c r="AD1772" s="540"/>
    </row>
    <row r="1773" spans="30:30" x14ac:dyDescent="0.2">
      <c r="AD1773" s="540"/>
    </row>
    <row r="1774" spans="30:30" x14ac:dyDescent="0.2">
      <c r="AD1774" s="540"/>
    </row>
    <row r="1775" spans="30:30" x14ac:dyDescent="0.2">
      <c r="AD1775" s="540"/>
    </row>
    <row r="1776" spans="30:30" x14ac:dyDescent="0.2">
      <c r="AD1776" s="540"/>
    </row>
    <row r="1777" spans="30:30" x14ac:dyDescent="0.2">
      <c r="AD1777" s="540"/>
    </row>
    <row r="1778" spans="30:30" x14ac:dyDescent="0.2">
      <c r="AD1778" s="540"/>
    </row>
    <row r="1779" spans="30:30" x14ac:dyDescent="0.2">
      <c r="AD1779" s="540"/>
    </row>
    <row r="1780" spans="30:30" x14ac:dyDescent="0.2">
      <c r="AD1780" s="540"/>
    </row>
    <row r="1781" spans="30:30" x14ac:dyDescent="0.2">
      <c r="AD1781" s="540"/>
    </row>
    <row r="1782" spans="30:30" x14ac:dyDescent="0.2">
      <c r="AD1782" s="540"/>
    </row>
    <row r="1783" spans="30:30" x14ac:dyDescent="0.2">
      <c r="AD1783" s="540"/>
    </row>
    <row r="1784" spans="30:30" x14ac:dyDescent="0.2">
      <c r="AD1784" s="540"/>
    </row>
    <row r="1785" spans="30:30" x14ac:dyDescent="0.2">
      <c r="AD1785" s="540"/>
    </row>
    <row r="1786" spans="30:30" x14ac:dyDescent="0.2">
      <c r="AD1786" s="540"/>
    </row>
    <row r="1787" spans="30:30" x14ac:dyDescent="0.2">
      <c r="AD1787" s="540"/>
    </row>
    <row r="1788" spans="30:30" x14ac:dyDescent="0.2">
      <c r="AD1788" s="540"/>
    </row>
    <row r="1789" spans="30:30" x14ac:dyDescent="0.2">
      <c r="AD1789" s="540"/>
    </row>
    <row r="1790" spans="30:30" x14ac:dyDescent="0.2">
      <c r="AD1790" s="540"/>
    </row>
    <row r="1791" spans="30:30" x14ac:dyDescent="0.2">
      <c r="AD1791" s="540"/>
    </row>
    <row r="1792" spans="30:30" x14ac:dyDescent="0.2">
      <c r="AD1792" s="540"/>
    </row>
    <row r="1793" spans="30:30" x14ac:dyDescent="0.2">
      <c r="AD1793" s="540"/>
    </row>
    <row r="1794" spans="30:30" x14ac:dyDescent="0.2">
      <c r="AD1794" s="540"/>
    </row>
    <row r="1795" spans="30:30" x14ac:dyDescent="0.2">
      <c r="AD1795" s="540"/>
    </row>
    <row r="1796" spans="30:30" x14ac:dyDescent="0.2">
      <c r="AD1796" s="540"/>
    </row>
    <row r="1797" spans="30:30" x14ac:dyDescent="0.2">
      <c r="AD1797" s="540"/>
    </row>
    <row r="1798" spans="30:30" x14ac:dyDescent="0.2">
      <c r="AD1798" s="540"/>
    </row>
    <row r="1799" spans="30:30" x14ac:dyDescent="0.2">
      <c r="AD1799" s="540"/>
    </row>
    <row r="1800" spans="30:30" x14ac:dyDescent="0.2">
      <c r="AD1800" s="540"/>
    </row>
    <row r="1801" spans="30:30" x14ac:dyDescent="0.2">
      <c r="AD1801" s="540"/>
    </row>
    <row r="1802" spans="30:30" x14ac:dyDescent="0.2">
      <c r="AD1802" s="540"/>
    </row>
    <row r="1803" spans="30:30" x14ac:dyDescent="0.2">
      <c r="AD1803" s="540"/>
    </row>
    <row r="1804" spans="30:30" x14ac:dyDescent="0.2">
      <c r="AD1804" s="540"/>
    </row>
    <row r="1805" spans="30:30" x14ac:dyDescent="0.2">
      <c r="AD1805" s="540"/>
    </row>
    <row r="1806" spans="30:30" x14ac:dyDescent="0.2">
      <c r="AD1806" s="540"/>
    </row>
    <row r="1807" spans="30:30" x14ac:dyDescent="0.2">
      <c r="AD1807" s="540"/>
    </row>
    <row r="1808" spans="30:30" x14ac:dyDescent="0.2">
      <c r="AD1808" s="540"/>
    </row>
    <row r="1809" spans="30:30" x14ac:dyDescent="0.2">
      <c r="AD1809" s="540"/>
    </row>
    <row r="1810" spans="30:30" x14ac:dyDescent="0.2">
      <c r="AD1810" s="540"/>
    </row>
    <row r="1811" spans="30:30" x14ac:dyDescent="0.2">
      <c r="AD1811" s="540"/>
    </row>
    <row r="1812" spans="30:30" x14ac:dyDescent="0.2">
      <c r="AD1812" s="540"/>
    </row>
    <row r="1813" spans="30:30" x14ac:dyDescent="0.2">
      <c r="AD1813" s="540"/>
    </row>
    <row r="1814" spans="30:30" x14ac:dyDescent="0.2">
      <c r="AD1814" s="540"/>
    </row>
    <row r="1815" spans="30:30" x14ac:dyDescent="0.2">
      <c r="AD1815" s="540"/>
    </row>
    <row r="1816" spans="30:30" x14ac:dyDescent="0.2">
      <c r="AD1816" s="540"/>
    </row>
    <row r="1817" spans="30:30" x14ac:dyDescent="0.2">
      <c r="AD1817" s="540"/>
    </row>
    <row r="1818" spans="30:30" x14ac:dyDescent="0.2">
      <c r="AD1818" s="540"/>
    </row>
    <row r="1819" spans="30:30" x14ac:dyDescent="0.2">
      <c r="AD1819" s="540"/>
    </row>
    <row r="1820" spans="30:30" x14ac:dyDescent="0.2">
      <c r="AD1820" s="540"/>
    </row>
    <row r="1821" spans="30:30" x14ac:dyDescent="0.2">
      <c r="AD1821" s="540"/>
    </row>
    <row r="1822" spans="30:30" x14ac:dyDescent="0.2">
      <c r="AD1822" s="540"/>
    </row>
    <row r="1823" spans="30:30" x14ac:dyDescent="0.2">
      <c r="AD1823" s="540"/>
    </row>
    <row r="1824" spans="30:30" x14ac:dyDescent="0.2">
      <c r="AD1824" s="540"/>
    </row>
    <row r="1825" spans="30:30" x14ac:dyDescent="0.2">
      <c r="AD1825" s="540"/>
    </row>
    <row r="1826" spans="30:30" x14ac:dyDescent="0.2">
      <c r="AD1826" s="540"/>
    </row>
    <row r="1827" spans="30:30" x14ac:dyDescent="0.2">
      <c r="AD1827" s="540"/>
    </row>
    <row r="1828" spans="30:30" x14ac:dyDescent="0.2">
      <c r="AD1828" s="540"/>
    </row>
    <row r="1829" spans="30:30" x14ac:dyDescent="0.2">
      <c r="AD1829" s="540"/>
    </row>
    <row r="1830" spans="30:30" x14ac:dyDescent="0.2">
      <c r="AD1830" s="540"/>
    </row>
    <row r="1831" spans="30:30" x14ac:dyDescent="0.2">
      <c r="AD1831" s="540"/>
    </row>
    <row r="1832" spans="30:30" x14ac:dyDescent="0.2">
      <c r="AD1832" s="540"/>
    </row>
    <row r="1833" spans="30:30" x14ac:dyDescent="0.2">
      <c r="AD1833" s="540"/>
    </row>
    <row r="1834" spans="30:30" x14ac:dyDescent="0.2">
      <c r="AD1834" s="540"/>
    </row>
    <row r="1835" spans="30:30" x14ac:dyDescent="0.2">
      <c r="AD1835" s="540"/>
    </row>
    <row r="1836" spans="30:30" x14ac:dyDescent="0.2">
      <c r="AD1836" s="540"/>
    </row>
    <row r="1837" spans="30:30" x14ac:dyDescent="0.2">
      <c r="AD1837" s="540"/>
    </row>
    <row r="1838" spans="30:30" x14ac:dyDescent="0.2">
      <c r="AD1838" s="540"/>
    </row>
    <row r="1839" spans="30:30" x14ac:dyDescent="0.2">
      <c r="AD1839" s="540"/>
    </row>
    <row r="1840" spans="30:30" x14ac:dyDescent="0.2">
      <c r="AD1840" s="540"/>
    </row>
    <row r="1841" spans="30:30" x14ac:dyDescent="0.2">
      <c r="AD1841" s="540"/>
    </row>
    <row r="1842" spans="30:30" x14ac:dyDescent="0.2">
      <c r="AD1842" s="540"/>
    </row>
    <row r="1843" spans="30:30" x14ac:dyDescent="0.2">
      <c r="AD1843" s="540"/>
    </row>
    <row r="1844" spans="30:30" x14ac:dyDescent="0.2">
      <c r="AD1844" s="540"/>
    </row>
    <row r="1845" spans="30:30" x14ac:dyDescent="0.2">
      <c r="AD1845" s="540"/>
    </row>
    <row r="1846" spans="30:30" x14ac:dyDescent="0.2">
      <c r="AD1846" s="540"/>
    </row>
    <row r="1847" spans="30:30" x14ac:dyDescent="0.2">
      <c r="AD1847" s="540"/>
    </row>
    <row r="1848" spans="30:30" x14ac:dyDescent="0.2">
      <c r="AD1848" s="540"/>
    </row>
    <row r="1849" spans="30:30" x14ac:dyDescent="0.2">
      <c r="AD1849" s="540"/>
    </row>
    <row r="1850" spans="30:30" x14ac:dyDescent="0.2">
      <c r="AD1850" s="540"/>
    </row>
    <row r="1851" spans="30:30" x14ac:dyDescent="0.2">
      <c r="AD1851" s="540"/>
    </row>
    <row r="1852" spans="30:30" x14ac:dyDescent="0.2">
      <c r="AD1852" s="540"/>
    </row>
    <row r="1853" spans="30:30" x14ac:dyDescent="0.2">
      <c r="AD1853" s="540"/>
    </row>
    <row r="1854" spans="30:30" x14ac:dyDescent="0.2">
      <c r="AD1854" s="540"/>
    </row>
    <row r="1855" spans="30:30" x14ac:dyDescent="0.2">
      <c r="AD1855" s="540"/>
    </row>
    <row r="1856" spans="30:30" x14ac:dyDescent="0.2">
      <c r="AD1856" s="540"/>
    </row>
    <row r="1857" spans="30:30" x14ac:dyDescent="0.2">
      <c r="AD1857" s="540"/>
    </row>
    <row r="1858" spans="30:30" x14ac:dyDescent="0.2">
      <c r="AD1858" s="540"/>
    </row>
    <row r="1859" spans="30:30" x14ac:dyDescent="0.2">
      <c r="AD1859" s="540"/>
    </row>
    <row r="1860" spans="30:30" x14ac:dyDescent="0.2">
      <c r="AD1860" s="540"/>
    </row>
    <row r="1861" spans="30:30" x14ac:dyDescent="0.2">
      <c r="AD1861" s="540"/>
    </row>
    <row r="1862" spans="30:30" x14ac:dyDescent="0.2">
      <c r="AD1862" s="540"/>
    </row>
    <row r="1863" spans="30:30" x14ac:dyDescent="0.2">
      <c r="AD1863" s="540"/>
    </row>
    <row r="1864" spans="30:30" x14ac:dyDescent="0.2">
      <c r="AD1864" s="540"/>
    </row>
    <row r="1865" spans="30:30" x14ac:dyDescent="0.2">
      <c r="AD1865" s="540"/>
    </row>
    <row r="1866" spans="30:30" x14ac:dyDescent="0.2">
      <c r="AD1866" s="540"/>
    </row>
    <row r="1867" spans="30:30" x14ac:dyDescent="0.2">
      <c r="AD1867" s="540"/>
    </row>
    <row r="1868" spans="30:30" x14ac:dyDescent="0.2">
      <c r="AD1868" s="540"/>
    </row>
    <row r="1869" spans="30:30" x14ac:dyDescent="0.2">
      <c r="AD1869" s="540"/>
    </row>
    <row r="1870" spans="30:30" x14ac:dyDescent="0.2">
      <c r="AD1870" s="540"/>
    </row>
    <row r="1871" spans="30:30" x14ac:dyDescent="0.2">
      <c r="AD1871" s="540"/>
    </row>
    <row r="1872" spans="30:30" x14ac:dyDescent="0.2">
      <c r="AD1872" s="540"/>
    </row>
    <row r="1873" spans="30:30" x14ac:dyDescent="0.2">
      <c r="AD1873" s="540"/>
    </row>
    <row r="1874" spans="30:30" x14ac:dyDescent="0.2">
      <c r="AD1874" s="540"/>
    </row>
    <row r="1875" spans="30:30" x14ac:dyDescent="0.2">
      <c r="AD1875" s="540"/>
    </row>
    <row r="1876" spans="30:30" x14ac:dyDescent="0.2">
      <c r="AD1876" s="540"/>
    </row>
    <row r="1877" spans="30:30" x14ac:dyDescent="0.2">
      <c r="AD1877" s="540"/>
    </row>
    <row r="1878" spans="30:30" x14ac:dyDescent="0.2">
      <c r="AD1878" s="540"/>
    </row>
    <row r="1879" spans="30:30" x14ac:dyDescent="0.2">
      <c r="AD1879" s="540"/>
    </row>
    <row r="1880" spans="30:30" x14ac:dyDescent="0.2">
      <c r="AD1880" s="540"/>
    </row>
    <row r="1881" spans="30:30" x14ac:dyDescent="0.2">
      <c r="AD1881" s="540"/>
    </row>
    <row r="1882" spans="30:30" x14ac:dyDescent="0.2">
      <c r="AD1882" s="540"/>
    </row>
    <row r="1883" spans="30:30" x14ac:dyDescent="0.2">
      <c r="AD1883" s="540"/>
    </row>
    <row r="1884" spans="30:30" x14ac:dyDescent="0.2">
      <c r="AD1884" s="540"/>
    </row>
    <row r="1885" spans="30:30" x14ac:dyDescent="0.2">
      <c r="AD1885" s="540"/>
    </row>
    <row r="1886" spans="30:30" x14ac:dyDescent="0.2">
      <c r="AD1886" s="540"/>
    </row>
    <row r="1887" spans="30:30" x14ac:dyDescent="0.2">
      <c r="AD1887" s="540"/>
    </row>
    <row r="1888" spans="30:30" x14ac:dyDescent="0.2">
      <c r="AD1888" s="540"/>
    </row>
    <row r="1889" spans="30:30" x14ac:dyDescent="0.2">
      <c r="AD1889" s="540"/>
    </row>
    <row r="1890" spans="30:30" x14ac:dyDescent="0.2">
      <c r="AD1890" s="540"/>
    </row>
    <row r="1891" spans="30:30" x14ac:dyDescent="0.2">
      <c r="AD1891" s="540"/>
    </row>
    <row r="1892" spans="30:30" x14ac:dyDescent="0.2">
      <c r="AD1892" s="540"/>
    </row>
    <row r="1893" spans="30:30" x14ac:dyDescent="0.2">
      <c r="AD1893" s="540"/>
    </row>
    <row r="1894" spans="30:30" x14ac:dyDescent="0.2">
      <c r="AD1894" s="540"/>
    </row>
    <row r="1895" spans="30:30" x14ac:dyDescent="0.2">
      <c r="AD1895" s="540"/>
    </row>
    <row r="1896" spans="30:30" x14ac:dyDescent="0.2">
      <c r="AD1896" s="540"/>
    </row>
    <row r="1897" spans="30:30" x14ac:dyDescent="0.2">
      <c r="AD1897" s="540"/>
    </row>
    <row r="1898" spans="30:30" x14ac:dyDescent="0.2">
      <c r="AD1898" s="540"/>
    </row>
    <row r="1899" spans="30:30" x14ac:dyDescent="0.2">
      <c r="AD1899" s="540"/>
    </row>
    <row r="1900" spans="30:30" x14ac:dyDescent="0.2">
      <c r="AD1900" s="540"/>
    </row>
    <row r="1901" spans="30:30" x14ac:dyDescent="0.2">
      <c r="AD1901" s="540"/>
    </row>
    <row r="1902" spans="30:30" x14ac:dyDescent="0.2">
      <c r="AD1902" s="540"/>
    </row>
    <row r="1903" spans="30:30" x14ac:dyDescent="0.2">
      <c r="AD1903" s="540"/>
    </row>
    <row r="1904" spans="30:30" x14ac:dyDescent="0.2">
      <c r="AD1904" s="540"/>
    </row>
    <row r="1905" spans="30:30" x14ac:dyDescent="0.2">
      <c r="AD1905" s="540"/>
    </row>
    <row r="1906" spans="30:30" x14ac:dyDescent="0.2">
      <c r="AD1906" s="540"/>
    </row>
    <row r="1907" spans="30:30" x14ac:dyDescent="0.2">
      <c r="AD1907" s="540"/>
    </row>
    <row r="1908" spans="30:30" x14ac:dyDescent="0.2">
      <c r="AD1908" s="540"/>
    </row>
    <row r="1909" spans="30:30" x14ac:dyDescent="0.2">
      <c r="AD1909" s="540"/>
    </row>
    <row r="1910" spans="30:30" x14ac:dyDescent="0.2">
      <c r="AD1910" s="540"/>
    </row>
    <row r="1911" spans="30:30" x14ac:dyDescent="0.2">
      <c r="AD1911" s="540"/>
    </row>
    <row r="1912" spans="30:30" x14ac:dyDescent="0.2">
      <c r="AD1912" s="540"/>
    </row>
    <row r="1913" spans="30:30" x14ac:dyDescent="0.2">
      <c r="AD1913" s="540"/>
    </row>
    <row r="1914" spans="30:30" x14ac:dyDescent="0.2">
      <c r="AD1914" s="540"/>
    </row>
    <row r="1915" spans="30:30" x14ac:dyDescent="0.2">
      <c r="AD1915" s="540"/>
    </row>
    <row r="1916" spans="30:30" x14ac:dyDescent="0.2">
      <c r="AD1916" s="540"/>
    </row>
    <row r="1917" spans="30:30" x14ac:dyDescent="0.2">
      <c r="AD1917" s="540"/>
    </row>
    <row r="1918" spans="30:30" x14ac:dyDescent="0.2">
      <c r="AD1918" s="540"/>
    </row>
    <row r="1919" spans="30:30" x14ac:dyDescent="0.2">
      <c r="AD1919" s="540"/>
    </row>
    <row r="1920" spans="30:30" x14ac:dyDescent="0.2">
      <c r="AD1920" s="540"/>
    </row>
    <row r="1921" spans="30:30" x14ac:dyDescent="0.2">
      <c r="AD1921" s="540"/>
    </row>
    <row r="1922" spans="30:30" x14ac:dyDescent="0.2">
      <c r="AD1922" s="540"/>
    </row>
    <row r="1923" spans="30:30" x14ac:dyDescent="0.2">
      <c r="AD1923" s="540"/>
    </row>
    <row r="1924" spans="30:30" x14ac:dyDescent="0.2">
      <c r="AD1924" s="540"/>
    </row>
    <row r="1925" spans="30:30" x14ac:dyDescent="0.2">
      <c r="AD1925" s="540"/>
    </row>
    <row r="1926" spans="30:30" x14ac:dyDescent="0.2">
      <c r="AD1926" s="540"/>
    </row>
    <row r="1927" spans="30:30" x14ac:dyDescent="0.2">
      <c r="AD1927" s="540"/>
    </row>
    <row r="1928" spans="30:30" x14ac:dyDescent="0.2">
      <c r="AD1928" s="540"/>
    </row>
    <row r="1929" spans="30:30" x14ac:dyDescent="0.2">
      <c r="AD1929" s="540"/>
    </row>
    <row r="1930" spans="30:30" x14ac:dyDescent="0.2">
      <c r="AD1930" s="540"/>
    </row>
    <row r="1931" spans="30:30" x14ac:dyDescent="0.2">
      <c r="AD1931" s="540"/>
    </row>
    <row r="1932" spans="30:30" x14ac:dyDescent="0.2">
      <c r="AD1932" s="540"/>
    </row>
    <row r="1933" spans="30:30" x14ac:dyDescent="0.2">
      <c r="AD1933" s="540"/>
    </row>
    <row r="1934" spans="30:30" x14ac:dyDescent="0.2">
      <c r="AD1934" s="540"/>
    </row>
    <row r="1935" spans="30:30" x14ac:dyDescent="0.2">
      <c r="AD1935" s="540"/>
    </row>
    <row r="1936" spans="30:30" x14ac:dyDescent="0.2">
      <c r="AD1936" s="540"/>
    </row>
    <row r="1937" spans="30:30" x14ac:dyDescent="0.2">
      <c r="AD1937" s="540"/>
    </row>
    <row r="1938" spans="30:30" x14ac:dyDescent="0.2">
      <c r="AD1938" s="540"/>
    </row>
    <row r="1939" spans="30:30" x14ac:dyDescent="0.2">
      <c r="AD1939" s="540"/>
    </row>
    <row r="1940" spans="30:30" x14ac:dyDescent="0.2">
      <c r="AD1940" s="540"/>
    </row>
    <row r="1941" spans="30:30" x14ac:dyDescent="0.2">
      <c r="AD1941" s="540"/>
    </row>
    <row r="1942" spans="30:30" x14ac:dyDescent="0.2">
      <c r="AD1942" s="540"/>
    </row>
    <row r="1943" spans="30:30" x14ac:dyDescent="0.2">
      <c r="AD1943" s="540"/>
    </row>
    <row r="1944" spans="30:30" x14ac:dyDescent="0.2">
      <c r="AD1944" s="540"/>
    </row>
    <row r="1945" spans="30:30" x14ac:dyDescent="0.2">
      <c r="AD1945" s="540"/>
    </row>
    <row r="1946" spans="30:30" x14ac:dyDescent="0.2">
      <c r="AD1946" s="540"/>
    </row>
    <row r="1947" spans="30:30" x14ac:dyDescent="0.2">
      <c r="AD1947" s="540"/>
    </row>
    <row r="1948" spans="30:30" x14ac:dyDescent="0.2">
      <c r="AD1948" s="540"/>
    </row>
    <row r="1949" spans="30:30" x14ac:dyDescent="0.2">
      <c r="AD1949" s="540"/>
    </row>
    <row r="1950" spans="30:30" x14ac:dyDescent="0.2">
      <c r="AD1950" s="540"/>
    </row>
    <row r="1951" spans="30:30" x14ac:dyDescent="0.2">
      <c r="AD1951" s="540"/>
    </row>
    <row r="1952" spans="30:30" x14ac:dyDescent="0.2">
      <c r="AD1952" s="540"/>
    </row>
    <row r="1953" spans="30:30" x14ac:dyDescent="0.2">
      <c r="AD1953" s="540"/>
    </row>
    <row r="1954" spans="30:30" x14ac:dyDescent="0.2">
      <c r="AD1954" s="540"/>
    </row>
    <row r="1955" spans="30:30" x14ac:dyDescent="0.2">
      <c r="AD1955" s="540"/>
    </row>
    <row r="1956" spans="30:30" x14ac:dyDescent="0.2">
      <c r="AD1956" s="540"/>
    </row>
    <row r="1957" spans="30:30" x14ac:dyDescent="0.2">
      <c r="AD1957" s="540"/>
    </row>
    <row r="1958" spans="30:30" x14ac:dyDescent="0.2">
      <c r="AD1958" s="540"/>
    </row>
    <row r="1959" spans="30:30" x14ac:dyDescent="0.2">
      <c r="AD1959" s="540"/>
    </row>
    <row r="1960" spans="30:30" x14ac:dyDescent="0.2">
      <c r="AD1960" s="540"/>
    </row>
    <row r="1961" spans="30:30" x14ac:dyDescent="0.2">
      <c r="AD1961" s="540"/>
    </row>
    <row r="1962" spans="30:30" x14ac:dyDescent="0.2">
      <c r="AD1962" s="540"/>
    </row>
    <row r="1963" spans="30:30" x14ac:dyDescent="0.2">
      <c r="AD1963" s="540"/>
    </row>
    <row r="1964" spans="30:30" x14ac:dyDescent="0.2">
      <c r="AD1964" s="540"/>
    </row>
    <row r="1965" spans="30:30" x14ac:dyDescent="0.2">
      <c r="AD1965" s="540"/>
    </row>
    <row r="1966" spans="30:30" x14ac:dyDescent="0.2">
      <c r="AD1966" s="540"/>
    </row>
    <row r="1967" spans="30:30" x14ac:dyDescent="0.2">
      <c r="AD1967" s="540"/>
    </row>
    <row r="1968" spans="30:30" x14ac:dyDescent="0.2">
      <c r="AD1968" s="540"/>
    </row>
    <row r="1969" spans="30:30" x14ac:dyDescent="0.2">
      <c r="AD1969" s="540"/>
    </row>
    <row r="1970" spans="30:30" x14ac:dyDescent="0.2">
      <c r="AD1970" s="540"/>
    </row>
    <row r="1971" spans="30:30" x14ac:dyDescent="0.2">
      <c r="AD1971" s="540"/>
    </row>
    <row r="1972" spans="30:30" x14ac:dyDescent="0.2">
      <c r="AD1972" s="540"/>
    </row>
    <row r="1973" spans="30:30" x14ac:dyDescent="0.2">
      <c r="AD1973" s="540"/>
    </row>
    <row r="1974" spans="30:30" x14ac:dyDescent="0.2">
      <c r="AD1974" s="540"/>
    </row>
    <row r="1975" spans="30:30" x14ac:dyDescent="0.2">
      <c r="AD1975" s="540"/>
    </row>
    <row r="1976" spans="30:30" x14ac:dyDescent="0.2">
      <c r="AD1976" s="540"/>
    </row>
    <row r="1977" spans="30:30" x14ac:dyDescent="0.2">
      <c r="AD1977" s="540"/>
    </row>
    <row r="1978" spans="30:30" x14ac:dyDescent="0.2">
      <c r="AD1978" s="540"/>
    </row>
    <row r="1979" spans="30:30" x14ac:dyDescent="0.2">
      <c r="AD1979" s="540"/>
    </row>
    <row r="1980" spans="30:30" x14ac:dyDescent="0.2">
      <c r="AD1980" s="540"/>
    </row>
    <row r="1981" spans="30:30" x14ac:dyDescent="0.2">
      <c r="AD1981" s="540"/>
    </row>
    <row r="1982" spans="30:30" x14ac:dyDescent="0.2">
      <c r="AD1982" s="540"/>
    </row>
    <row r="1983" spans="30:30" x14ac:dyDescent="0.2">
      <c r="AD1983" s="540"/>
    </row>
    <row r="1984" spans="30:30" x14ac:dyDescent="0.2">
      <c r="AD1984" s="540"/>
    </row>
    <row r="1985" spans="30:30" x14ac:dyDescent="0.2">
      <c r="AD1985" s="540"/>
    </row>
    <row r="1986" spans="30:30" x14ac:dyDescent="0.2">
      <c r="AD1986" s="540"/>
    </row>
    <row r="1987" spans="30:30" x14ac:dyDescent="0.2">
      <c r="AD1987" s="540"/>
    </row>
    <row r="1988" spans="30:30" x14ac:dyDescent="0.2">
      <c r="AD1988" s="540"/>
    </row>
    <row r="1989" spans="30:30" x14ac:dyDescent="0.2">
      <c r="AD1989" s="540"/>
    </row>
    <row r="1990" spans="30:30" x14ac:dyDescent="0.2">
      <c r="AD1990" s="540"/>
    </row>
    <row r="1991" spans="30:30" x14ac:dyDescent="0.2">
      <c r="AD1991" s="540"/>
    </row>
    <row r="1992" spans="30:30" x14ac:dyDescent="0.2">
      <c r="AD1992" s="540"/>
    </row>
    <row r="1993" spans="30:30" x14ac:dyDescent="0.2">
      <c r="AD1993" s="540"/>
    </row>
    <row r="1994" spans="30:30" x14ac:dyDescent="0.2">
      <c r="AD1994" s="540"/>
    </row>
    <row r="1995" spans="30:30" x14ac:dyDescent="0.2">
      <c r="AD1995" s="540"/>
    </row>
    <row r="1996" spans="30:30" x14ac:dyDescent="0.2">
      <c r="AD1996" s="540"/>
    </row>
    <row r="1997" spans="30:30" x14ac:dyDescent="0.2">
      <c r="AD1997" s="540"/>
    </row>
    <row r="1998" spans="30:30" x14ac:dyDescent="0.2">
      <c r="AD1998" s="540"/>
    </row>
    <row r="1999" spans="30:30" x14ac:dyDescent="0.2">
      <c r="AD1999" s="540"/>
    </row>
    <row r="2000" spans="30:30" x14ac:dyDescent="0.2">
      <c r="AD2000" s="540"/>
    </row>
    <row r="2001" spans="30:30" x14ac:dyDescent="0.2">
      <c r="AD2001" s="540"/>
    </row>
    <row r="2002" spans="30:30" x14ac:dyDescent="0.2">
      <c r="AD2002" s="540"/>
    </row>
    <row r="2003" spans="30:30" x14ac:dyDescent="0.2">
      <c r="AD2003" s="540"/>
    </row>
    <row r="2004" spans="30:30" x14ac:dyDescent="0.2">
      <c r="AD2004" s="540"/>
    </row>
    <row r="2005" spans="30:30" x14ac:dyDescent="0.2">
      <c r="AD2005" s="540"/>
    </row>
    <row r="2006" spans="30:30" x14ac:dyDescent="0.2">
      <c r="AD2006" s="540"/>
    </row>
    <row r="2007" spans="30:30" x14ac:dyDescent="0.2">
      <c r="AD2007" s="540"/>
    </row>
    <row r="2008" spans="30:30" x14ac:dyDescent="0.2">
      <c r="AD2008" s="540"/>
    </row>
    <row r="2009" spans="30:30" x14ac:dyDescent="0.2">
      <c r="AD2009" s="540"/>
    </row>
    <row r="2010" spans="30:30" x14ac:dyDescent="0.2">
      <c r="AD2010" s="540"/>
    </row>
    <row r="2011" spans="30:30" x14ac:dyDescent="0.2">
      <c r="AD2011" s="540"/>
    </row>
    <row r="2012" spans="30:30" x14ac:dyDescent="0.2">
      <c r="AD2012" s="540"/>
    </row>
    <row r="2013" spans="30:30" x14ac:dyDescent="0.2">
      <c r="AD2013" s="540"/>
    </row>
    <row r="2014" spans="30:30" x14ac:dyDescent="0.2">
      <c r="AD2014" s="540"/>
    </row>
    <row r="2015" spans="30:30" x14ac:dyDescent="0.2">
      <c r="AD2015" s="540"/>
    </row>
    <row r="2016" spans="30:30" x14ac:dyDescent="0.2">
      <c r="AD2016" s="540"/>
    </row>
    <row r="2017" spans="30:30" x14ac:dyDescent="0.2">
      <c r="AD2017" s="540"/>
    </row>
    <row r="2018" spans="30:30" x14ac:dyDescent="0.2">
      <c r="AD2018" s="540"/>
    </row>
    <row r="2019" spans="30:30" x14ac:dyDescent="0.2">
      <c r="AD2019" s="540"/>
    </row>
    <row r="2020" spans="30:30" x14ac:dyDescent="0.2">
      <c r="AD2020" s="540"/>
    </row>
    <row r="2021" spans="30:30" x14ac:dyDescent="0.2">
      <c r="AD2021" s="540"/>
    </row>
    <row r="2022" spans="30:30" x14ac:dyDescent="0.2">
      <c r="AD2022" s="540"/>
    </row>
    <row r="2023" spans="30:30" x14ac:dyDescent="0.2">
      <c r="AD2023" s="540"/>
    </row>
    <row r="2024" spans="30:30" x14ac:dyDescent="0.2">
      <c r="AD2024" s="540"/>
    </row>
    <row r="2025" spans="30:30" x14ac:dyDescent="0.2">
      <c r="AD2025" s="540"/>
    </row>
    <row r="2026" spans="30:30" x14ac:dyDescent="0.2">
      <c r="AD2026" s="540"/>
    </row>
    <row r="2027" spans="30:30" x14ac:dyDescent="0.2">
      <c r="AD2027" s="540"/>
    </row>
    <row r="2028" spans="30:30" x14ac:dyDescent="0.2">
      <c r="AD2028" s="540"/>
    </row>
    <row r="2029" spans="30:30" x14ac:dyDescent="0.2">
      <c r="AD2029" s="540"/>
    </row>
    <row r="2030" spans="30:30" x14ac:dyDescent="0.2">
      <c r="AD2030" s="540"/>
    </row>
    <row r="2031" spans="30:30" x14ac:dyDescent="0.2">
      <c r="AD2031" s="540"/>
    </row>
    <row r="2032" spans="30:30" x14ac:dyDescent="0.2">
      <c r="AD2032" s="540"/>
    </row>
    <row r="2033" spans="30:30" x14ac:dyDescent="0.2">
      <c r="AD2033" s="540"/>
    </row>
    <row r="2034" spans="30:30" x14ac:dyDescent="0.2">
      <c r="AD2034" s="540"/>
    </row>
    <row r="2035" spans="30:30" x14ac:dyDescent="0.2">
      <c r="AD2035" s="540"/>
    </row>
    <row r="2036" spans="30:30" x14ac:dyDescent="0.2">
      <c r="AD2036" s="540"/>
    </row>
    <row r="2037" spans="30:30" x14ac:dyDescent="0.2">
      <c r="AD2037" s="540"/>
    </row>
    <row r="2038" spans="30:30" x14ac:dyDescent="0.2">
      <c r="AD2038" s="540"/>
    </row>
    <row r="2039" spans="30:30" x14ac:dyDescent="0.2">
      <c r="AD2039" s="540"/>
    </row>
    <row r="2040" spans="30:30" x14ac:dyDescent="0.2">
      <c r="AD2040" s="540"/>
    </row>
    <row r="2041" spans="30:30" x14ac:dyDescent="0.2">
      <c r="AD2041" s="540"/>
    </row>
    <row r="2042" spans="30:30" x14ac:dyDescent="0.2">
      <c r="AD2042" s="540"/>
    </row>
    <row r="2043" spans="30:30" x14ac:dyDescent="0.2">
      <c r="AD2043" s="540"/>
    </row>
    <row r="2044" spans="30:30" x14ac:dyDescent="0.2">
      <c r="AD2044" s="540"/>
    </row>
    <row r="2045" spans="30:30" x14ac:dyDescent="0.2">
      <c r="AD2045" s="540"/>
    </row>
    <row r="2046" spans="30:30" x14ac:dyDescent="0.2">
      <c r="AD2046" s="540"/>
    </row>
    <row r="2047" spans="30:30" x14ac:dyDescent="0.2">
      <c r="AD2047" s="540"/>
    </row>
    <row r="2048" spans="30:30" x14ac:dyDescent="0.2">
      <c r="AD2048" s="540"/>
    </row>
    <row r="2049" spans="30:30" x14ac:dyDescent="0.2">
      <c r="AD2049" s="540"/>
    </row>
    <row r="2050" spans="30:30" x14ac:dyDescent="0.2">
      <c r="AD2050" s="540"/>
    </row>
    <row r="2051" spans="30:30" x14ac:dyDescent="0.2">
      <c r="AD2051" s="540"/>
    </row>
    <row r="2052" spans="30:30" x14ac:dyDescent="0.2">
      <c r="AD2052" s="540"/>
    </row>
    <row r="2053" spans="30:30" x14ac:dyDescent="0.2">
      <c r="AD2053" s="540"/>
    </row>
    <row r="2054" spans="30:30" x14ac:dyDescent="0.2">
      <c r="AD2054" s="540"/>
    </row>
    <row r="2055" spans="30:30" x14ac:dyDescent="0.2">
      <c r="AD2055" s="540"/>
    </row>
    <row r="2056" spans="30:30" x14ac:dyDescent="0.2">
      <c r="AD2056" s="540"/>
    </row>
    <row r="2057" spans="30:30" x14ac:dyDescent="0.2">
      <c r="AD2057" s="540"/>
    </row>
    <row r="2058" spans="30:30" x14ac:dyDescent="0.2">
      <c r="AD2058" s="540"/>
    </row>
    <row r="2059" spans="30:30" x14ac:dyDescent="0.2">
      <c r="AD2059" s="540"/>
    </row>
    <row r="2060" spans="30:30" x14ac:dyDescent="0.2">
      <c r="AD2060" s="540"/>
    </row>
    <row r="2061" spans="30:30" x14ac:dyDescent="0.2">
      <c r="AD2061" s="540"/>
    </row>
    <row r="2062" spans="30:30" x14ac:dyDescent="0.2">
      <c r="AD2062" s="540"/>
    </row>
    <row r="2063" spans="30:30" x14ac:dyDescent="0.2">
      <c r="AD2063" s="540"/>
    </row>
    <row r="2064" spans="30:30" x14ac:dyDescent="0.2">
      <c r="AD2064" s="540"/>
    </row>
    <row r="2065" spans="30:30" x14ac:dyDescent="0.2">
      <c r="AD2065" s="540"/>
    </row>
    <row r="2066" spans="30:30" x14ac:dyDescent="0.2">
      <c r="AD2066" s="540"/>
    </row>
    <row r="2067" spans="30:30" x14ac:dyDescent="0.2">
      <c r="AD2067" s="540"/>
    </row>
    <row r="2068" spans="30:30" x14ac:dyDescent="0.2">
      <c r="AD2068" s="540"/>
    </row>
    <row r="2069" spans="30:30" x14ac:dyDescent="0.2">
      <c r="AD2069" s="540"/>
    </row>
    <row r="2070" spans="30:30" x14ac:dyDescent="0.2">
      <c r="AD2070" s="540"/>
    </row>
    <row r="2071" spans="30:30" x14ac:dyDescent="0.2">
      <c r="AD2071" s="540"/>
    </row>
    <row r="2072" spans="30:30" x14ac:dyDescent="0.2">
      <c r="AD2072" s="540"/>
    </row>
    <row r="2073" spans="30:30" x14ac:dyDescent="0.2">
      <c r="AD2073" s="540"/>
    </row>
    <row r="2074" spans="30:30" x14ac:dyDescent="0.2">
      <c r="AD2074" s="540"/>
    </row>
    <row r="2075" spans="30:30" x14ac:dyDescent="0.2">
      <c r="AD2075" s="540"/>
    </row>
    <row r="2076" spans="30:30" x14ac:dyDescent="0.2">
      <c r="AD2076" s="540"/>
    </row>
    <row r="2077" spans="30:30" x14ac:dyDescent="0.2">
      <c r="AD2077" s="540"/>
    </row>
    <row r="2078" spans="30:30" x14ac:dyDescent="0.2">
      <c r="AD2078" s="540"/>
    </row>
    <row r="2079" spans="30:30" x14ac:dyDescent="0.2">
      <c r="AD2079" s="540"/>
    </row>
    <row r="2080" spans="30:30" x14ac:dyDescent="0.2">
      <c r="AD2080" s="540"/>
    </row>
    <row r="2081" spans="30:30" x14ac:dyDescent="0.2">
      <c r="AD2081" s="540"/>
    </row>
    <row r="2082" spans="30:30" x14ac:dyDescent="0.2">
      <c r="AD2082" s="540"/>
    </row>
    <row r="2083" spans="30:30" x14ac:dyDescent="0.2">
      <c r="AD2083" s="540"/>
    </row>
    <row r="2084" spans="30:30" x14ac:dyDescent="0.2">
      <c r="AD2084" s="540"/>
    </row>
    <row r="2085" spans="30:30" x14ac:dyDescent="0.2">
      <c r="AD2085" s="540"/>
    </row>
    <row r="2086" spans="30:30" x14ac:dyDescent="0.2">
      <c r="AD2086" s="540"/>
    </row>
    <row r="2087" spans="30:30" x14ac:dyDescent="0.2">
      <c r="AD2087" s="540"/>
    </row>
    <row r="2088" spans="30:30" x14ac:dyDescent="0.2">
      <c r="AD2088" s="540"/>
    </row>
    <row r="2089" spans="30:30" x14ac:dyDescent="0.2">
      <c r="AD2089" s="540"/>
    </row>
    <row r="2090" spans="30:30" x14ac:dyDescent="0.2">
      <c r="AD2090" s="540"/>
    </row>
    <row r="2091" spans="30:30" x14ac:dyDescent="0.2">
      <c r="AD2091" s="540"/>
    </row>
    <row r="2092" spans="30:30" x14ac:dyDescent="0.2">
      <c r="AD2092" s="540"/>
    </row>
    <row r="2093" spans="30:30" x14ac:dyDescent="0.2">
      <c r="AD2093" s="540"/>
    </row>
    <row r="2094" spans="30:30" x14ac:dyDescent="0.2">
      <c r="AD2094" s="540"/>
    </row>
    <row r="2095" spans="30:30" x14ac:dyDescent="0.2">
      <c r="AD2095" s="540"/>
    </row>
    <row r="2096" spans="30:30" x14ac:dyDescent="0.2">
      <c r="AD2096" s="540"/>
    </row>
    <row r="2097" spans="30:30" x14ac:dyDescent="0.2">
      <c r="AD2097" s="540"/>
    </row>
    <row r="2098" spans="30:30" x14ac:dyDescent="0.2">
      <c r="AD2098" s="540"/>
    </row>
    <row r="2099" spans="30:30" x14ac:dyDescent="0.2">
      <c r="AD2099" s="540"/>
    </row>
    <row r="2100" spans="30:30" x14ac:dyDescent="0.2">
      <c r="AD2100" s="540"/>
    </row>
    <row r="2101" spans="30:30" x14ac:dyDescent="0.2">
      <c r="AD2101" s="540"/>
    </row>
    <row r="2102" spans="30:30" x14ac:dyDescent="0.2">
      <c r="AD2102" s="540"/>
    </row>
    <row r="2103" spans="30:30" x14ac:dyDescent="0.2">
      <c r="AD2103" s="540"/>
    </row>
    <row r="2104" spans="30:30" x14ac:dyDescent="0.2">
      <c r="AD2104" s="540"/>
    </row>
    <row r="2105" spans="30:30" x14ac:dyDescent="0.2">
      <c r="AD2105" s="540"/>
    </row>
    <row r="2106" spans="30:30" x14ac:dyDescent="0.2">
      <c r="AD2106" s="540"/>
    </row>
    <row r="2107" spans="30:30" x14ac:dyDescent="0.2">
      <c r="AD2107" s="540"/>
    </row>
    <row r="2108" spans="30:30" x14ac:dyDescent="0.2">
      <c r="AD2108" s="540"/>
    </row>
    <row r="2109" spans="30:30" x14ac:dyDescent="0.2">
      <c r="AD2109" s="540"/>
    </row>
    <row r="2110" spans="30:30" x14ac:dyDescent="0.2">
      <c r="AD2110" s="540"/>
    </row>
    <row r="2111" spans="30:30" x14ac:dyDescent="0.2">
      <c r="AD2111" s="540"/>
    </row>
    <row r="2112" spans="30:30" x14ac:dyDescent="0.2">
      <c r="AD2112" s="540"/>
    </row>
    <row r="2113" spans="30:30" x14ac:dyDescent="0.2">
      <c r="AD2113" s="540"/>
    </row>
    <row r="2114" spans="30:30" x14ac:dyDescent="0.2">
      <c r="AD2114" s="540"/>
    </row>
    <row r="2115" spans="30:30" x14ac:dyDescent="0.2">
      <c r="AD2115" s="540"/>
    </row>
    <row r="2116" spans="30:30" x14ac:dyDescent="0.2">
      <c r="AD2116" s="540"/>
    </row>
    <row r="2117" spans="30:30" x14ac:dyDescent="0.2">
      <c r="AD2117" s="540"/>
    </row>
    <row r="2118" spans="30:30" x14ac:dyDescent="0.2">
      <c r="AD2118" s="540"/>
    </row>
    <row r="2119" spans="30:30" x14ac:dyDescent="0.2">
      <c r="AD2119" s="540"/>
    </row>
    <row r="2120" spans="30:30" x14ac:dyDescent="0.2">
      <c r="AD2120" s="540"/>
    </row>
    <row r="2121" spans="30:30" x14ac:dyDescent="0.2">
      <c r="AD2121" s="540"/>
    </row>
    <row r="2122" spans="30:30" x14ac:dyDescent="0.2">
      <c r="AD2122" s="540"/>
    </row>
    <row r="2123" spans="30:30" x14ac:dyDescent="0.2">
      <c r="AD2123" s="540"/>
    </row>
    <row r="2124" spans="30:30" x14ac:dyDescent="0.2">
      <c r="AD2124" s="540"/>
    </row>
    <row r="2125" spans="30:30" x14ac:dyDescent="0.2">
      <c r="AD2125" s="540"/>
    </row>
    <row r="2126" spans="30:30" x14ac:dyDescent="0.2">
      <c r="AD2126" s="540"/>
    </row>
    <row r="2127" spans="30:30" x14ac:dyDescent="0.2">
      <c r="AD2127" s="540"/>
    </row>
    <row r="2128" spans="30:30" x14ac:dyDescent="0.2">
      <c r="AD2128" s="540"/>
    </row>
    <row r="2129" spans="30:30" x14ac:dyDescent="0.2">
      <c r="AD2129" s="540"/>
    </row>
    <row r="2130" spans="30:30" x14ac:dyDescent="0.2">
      <c r="AD2130" s="540"/>
    </row>
    <row r="2131" spans="30:30" x14ac:dyDescent="0.2">
      <c r="AD2131" s="540"/>
    </row>
    <row r="2132" spans="30:30" x14ac:dyDescent="0.2">
      <c r="AD2132" s="540"/>
    </row>
    <row r="2133" spans="30:30" x14ac:dyDescent="0.2">
      <c r="AD2133" s="540"/>
    </row>
    <row r="2134" spans="30:30" x14ac:dyDescent="0.2">
      <c r="AD2134" s="540"/>
    </row>
    <row r="2135" spans="30:30" x14ac:dyDescent="0.2">
      <c r="AD2135" s="540"/>
    </row>
    <row r="2136" spans="30:30" x14ac:dyDescent="0.2">
      <c r="AD2136" s="540"/>
    </row>
    <row r="2137" spans="30:30" x14ac:dyDescent="0.2">
      <c r="AD2137" s="540"/>
    </row>
    <row r="2138" spans="30:30" x14ac:dyDescent="0.2">
      <c r="AD2138" s="540"/>
    </row>
    <row r="2139" spans="30:30" x14ac:dyDescent="0.2">
      <c r="AD2139" s="540"/>
    </row>
    <row r="2140" spans="30:30" x14ac:dyDescent="0.2">
      <c r="AD2140" s="540"/>
    </row>
    <row r="2141" spans="30:30" x14ac:dyDescent="0.2">
      <c r="AD2141" s="540"/>
    </row>
    <row r="2142" spans="30:30" x14ac:dyDescent="0.2">
      <c r="AD2142" s="540"/>
    </row>
    <row r="2143" spans="30:30" x14ac:dyDescent="0.2">
      <c r="AD2143" s="540"/>
    </row>
    <row r="2144" spans="30:30" x14ac:dyDescent="0.2">
      <c r="AD2144" s="540"/>
    </row>
    <row r="2145" spans="30:30" x14ac:dyDescent="0.2">
      <c r="AD2145" s="540"/>
    </row>
    <row r="2146" spans="30:30" x14ac:dyDescent="0.2">
      <c r="AD2146" s="540"/>
    </row>
    <row r="2147" spans="30:30" x14ac:dyDescent="0.2">
      <c r="AD2147" s="540"/>
    </row>
    <row r="2148" spans="30:30" x14ac:dyDescent="0.2">
      <c r="AD2148" s="540"/>
    </row>
    <row r="2149" spans="30:30" x14ac:dyDescent="0.2">
      <c r="AD2149" s="540"/>
    </row>
    <row r="2150" spans="30:30" x14ac:dyDescent="0.2">
      <c r="AD2150" s="540"/>
    </row>
    <row r="2151" spans="30:30" x14ac:dyDescent="0.2">
      <c r="AD2151" s="540"/>
    </row>
    <row r="2152" spans="30:30" x14ac:dyDescent="0.2">
      <c r="AD2152" s="540"/>
    </row>
    <row r="2153" spans="30:30" x14ac:dyDescent="0.2">
      <c r="AD2153" s="540"/>
    </row>
    <row r="2154" spans="30:30" x14ac:dyDescent="0.2">
      <c r="AD2154" s="540"/>
    </row>
    <row r="2155" spans="30:30" x14ac:dyDescent="0.2">
      <c r="AD2155" s="540"/>
    </row>
    <row r="2156" spans="30:30" x14ac:dyDescent="0.2">
      <c r="AD2156" s="540"/>
    </row>
    <row r="2157" spans="30:30" x14ac:dyDescent="0.2">
      <c r="AD2157" s="540"/>
    </row>
    <row r="2158" spans="30:30" x14ac:dyDescent="0.2">
      <c r="AD2158" s="540"/>
    </row>
    <row r="2159" spans="30:30" x14ac:dyDescent="0.2">
      <c r="AD2159" s="540"/>
    </row>
    <row r="2160" spans="30:30" x14ac:dyDescent="0.2">
      <c r="AD2160" s="540"/>
    </row>
    <row r="2161" spans="30:30" x14ac:dyDescent="0.2">
      <c r="AD2161" s="540"/>
    </row>
    <row r="2162" spans="30:30" x14ac:dyDescent="0.2">
      <c r="AD2162" s="540"/>
    </row>
    <row r="2163" spans="30:30" x14ac:dyDescent="0.2">
      <c r="AD2163" s="540"/>
    </row>
    <row r="2164" spans="30:30" x14ac:dyDescent="0.2">
      <c r="AD2164" s="540"/>
    </row>
    <row r="2165" spans="30:30" x14ac:dyDescent="0.2">
      <c r="AD2165" s="540"/>
    </row>
    <row r="2166" spans="30:30" x14ac:dyDescent="0.2">
      <c r="AD2166" s="540"/>
    </row>
    <row r="2167" spans="30:30" x14ac:dyDescent="0.2">
      <c r="AD2167" s="540"/>
    </row>
    <row r="2168" spans="30:30" x14ac:dyDescent="0.2">
      <c r="AD2168" s="540"/>
    </row>
    <row r="2169" spans="30:30" x14ac:dyDescent="0.2">
      <c r="AD2169" s="540"/>
    </row>
    <row r="2170" spans="30:30" x14ac:dyDescent="0.2">
      <c r="AD2170" s="540"/>
    </row>
    <row r="2171" spans="30:30" x14ac:dyDescent="0.2">
      <c r="AD2171" s="540"/>
    </row>
    <row r="2172" spans="30:30" x14ac:dyDescent="0.2">
      <c r="AD2172" s="540"/>
    </row>
    <row r="2173" spans="30:30" x14ac:dyDescent="0.2">
      <c r="AD2173" s="540"/>
    </row>
    <row r="2174" spans="30:30" x14ac:dyDescent="0.2">
      <c r="AD2174" s="540"/>
    </row>
    <row r="2175" spans="30:30" x14ac:dyDescent="0.2">
      <c r="AD2175" s="540"/>
    </row>
    <row r="2176" spans="30:30" x14ac:dyDescent="0.2">
      <c r="AD2176" s="540"/>
    </row>
    <row r="2177" spans="30:30" x14ac:dyDescent="0.2">
      <c r="AD2177" s="540"/>
    </row>
    <row r="2178" spans="30:30" x14ac:dyDescent="0.2">
      <c r="AD2178" s="540"/>
    </row>
    <row r="2179" spans="30:30" x14ac:dyDescent="0.2">
      <c r="AD2179" s="540"/>
    </row>
    <row r="2180" spans="30:30" x14ac:dyDescent="0.2">
      <c r="AD2180" s="540"/>
    </row>
    <row r="2181" spans="30:30" x14ac:dyDescent="0.2">
      <c r="AD2181" s="540"/>
    </row>
    <row r="2182" spans="30:30" x14ac:dyDescent="0.2">
      <c r="AD2182" s="540"/>
    </row>
    <row r="2183" spans="30:30" x14ac:dyDescent="0.2">
      <c r="AD2183" s="540"/>
    </row>
    <row r="2184" spans="30:30" x14ac:dyDescent="0.2">
      <c r="AD2184" s="540"/>
    </row>
    <row r="2185" spans="30:30" x14ac:dyDescent="0.2">
      <c r="AD2185" s="540"/>
    </row>
    <row r="2186" spans="30:30" x14ac:dyDescent="0.2">
      <c r="AD2186" s="540"/>
    </row>
    <row r="2187" spans="30:30" x14ac:dyDescent="0.2">
      <c r="AD2187" s="540"/>
    </row>
    <row r="2188" spans="30:30" x14ac:dyDescent="0.2">
      <c r="AD2188" s="540"/>
    </row>
    <row r="2189" spans="30:30" x14ac:dyDescent="0.2">
      <c r="AD2189" s="540"/>
    </row>
    <row r="2190" spans="30:30" x14ac:dyDescent="0.2">
      <c r="AD2190" s="540"/>
    </row>
    <row r="2191" spans="30:30" x14ac:dyDescent="0.2">
      <c r="AD2191" s="540"/>
    </row>
    <row r="2192" spans="30:30" x14ac:dyDescent="0.2">
      <c r="AD2192" s="540"/>
    </row>
    <row r="2193" spans="30:30" x14ac:dyDescent="0.2">
      <c r="AD2193" s="540"/>
    </row>
    <row r="2194" spans="30:30" x14ac:dyDescent="0.2">
      <c r="AD2194" s="540"/>
    </row>
    <row r="2195" spans="30:30" x14ac:dyDescent="0.2">
      <c r="AD2195" s="540"/>
    </row>
    <row r="2196" spans="30:30" x14ac:dyDescent="0.2">
      <c r="AD2196" s="540"/>
    </row>
    <row r="2197" spans="30:30" x14ac:dyDescent="0.2">
      <c r="AD2197" s="540"/>
    </row>
    <row r="2198" spans="30:30" x14ac:dyDescent="0.2">
      <c r="AD2198" s="540"/>
    </row>
    <row r="2199" spans="30:30" x14ac:dyDescent="0.2">
      <c r="AD2199" s="540"/>
    </row>
    <row r="2200" spans="30:30" x14ac:dyDescent="0.2">
      <c r="AD2200" s="540"/>
    </row>
    <row r="2201" spans="30:30" x14ac:dyDescent="0.2">
      <c r="AD2201" s="540"/>
    </row>
    <row r="2202" spans="30:30" x14ac:dyDescent="0.2">
      <c r="AD2202" s="540"/>
    </row>
    <row r="2203" spans="30:30" x14ac:dyDescent="0.2">
      <c r="AD2203" s="540"/>
    </row>
    <row r="2204" spans="30:30" x14ac:dyDescent="0.2">
      <c r="AD2204" s="540"/>
    </row>
    <row r="2205" spans="30:30" x14ac:dyDescent="0.2">
      <c r="AD2205" s="540"/>
    </row>
    <row r="2206" spans="30:30" x14ac:dyDescent="0.2">
      <c r="AD2206" s="540"/>
    </row>
    <row r="2207" spans="30:30" x14ac:dyDescent="0.2">
      <c r="AD2207" s="540"/>
    </row>
    <row r="2208" spans="30:30" x14ac:dyDescent="0.2">
      <c r="AD2208" s="540"/>
    </row>
    <row r="2209" spans="30:30" x14ac:dyDescent="0.2">
      <c r="AD2209" s="540"/>
    </row>
    <row r="2210" spans="30:30" x14ac:dyDescent="0.2">
      <c r="AD2210" s="540"/>
    </row>
    <row r="2211" spans="30:30" x14ac:dyDescent="0.2">
      <c r="AD2211" s="540"/>
    </row>
    <row r="2212" spans="30:30" x14ac:dyDescent="0.2">
      <c r="AD2212" s="540"/>
    </row>
    <row r="2213" spans="30:30" x14ac:dyDescent="0.2">
      <c r="AD2213" s="540"/>
    </row>
    <row r="2214" spans="30:30" x14ac:dyDescent="0.2">
      <c r="AD2214" s="540"/>
    </row>
    <row r="2215" spans="30:30" x14ac:dyDescent="0.2">
      <c r="AD2215" s="540"/>
    </row>
    <row r="2216" spans="30:30" x14ac:dyDescent="0.2">
      <c r="AD2216" s="540"/>
    </row>
    <row r="2217" spans="30:30" x14ac:dyDescent="0.2">
      <c r="AD2217" s="540"/>
    </row>
    <row r="2218" spans="30:30" x14ac:dyDescent="0.2">
      <c r="AD2218" s="540"/>
    </row>
    <row r="2219" spans="30:30" x14ac:dyDescent="0.2">
      <c r="AD2219" s="540"/>
    </row>
    <row r="2220" spans="30:30" x14ac:dyDescent="0.2">
      <c r="AD2220" s="540"/>
    </row>
    <row r="2221" spans="30:30" x14ac:dyDescent="0.2">
      <c r="AD2221" s="540"/>
    </row>
    <row r="2222" spans="30:30" x14ac:dyDescent="0.2">
      <c r="AD2222" s="540"/>
    </row>
    <row r="2223" spans="30:30" x14ac:dyDescent="0.2">
      <c r="AD2223" s="540"/>
    </row>
    <row r="2224" spans="30:30" x14ac:dyDescent="0.2">
      <c r="AD2224" s="540"/>
    </row>
    <row r="2225" spans="30:30" x14ac:dyDescent="0.2">
      <c r="AD2225" s="540"/>
    </row>
    <row r="2226" spans="30:30" x14ac:dyDescent="0.2">
      <c r="AD2226" s="540"/>
    </row>
    <row r="2227" spans="30:30" x14ac:dyDescent="0.2">
      <c r="AD2227" s="540"/>
    </row>
    <row r="2228" spans="30:30" x14ac:dyDescent="0.2">
      <c r="AD2228" s="540"/>
    </row>
    <row r="2229" spans="30:30" x14ac:dyDescent="0.2">
      <c r="AD2229" s="540"/>
    </row>
    <row r="2230" spans="30:30" x14ac:dyDescent="0.2">
      <c r="AD2230" s="540"/>
    </row>
    <row r="2231" spans="30:30" x14ac:dyDescent="0.2">
      <c r="AD2231" s="540"/>
    </row>
    <row r="2232" spans="30:30" x14ac:dyDescent="0.2">
      <c r="AD2232" s="540"/>
    </row>
    <row r="2233" spans="30:30" x14ac:dyDescent="0.2">
      <c r="AD2233" s="540"/>
    </row>
    <row r="2234" spans="30:30" x14ac:dyDescent="0.2">
      <c r="AD2234" s="540"/>
    </row>
    <row r="2235" spans="30:30" x14ac:dyDescent="0.2">
      <c r="AD2235" s="540"/>
    </row>
    <row r="2236" spans="30:30" x14ac:dyDescent="0.2">
      <c r="AD2236" s="540"/>
    </row>
    <row r="2237" spans="30:30" x14ac:dyDescent="0.2">
      <c r="AD2237" s="540"/>
    </row>
    <row r="2238" spans="30:30" x14ac:dyDescent="0.2">
      <c r="AD2238" s="540"/>
    </row>
    <row r="2239" spans="30:30" x14ac:dyDescent="0.2">
      <c r="AD2239" s="540"/>
    </row>
    <row r="2240" spans="30:30" x14ac:dyDescent="0.2">
      <c r="AD2240" s="540"/>
    </row>
    <row r="2241" spans="30:30" x14ac:dyDescent="0.2">
      <c r="AD2241" s="540"/>
    </row>
    <row r="2242" spans="30:30" x14ac:dyDescent="0.2">
      <c r="AD2242" s="540"/>
    </row>
    <row r="2243" spans="30:30" x14ac:dyDescent="0.2">
      <c r="AD2243" s="540"/>
    </row>
    <row r="2244" spans="30:30" x14ac:dyDescent="0.2">
      <c r="AD2244" s="540"/>
    </row>
    <row r="2245" spans="30:30" x14ac:dyDescent="0.2">
      <c r="AD2245" s="540"/>
    </row>
    <row r="2246" spans="30:30" x14ac:dyDescent="0.2">
      <c r="AD2246" s="540"/>
    </row>
    <row r="2247" spans="30:30" x14ac:dyDescent="0.2">
      <c r="AD2247" s="540"/>
    </row>
    <row r="2248" spans="30:30" x14ac:dyDescent="0.2">
      <c r="AD2248" s="540"/>
    </row>
    <row r="2249" spans="30:30" x14ac:dyDescent="0.2">
      <c r="AD2249" s="540"/>
    </row>
    <row r="2250" spans="30:30" x14ac:dyDescent="0.2">
      <c r="AD2250" s="540"/>
    </row>
    <row r="2251" spans="30:30" x14ac:dyDescent="0.2">
      <c r="AD2251" s="540"/>
    </row>
    <row r="2252" spans="30:30" x14ac:dyDescent="0.2">
      <c r="AD2252" s="540"/>
    </row>
    <row r="2253" spans="30:30" x14ac:dyDescent="0.2">
      <c r="AD2253" s="540"/>
    </row>
    <row r="2254" spans="30:30" x14ac:dyDescent="0.2">
      <c r="AD2254" s="540"/>
    </row>
    <row r="2255" spans="30:30" x14ac:dyDescent="0.2">
      <c r="AD2255" s="540"/>
    </row>
    <row r="2256" spans="30:30" x14ac:dyDescent="0.2">
      <c r="AD2256" s="540"/>
    </row>
    <row r="2257" spans="30:30" x14ac:dyDescent="0.2">
      <c r="AD2257" s="540"/>
    </row>
    <row r="2258" spans="30:30" x14ac:dyDescent="0.2">
      <c r="AD2258" s="540"/>
    </row>
    <row r="2259" spans="30:30" x14ac:dyDescent="0.2">
      <c r="AD2259" s="540"/>
    </row>
    <row r="2260" spans="30:30" x14ac:dyDescent="0.2">
      <c r="AD2260" s="540"/>
    </row>
    <row r="2261" spans="30:30" x14ac:dyDescent="0.2">
      <c r="AD2261" s="540"/>
    </row>
    <row r="2262" spans="30:30" x14ac:dyDescent="0.2">
      <c r="AD2262" s="540"/>
    </row>
    <row r="2263" spans="30:30" x14ac:dyDescent="0.2">
      <c r="AD2263" s="540"/>
    </row>
    <row r="2264" spans="30:30" x14ac:dyDescent="0.2">
      <c r="AD2264" s="540"/>
    </row>
    <row r="2265" spans="30:30" x14ac:dyDescent="0.2">
      <c r="AD2265" s="540"/>
    </row>
    <row r="2266" spans="30:30" x14ac:dyDescent="0.2">
      <c r="AD2266" s="540"/>
    </row>
    <row r="2267" spans="30:30" x14ac:dyDescent="0.2">
      <c r="AD2267" s="540"/>
    </row>
    <row r="2268" spans="30:30" x14ac:dyDescent="0.2">
      <c r="AD2268" s="540"/>
    </row>
    <row r="2269" spans="30:30" x14ac:dyDescent="0.2">
      <c r="AD2269" s="540"/>
    </row>
    <row r="2270" spans="30:30" x14ac:dyDescent="0.2">
      <c r="AD2270" s="540"/>
    </row>
    <row r="2271" spans="30:30" x14ac:dyDescent="0.2">
      <c r="AD2271" s="540"/>
    </row>
    <row r="2272" spans="30:30" x14ac:dyDescent="0.2">
      <c r="AD2272" s="540"/>
    </row>
    <row r="2273" spans="30:30" x14ac:dyDescent="0.2">
      <c r="AD2273" s="540"/>
    </row>
    <row r="2274" spans="30:30" x14ac:dyDescent="0.2">
      <c r="AD2274" s="540"/>
    </row>
    <row r="2275" spans="30:30" x14ac:dyDescent="0.2">
      <c r="AD2275" s="540"/>
    </row>
    <row r="2276" spans="30:30" x14ac:dyDescent="0.2">
      <c r="AD2276" s="540"/>
    </row>
    <row r="2277" spans="30:30" x14ac:dyDescent="0.2">
      <c r="AD2277" s="540"/>
    </row>
    <row r="2278" spans="30:30" x14ac:dyDescent="0.2">
      <c r="AD2278" s="540"/>
    </row>
    <row r="2279" spans="30:30" x14ac:dyDescent="0.2">
      <c r="AD2279" s="540"/>
    </row>
    <row r="2280" spans="30:30" x14ac:dyDescent="0.2">
      <c r="AD2280" s="540"/>
    </row>
    <row r="2281" spans="30:30" x14ac:dyDescent="0.2">
      <c r="AD2281" s="540"/>
    </row>
    <row r="2282" spans="30:30" x14ac:dyDescent="0.2">
      <c r="AD2282" s="540"/>
    </row>
    <row r="2283" spans="30:30" x14ac:dyDescent="0.2">
      <c r="AD2283" s="540"/>
    </row>
    <row r="2284" spans="30:30" x14ac:dyDescent="0.2">
      <c r="AD2284" s="540"/>
    </row>
    <row r="2285" spans="30:30" x14ac:dyDescent="0.2">
      <c r="AD2285" s="540"/>
    </row>
    <row r="2286" spans="30:30" x14ac:dyDescent="0.2">
      <c r="AD2286" s="540"/>
    </row>
    <row r="2287" spans="30:30" x14ac:dyDescent="0.2">
      <c r="AD2287" s="540"/>
    </row>
    <row r="2288" spans="30:30" x14ac:dyDescent="0.2">
      <c r="AD2288" s="540"/>
    </row>
    <row r="2289" spans="30:30" x14ac:dyDescent="0.2">
      <c r="AD2289" s="540"/>
    </row>
    <row r="2290" spans="30:30" x14ac:dyDescent="0.2">
      <c r="AD2290" s="540"/>
    </row>
    <row r="2291" spans="30:30" x14ac:dyDescent="0.2">
      <c r="AD2291" s="540"/>
    </row>
    <row r="2292" spans="30:30" x14ac:dyDescent="0.2">
      <c r="AD2292" s="540"/>
    </row>
    <row r="2293" spans="30:30" x14ac:dyDescent="0.2">
      <c r="AD2293" s="540"/>
    </row>
    <row r="2294" spans="30:30" x14ac:dyDescent="0.2">
      <c r="AD2294" s="540"/>
    </row>
    <row r="2295" spans="30:30" x14ac:dyDescent="0.2">
      <c r="AD2295" s="540"/>
    </row>
    <row r="2296" spans="30:30" x14ac:dyDescent="0.2">
      <c r="AD2296" s="540"/>
    </row>
    <row r="2297" spans="30:30" x14ac:dyDescent="0.2">
      <c r="AD2297" s="540"/>
    </row>
    <row r="2298" spans="30:30" x14ac:dyDescent="0.2">
      <c r="AD2298" s="540"/>
    </row>
    <row r="2299" spans="30:30" x14ac:dyDescent="0.2">
      <c r="AD2299" s="540"/>
    </row>
    <row r="2300" spans="30:30" x14ac:dyDescent="0.2">
      <c r="AD2300" s="540"/>
    </row>
    <row r="2301" spans="30:30" x14ac:dyDescent="0.2">
      <c r="AD2301" s="540"/>
    </row>
    <row r="2302" spans="30:30" x14ac:dyDescent="0.2">
      <c r="AD2302" s="540"/>
    </row>
    <row r="2303" spans="30:30" x14ac:dyDescent="0.2">
      <c r="AD2303" s="540"/>
    </row>
    <row r="2304" spans="30:30" x14ac:dyDescent="0.2">
      <c r="AD2304" s="540"/>
    </row>
    <row r="2305" spans="30:30" x14ac:dyDescent="0.2">
      <c r="AD2305" s="540"/>
    </row>
    <row r="2306" spans="30:30" x14ac:dyDescent="0.2">
      <c r="AD2306" s="540"/>
    </row>
    <row r="2307" spans="30:30" x14ac:dyDescent="0.2">
      <c r="AD2307" s="540"/>
    </row>
    <row r="2308" spans="30:30" x14ac:dyDescent="0.2">
      <c r="AD2308" s="540"/>
    </row>
    <row r="2309" spans="30:30" x14ac:dyDescent="0.2">
      <c r="AD2309" s="540"/>
    </row>
    <row r="2310" spans="30:30" x14ac:dyDescent="0.2">
      <c r="AD2310" s="540"/>
    </row>
    <row r="2311" spans="30:30" x14ac:dyDescent="0.2">
      <c r="AD2311" s="540"/>
    </row>
    <row r="2312" spans="30:30" x14ac:dyDescent="0.2">
      <c r="AD2312" s="540"/>
    </row>
    <row r="2313" spans="30:30" x14ac:dyDescent="0.2">
      <c r="AD2313" s="540"/>
    </row>
    <row r="2314" spans="30:30" x14ac:dyDescent="0.2">
      <c r="AD2314" s="540"/>
    </row>
    <row r="2315" spans="30:30" x14ac:dyDescent="0.2">
      <c r="AD2315" s="540"/>
    </row>
    <row r="2316" spans="30:30" x14ac:dyDescent="0.2">
      <c r="AD2316" s="540"/>
    </row>
    <row r="2317" spans="30:30" x14ac:dyDescent="0.2">
      <c r="AD2317" s="540"/>
    </row>
    <row r="2318" spans="30:30" x14ac:dyDescent="0.2">
      <c r="AD2318" s="540"/>
    </row>
    <row r="2319" spans="30:30" x14ac:dyDescent="0.2">
      <c r="AD2319" s="540"/>
    </row>
    <row r="2320" spans="30:30" x14ac:dyDescent="0.2">
      <c r="AD2320" s="540"/>
    </row>
    <row r="2321" spans="30:30" x14ac:dyDescent="0.2">
      <c r="AD2321" s="540"/>
    </row>
    <row r="2322" spans="30:30" x14ac:dyDescent="0.2">
      <c r="AD2322" s="540"/>
    </row>
    <row r="2323" spans="30:30" x14ac:dyDescent="0.2">
      <c r="AD2323" s="540"/>
    </row>
    <row r="2324" spans="30:30" x14ac:dyDescent="0.2">
      <c r="AD2324" s="540"/>
    </row>
    <row r="2325" spans="30:30" x14ac:dyDescent="0.2">
      <c r="AD2325" s="540"/>
    </row>
    <row r="2326" spans="30:30" x14ac:dyDescent="0.2">
      <c r="AD2326" s="540"/>
    </row>
    <row r="2327" spans="30:30" x14ac:dyDescent="0.2">
      <c r="AD2327" s="540"/>
    </row>
    <row r="2328" spans="30:30" x14ac:dyDescent="0.2">
      <c r="AD2328" s="540"/>
    </row>
    <row r="2329" spans="30:30" x14ac:dyDescent="0.2">
      <c r="AD2329" s="540"/>
    </row>
    <row r="2330" spans="30:30" x14ac:dyDescent="0.2">
      <c r="AD2330" s="540"/>
    </row>
    <row r="2331" spans="30:30" x14ac:dyDescent="0.2">
      <c r="AD2331" s="540"/>
    </row>
    <row r="2332" spans="30:30" x14ac:dyDescent="0.2">
      <c r="AD2332" s="540"/>
    </row>
    <row r="2333" spans="30:30" x14ac:dyDescent="0.2">
      <c r="AD2333" s="540"/>
    </row>
    <row r="2334" spans="30:30" x14ac:dyDescent="0.2">
      <c r="AD2334" s="540"/>
    </row>
    <row r="2335" spans="30:30" x14ac:dyDescent="0.2">
      <c r="AD2335" s="540"/>
    </row>
    <row r="2336" spans="30:30" x14ac:dyDescent="0.2">
      <c r="AD2336" s="540"/>
    </row>
    <row r="2337" spans="30:30" x14ac:dyDescent="0.2">
      <c r="AD2337" s="540"/>
    </row>
    <row r="2338" spans="30:30" x14ac:dyDescent="0.2">
      <c r="AD2338" s="540"/>
    </row>
    <row r="2339" spans="30:30" x14ac:dyDescent="0.2">
      <c r="AD2339" s="540"/>
    </row>
    <row r="2340" spans="30:30" x14ac:dyDescent="0.2">
      <c r="AD2340" s="540"/>
    </row>
    <row r="2341" spans="30:30" x14ac:dyDescent="0.2">
      <c r="AD2341" s="540"/>
    </row>
    <row r="2342" spans="30:30" x14ac:dyDescent="0.2">
      <c r="AD2342" s="540"/>
    </row>
    <row r="2343" spans="30:30" x14ac:dyDescent="0.2">
      <c r="AD2343" s="540"/>
    </row>
    <row r="2344" spans="30:30" x14ac:dyDescent="0.2">
      <c r="AD2344" s="540"/>
    </row>
    <row r="2345" spans="30:30" x14ac:dyDescent="0.2">
      <c r="AD2345" s="540"/>
    </row>
    <row r="2346" spans="30:30" x14ac:dyDescent="0.2">
      <c r="AD2346" s="540"/>
    </row>
    <row r="2347" spans="30:30" x14ac:dyDescent="0.2">
      <c r="AD2347" s="540"/>
    </row>
    <row r="2348" spans="30:30" x14ac:dyDescent="0.2">
      <c r="AD2348" s="540"/>
    </row>
    <row r="2349" spans="30:30" x14ac:dyDescent="0.2">
      <c r="AD2349" s="540"/>
    </row>
    <row r="2350" spans="30:30" x14ac:dyDescent="0.2">
      <c r="AD2350" s="540"/>
    </row>
    <row r="2351" spans="30:30" x14ac:dyDescent="0.2">
      <c r="AD2351" s="540"/>
    </row>
    <row r="2352" spans="30:30" x14ac:dyDescent="0.2">
      <c r="AD2352" s="540"/>
    </row>
    <row r="2353" spans="30:30" x14ac:dyDescent="0.2">
      <c r="AD2353" s="540"/>
    </row>
    <row r="2354" spans="30:30" x14ac:dyDescent="0.2">
      <c r="AD2354" s="540"/>
    </row>
    <row r="2355" spans="30:30" x14ac:dyDescent="0.2">
      <c r="AD2355" s="540"/>
    </row>
    <row r="2356" spans="30:30" x14ac:dyDescent="0.2">
      <c r="AD2356" s="540"/>
    </row>
    <row r="2357" spans="30:30" x14ac:dyDescent="0.2">
      <c r="AD2357" s="540"/>
    </row>
    <row r="2358" spans="30:30" x14ac:dyDescent="0.2">
      <c r="AD2358" s="540"/>
    </row>
    <row r="2359" spans="30:30" x14ac:dyDescent="0.2">
      <c r="AD2359" s="540"/>
    </row>
    <row r="2360" spans="30:30" x14ac:dyDescent="0.2">
      <c r="AD2360" s="540"/>
    </row>
    <row r="2361" spans="30:30" x14ac:dyDescent="0.2">
      <c r="AD2361" s="540"/>
    </row>
    <row r="2362" spans="30:30" x14ac:dyDescent="0.2">
      <c r="AD2362" s="540"/>
    </row>
    <row r="2363" spans="30:30" x14ac:dyDescent="0.2">
      <c r="AD2363" s="540"/>
    </row>
    <row r="2364" spans="30:30" x14ac:dyDescent="0.2">
      <c r="AD2364" s="540"/>
    </row>
    <row r="2365" spans="30:30" x14ac:dyDescent="0.2">
      <c r="AD2365" s="540"/>
    </row>
    <row r="2366" spans="30:30" x14ac:dyDescent="0.2">
      <c r="AD2366" s="540"/>
    </row>
    <row r="2367" spans="30:30" x14ac:dyDescent="0.2">
      <c r="AD2367" s="540"/>
    </row>
    <row r="2368" spans="30:30" x14ac:dyDescent="0.2">
      <c r="AD2368" s="540"/>
    </row>
    <row r="2369" spans="30:30" x14ac:dyDescent="0.2">
      <c r="AD2369" s="540"/>
    </row>
    <row r="2370" spans="30:30" x14ac:dyDescent="0.2">
      <c r="AD2370" s="540"/>
    </row>
    <row r="2371" spans="30:30" x14ac:dyDescent="0.2">
      <c r="AD2371" s="540"/>
    </row>
    <row r="2372" spans="30:30" x14ac:dyDescent="0.2">
      <c r="AD2372" s="540"/>
    </row>
    <row r="2373" spans="30:30" x14ac:dyDescent="0.2">
      <c r="AD2373" s="540"/>
    </row>
    <row r="2374" spans="30:30" x14ac:dyDescent="0.2">
      <c r="AD2374" s="540"/>
    </row>
    <row r="2375" spans="30:30" x14ac:dyDescent="0.2">
      <c r="AD2375" s="540"/>
    </row>
    <row r="2376" spans="30:30" x14ac:dyDescent="0.2">
      <c r="AD2376" s="540"/>
    </row>
    <row r="2377" spans="30:30" x14ac:dyDescent="0.2">
      <c r="AD2377" s="540"/>
    </row>
    <row r="2378" spans="30:30" x14ac:dyDescent="0.2">
      <c r="AD2378" s="540"/>
    </row>
    <row r="2379" spans="30:30" x14ac:dyDescent="0.2">
      <c r="AD2379" s="540"/>
    </row>
    <row r="2380" spans="30:30" x14ac:dyDescent="0.2">
      <c r="AD2380" s="540"/>
    </row>
    <row r="2381" spans="30:30" x14ac:dyDescent="0.2">
      <c r="AD2381" s="540"/>
    </row>
    <row r="2382" spans="30:30" x14ac:dyDescent="0.2">
      <c r="AD2382" s="540"/>
    </row>
    <row r="2383" spans="30:30" x14ac:dyDescent="0.2">
      <c r="AD2383" s="540"/>
    </row>
    <row r="2384" spans="30:30" x14ac:dyDescent="0.2">
      <c r="AD2384" s="540"/>
    </row>
    <row r="2385" spans="30:30" x14ac:dyDescent="0.2">
      <c r="AD2385" s="540"/>
    </row>
    <row r="2386" spans="30:30" x14ac:dyDescent="0.2">
      <c r="AD2386" s="540"/>
    </row>
    <row r="2387" spans="30:30" x14ac:dyDescent="0.2">
      <c r="AD2387" s="540"/>
    </row>
    <row r="2388" spans="30:30" x14ac:dyDescent="0.2">
      <c r="AD2388" s="540"/>
    </row>
    <row r="2389" spans="30:30" x14ac:dyDescent="0.2">
      <c r="AD2389" s="540"/>
    </row>
    <row r="2390" spans="30:30" x14ac:dyDescent="0.2">
      <c r="AD2390" s="540"/>
    </row>
    <row r="2391" spans="30:30" x14ac:dyDescent="0.2">
      <c r="AD2391" s="540"/>
    </row>
    <row r="2392" spans="30:30" x14ac:dyDescent="0.2">
      <c r="AD2392" s="540"/>
    </row>
    <row r="2393" spans="30:30" x14ac:dyDescent="0.2">
      <c r="AD2393" s="540"/>
    </row>
    <row r="2394" spans="30:30" x14ac:dyDescent="0.2">
      <c r="AD2394" s="540"/>
    </row>
    <row r="2395" spans="30:30" x14ac:dyDescent="0.2">
      <c r="AD2395" s="540"/>
    </row>
    <row r="2396" spans="30:30" x14ac:dyDescent="0.2">
      <c r="AD2396" s="540"/>
    </row>
    <row r="2397" spans="30:30" x14ac:dyDescent="0.2">
      <c r="AD2397" s="540"/>
    </row>
    <row r="2398" spans="30:30" x14ac:dyDescent="0.2">
      <c r="AD2398" s="540"/>
    </row>
    <row r="2399" spans="30:30" x14ac:dyDescent="0.2">
      <c r="AD2399" s="540"/>
    </row>
    <row r="2400" spans="30:30" x14ac:dyDescent="0.2">
      <c r="AD2400" s="540"/>
    </row>
    <row r="2401" spans="30:30" x14ac:dyDescent="0.2">
      <c r="AD2401" s="540"/>
    </row>
    <row r="2402" spans="30:30" x14ac:dyDescent="0.2">
      <c r="AD2402" s="540"/>
    </row>
    <row r="2403" spans="30:30" x14ac:dyDescent="0.2">
      <c r="AD2403" s="540"/>
    </row>
    <row r="2404" spans="30:30" x14ac:dyDescent="0.2">
      <c r="AD2404" s="540"/>
    </row>
    <row r="2405" spans="30:30" x14ac:dyDescent="0.2">
      <c r="AD2405" s="540"/>
    </row>
    <row r="2406" spans="30:30" x14ac:dyDescent="0.2">
      <c r="AD2406" s="540"/>
    </row>
    <row r="2407" spans="30:30" x14ac:dyDescent="0.2">
      <c r="AD2407" s="540"/>
    </row>
    <row r="2408" spans="30:30" x14ac:dyDescent="0.2">
      <c r="AD2408" s="540"/>
    </row>
    <row r="2409" spans="30:30" x14ac:dyDescent="0.2">
      <c r="AD2409" s="540"/>
    </row>
    <row r="2410" spans="30:30" x14ac:dyDescent="0.2">
      <c r="AD2410" s="540"/>
    </row>
    <row r="2411" spans="30:30" x14ac:dyDescent="0.2">
      <c r="AD2411" s="540"/>
    </row>
    <row r="2412" spans="30:30" x14ac:dyDescent="0.2">
      <c r="AD2412" s="540"/>
    </row>
    <row r="2413" spans="30:30" x14ac:dyDescent="0.2">
      <c r="AD2413" s="540"/>
    </row>
    <row r="2414" spans="30:30" x14ac:dyDescent="0.2">
      <c r="AD2414" s="540"/>
    </row>
    <row r="2415" spans="30:30" x14ac:dyDescent="0.2">
      <c r="AD2415" s="540"/>
    </row>
    <row r="2416" spans="30:30" x14ac:dyDescent="0.2">
      <c r="AD2416" s="540"/>
    </row>
    <row r="2417" spans="30:30" x14ac:dyDescent="0.2">
      <c r="AD2417" s="540"/>
    </row>
    <row r="2418" spans="30:30" x14ac:dyDescent="0.2">
      <c r="AD2418" s="540"/>
    </row>
    <row r="2419" spans="30:30" x14ac:dyDescent="0.2">
      <c r="AD2419" s="540"/>
    </row>
    <row r="2420" spans="30:30" x14ac:dyDescent="0.2">
      <c r="AD2420" s="540"/>
    </row>
    <row r="2421" spans="30:30" x14ac:dyDescent="0.2">
      <c r="AD2421" s="540"/>
    </row>
    <row r="2422" spans="30:30" x14ac:dyDescent="0.2">
      <c r="AD2422" s="540"/>
    </row>
    <row r="2423" spans="30:30" x14ac:dyDescent="0.2">
      <c r="AD2423" s="540"/>
    </row>
    <row r="2424" spans="30:30" x14ac:dyDescent="0.2">
      <c r="AD2424" s="540"/>
    </row>
    <row r="2425" spans="30:30" x14ac:dyDescent="0.2">
      <c r="AD2425" s="540"/>
    </row>
    <row r="2426" spans="30:30" x14ac:dyDescent="0.2">
      <c r="AD2426" s="540"/>
    </row>
    <row r="2427" spans="30:30" x14ac:dyDescent="0.2">
      <c r="AD2427" s="540"/>
    </row>
    <row r="2428" spans="30:30" x14ac:dyDescent="0.2">
      <c r="AD2428" s="540"/>
    </row>
    <row r="2429" spans="30:30" x14ac:dyDescent="0.2">
      <c r="AD2429" s="540"/>
    </row>
    <row r="2430" spans="30:30" x14ac:dyDescent="0.2">
      <c r="AD2430" s="540"/>
    </row>
    <row r="2431" spans="30:30" x14ac:dyDescent="0.2">
      <c r="AD2431" s="540"/>
    </row>
    <row r="2432" spans="30:30" x14ac:dyDescent="0.2">
      <c r="AD2432" s="540"/>
    </row>
    <row r="2433" spans="30:30" x14ac:dyDescent="0.2">
      <c r="AD2433" s="540"/>
    </row>
    <row r="2434" spans="30:30" x14ac:dyDescent="0.2">
      <c r="AD2434" s="540"/>
    </row>
    <row r="2435" spans="30:30" x14ac:dyDescent="0.2">
      <c r="AD2435" s="540"/>
    </row>
    <row r="2436" spans="30:30" x14ac:dyDescent="0.2">
      <c r="AD2436" s="540"/>
    </row>
    <row r="2437" spans="30:30" x14ac:dyDescent="0.2">
      <c r="AD2437" s="540"/>
    </row>
    <row r="2438" spans="30:30" x14ac:dyDescent="0.2">
      <c r="AD2438" s="540"/>
    </row>
    <row r="2439" spans="30:30" x14ac:dyDescent="0.2">
      <c r="AD2439" s="540"/>
    </row>
    <row r="2440" spans="30:30" x14ac:dyDescent="0.2">
      <c r="AD2440" s="540"/>
    </row>
    <row r="2441" spans="30:30" x14ac:dyDescent="0.2">
      <c r="AD2441" s="540"/>
    </row>
    <row r="2442" spans="30:30" x14ac:dyDescent="0.2">
      <c r="AD2442" s="540"/>
    </row>
    <row r="2443" spans="30:30" x14ac:dyDescent="0.2">
      <c r="AD2443" s="540"/>
    </row>
    <row r="2444" spans="30:30" x14ac:dyDescent="0.2">
      <c r="AD2444" s="540"/>
    </row>
    <row r="2445" spans="30:30" x14ac:dyDescent="0.2">
      <c r="AD2445" s="540"/>
    </row>
    <row r="2446" spans="30:30" x14ac:dyDescent="0.2">
      <c r="AD2446" s="540"/>
    </row>
    <row r="2447" spans="30:30" x14ac:dyDescent="0.2">
      <c r="AD2447" s="540"/>
    </row>
    <row r="2448" spans="30:30" x14ac:dyDescent="0.2">
      <c r="AD2448" s="540"/>
    </row>
    <row r="2449" spans="30:30" x14ac:dyDescent="0.2">
      <c r="AD2449" s="540"/>
    </row>
    <row r="2450" spans="30:30" x14ac:dyDescent="0.2">
      <c r="AD2450" s="540"/>
    </row>
    <row r="2451" spans="30:30" x14ac:dyDescent="0.2">
      <c r="AD2451" s="540"/>
    </row>
    <row r="2452" spans="30:30" x14ac:dyDescent="0.2">
      <c r="AD2452" s="540"/>
    </row>
    <row r="2453" spans="30:30" x14ac:dyDescent="0.2">
      <c r="AD2453" s="540"/>
    </row>
    <row r="2454" spans="30:30" x14ac:dyDescent="0.2">
      <c r="AD2454" s="540"/>
    </row>
    <row r="2455" spans="30:30" x14ac:dyDescent="0.2">
      <c r="AD2455" s="540"/>
    </row>
    <row r="2456" spans="30:30" x14ac:dyDescent="0.2">
      <c r="AD2456" s="540"/>
    </row>
    <row r="2457" spans="30:30" x14ac:dyDescent="0.2">
      <c r="AD2457" s="540"/>
    </row>
    <row r="2458" spans="30:30" x14ac:dyDescent="0.2">
      <c r="AD2458" s="540"/>
    </row>
    <row r="2459" spans="30:30" x14ac:dyDescent="0.2">
      <c r="AD2459" s="540"/>
    </row>
    <row r="2460" spans="30:30" x14ac:dyDescent="0.2">
      <c r="AD2460" s="540"/>
    </row>
    <row r="2461" spans="30:30" x14ac:dyDescent="0.2">
      <c r="AD2461" s="540"/>
    </row>
    <row r="2462" spans="30:30" x14ac:dyDescent="0.2">
      <c r="AD2462" s="540"/>
    </row>
    <row r="2463" spans="30:30" x14ac:dyDescent="0.2">
      <c r="AD2463" s="540"/>
    </row>
    <row r="2464" spans="30:30" x14ac:dyDescent="0.2">
      <c r="AD2464" s="540"/>
    </row>
    <row r="2465" spans="30:30" x14ac:dyDescent="0.2">
      <c r="AD2465" s="540"/>
    </row>
    <row r="2466" spans="30:30" x14ac:dyDescent="0.2">
      <c r="AD2466" s="540"/>
    </row>
    <row r="2467" spans="30:30" x14ac:dyDescent="0.2">
      <c r="AD2467" s="540"/>
    </row>
    <row r="2468" spans="30:30" x14ac:dyDescent="0.2">
      <c r="AD2468" s="540"/>
    </row>
    <row r="2469" spans="30:30" x14ac:dyDescent="0.2">
      <c r="AD2469" s="540"/>
    </row>
    <row r="2470" spans="30:30" x14ac:dyDescent="0.2">
      <c r="AD2470" s="540"/>
    </row>
    <row r="2471" spans="30:30" x14ac:dyDescent="0.2">
      <c r="AD2471" s="540"/>
    </row>
    <row r="2472" spans="30:30" x14ac:dyDescent="0.2">
      <c r="AD2472" s="540"/>
    </row>
    <row r="2473" spans="30:30" x14ac:dyDescent="0.2">
      <c r="AD2473" s="540"/>
    </row>
    <row r="2474" spans="30:30" x14ac:dyDescent="0.2">
      <c r="AD2474" s="540"/>
    </row>
    <row r="2475" spans="30:30" x14ac:dyDescent="0.2">
      <c r="AD2475" s="540"/>
    </row>
    <row r="2476" spans="30:30" x14ac:dyDescent="0.2">
      <c r="AD2476" s="540"/>
    </row>
    <row r="2477" spans="30:30" x14ac:dyDescent="0.2">
      <c r="AD2477" s="540"/>
    </row>
    <row r="2478" spans="30:30" x14ac:dyDescent="0.2">
      <c r="AD2478" s="540"/>
    </row>
    <row r="2479" spans="30:30" x14ac:dyDescent="0.2">
      <c r="AD2479" s="540"/>
    </row>
    <row r="2480" spans="30:30" x14ac:dyDescent="0.2">
      <c r="AD2480" s="540"/>
    </row>
    <row r="2481" spans="30:30" x14ac:dyDescent="0.2">
      <c r="AD2481" s="540"/>
    </row>
    <row r="2482" spans="30:30" x14ac:dyDescent="0.2">
      <c r="AD2482" s="540"/>
    </row>
    <row r="2483" spans="30:30" x14ac:dyDescent="0.2">
      <c r="AD2483" s="540"/>
    </row>
    <row r="2484" spans="30:30" x14ac:dyDescent="0.2">
      <c r="AD2484" s="540"/>
    </row>
    <row r="2485" spans="30:30" x14ac:dyDescent="0.2">
      <c r="AD2485" s="540"/>
    </row>
    <row r="2486" spans="30:30" x14ac:dyDescent="0.2">
      <c r="AD2486" s="540"/>
    </row>
    <row r="2487" spans="30:30" x14ac:dyDescent="0.2">
      <c r="AD2487" s="540"/>
    </row>
    <row r="2488" spans="30:30" x14ac:dyDescent="0.2">
      <c r="AD2488" s="540"/>
    </row>
    <row r="2489" spans="30:30" x14ac:dyDescent="0.2">
      <c r="AD2489" s="540"/>
    </row>
    <row r="2490" spans="30:30" x14ac:dyDescent="0.2">
      <c r="AD2490" s="540"/>
    </row>
    <row r="2491" spans="30:30" x14ac:dyDescent="0.2">
      <c r="AD2491" s="540"/>
    </row>
    <row r="2492" spans="30:30" x14ac:dyDescent="0.2">
      <c r="AD2492" s="540"/>
    </row>
    <row r="2493" spans="30:30" x14ac:dyDescent="0.2">
      <c r="AD2493" s="540"/>
    </row>
    <row r="2494" spans="30:30" x14ac:dyDescent="0.2">
      <c r="AD2494" s="540"/>
    </row>
    <row r="2495" spans="30:30" x14ac:dyDescent="0.2">
      <c r="AD2495" s="540"/>
    </row>
    <row r="2496" spans="30:30" x14ac:dyDescent="0.2">
      <c r="AD2496" s="540"/>
    </row>
    <row r="2497" spans="30:30" x14ac:dyDescent="0.2">
      <c r="AD2497" s="540"/>
    </row>
    <row r="2498" spans="30:30" x14ac:dyDescent="0.2">
      <c r="AD2498" s="540"/>
    </row>
    <row r="2499" spans="30:30" x14ac:dyDescent="0.2">
      <c r="AD2499" s="540"/>
    </row>
    <row r="2500" spans="30:30" x14ac:dyDescent="0.2">
      <c r="AD2500" s="540"/>
    </row>
    <row r="2501" spans="30:30" x14ac:dyDescent="0.2">
      <c r="AD2501" s="540"/>
    </row>
    <row r="2502" spans="30:30" x14ac:dyDescent="0.2">
      <c r="AD2502" s="540"/>
    </row>
    <row r="2503" spans="30:30" x14ac:dyDescent="0.2">
      <c r="AD2503" s="540"/>
    </row>
    <row r="2504" spans="30:30" x14ac:dyDescent="0.2">
      <c r="AD2504" s="540"/>
    </row>
    <row r="2505" spans="30:30" x14ac:dyDescent="0.2">
      <c r="AD2505" s="540"/>
    </row>
    <row r="2506" spans="30:30" x14ac:dyDescent="0.2">
      <c r="AD2506" s="540"/>
    </row>
    <row r="2507" spans="30:30" x14ac:dyDescent="0.2">
      <c r="AD2507" s="540"/>
    </row>
    <row r="2508" spans="30:30" x14ac:dyDescent="0.2">
      <c r="AD2508" s="540"/>
    </row>
    <row r="2509" spans="30:30" x14ac:dyDescent="0.2">
      <c r="AD2509" s="540"/>
    </row>
    <row r="2510" spans="30:30" x14ac:dyDescent="0.2">
      <c r="AD2510" s="540"/>
    </row>
    <row r="2511" spans="30:30" x14ac:dyDescent="0.2">
      <c r="AD2511" s="540"/>
    </row>
    <row r="2512" spans="30:30" x14ac:dyDescent="0.2">
      <c r="AD2512" s="540"/>
    </row>
    <row r="2513" spans="30:30" x14ac:dyDescent="0.2">
      <c r="AD2513" s="540"/>
    </row>
    <row r="2514" spans="30:30" x14ac:dyDescent="0.2">
      <c r="AD2514" s="540"/>
    </row>
    <row r="2515" spans="30:30" x14ac:dyDescent="0.2">
      <c r="AD2515" s="540"/>
    </row>
    <row r="2516" spans="30:30" x14ac:dyDescent="0.2">
      <c r="AD2516" s="540"/>
    </row>
    <row r="2517" spans="30:30" x14ac:dyDescent="0.2">
      <c r="AD2517" s="540"/>
    </row>
    <row r="2518" spans="30:30" x14ac:dyDescent="0.2">
      <c r="AD2518" s="540"/>
    </row>
    <row r="2519" spans="30:30" x14ac:dyDescent="0.2">
      <c r="AD2519" s="540"/>
    </row>
    <row r="2520" spans="30:30" x14ac:dyDescent="0.2">
      <c r="AD2520" s="540"/>
    </row>
    <row r="2521" spans="30:30" x14ac:dyDescent="0.2">
      <c r="AD2521" s="540"/>
    </row>
    <row r="2522" spans="30:30" x14ac:dyDescent="0.2">
      <c r="AD2522" s="540"/>
    </row>
    <row r="2523" spans="30:30" x14ac:dyDescent="0.2">
      <c r="AD2523" s="540"/>
    </row>
    <row r="2524" spans="30:30" x14ac:dyDescent="0.2">
      <c r="AD2524" s="540"/>
    </row>
    <row r="2525" spans="30:30" x14ac:dyDescent="0.2">
      <c r="AD2525" s="540"/>
    </row>
    <row r="2526" spans="30:30" x14ac:dyDescent="0.2">
      <c r="AD2526" s="540"/>
    </row>
    <row r="2527" spans="30:30" x14ac:dyDescent="0.2">
      <c r="AD2527" s="540"/>
    </row>
    <row r="2528" spans="30:30" x14ac:dyDescent="0.2">
      <c r="AD2528" s="540"/>
    </row>
    <row r="2529" spans="30:30" x14ac:dyDescent="0.2">
      <c r="AD2529" s="540"/>
    </row>
    <row r="2530" spans="30:30" x14ac:dyDescent="0.2">
      <c r="AD2530" s="540"/>
    </row>
    <row r="2531" spans="30:30" x14ac:dyDescent="0.2">
      <c r="AD2531" s="540"/>
    </row>
    <row r="2532" spans="30:30" x14ac:dyDescent="0.2">
      <c r="AD2532" s="540"/>
    </row>
    <row r="2533" spans="30:30" x14ac:dyDescent="0.2">
      <c r="AD2533" s="540"/>
    </row>
    <row r="2534" spans="30:30" x14ac:dyDescent="0.2">
      <c r="AD2534" s="540"/>
    </row>
    <row r="2535" spans="30:30" x14ac:dyDescent="0.2">
      <c r="AD2535" s="540"/>
    </row>
    <row r="2536" spans="30:30" x14ac:dyDescent="0.2">
      <c r="AD2536" s="540"/>
    </row>
    <row r="2537" spans="30:30" x14ac:dyDescent="0.2">
      <c r="AD2537" s="540"/>
    </row>
    <row r="2538" spans="30:30" x14ac:dyDescent="0.2">
      <c r="AD2538" s="540"/>
    </row>
    <row r="2539" spans="30:30" x14ac:dyDescent="0.2">
      <c r="AD2539" s="540"/>
    </row>
    <row r="2540" spans="30:30" x14ac:dyDescent="0.2">
      <c r="AD2540" s="540"/>
    </row>
    <row r="2541" spans="30:30" x14ac:dyDescent="0.2">
      <c r="AD2541" s="540"/>
    </row>
    <row r="2542" spans="30:30" x14ac:dyDescent="0.2">
      <c r="AD2542" s="540"/>
    </row>
    <row r="2543" spans="30:30" x14ac:dyDescent="0.2">
      <c r="AD2543" s="540"/>
    </row>
    <row r="2544" spans="30:30" x14ac:dyDescent="0.2">
      <c r="AD2544" s="540"/>
    </row>
    <row r="2545" spans="30:30" x14ac:dyDescent="0.2">
      <c r="AD2545" s="540"/>
    </row>
    <row r="2546" spans="30:30" x14ac:dyDescent="0.2">
      <c r="AD2546" s="540"/>
    </row>
    <row r="2547" spans="30:30" x14ac:dyDescent="0.2">
      <c r="AD2547" s="540"/>
    </row>
    <row r="2548" spans="30:30" x14ac:dyDescent="0.2">
      <c r="AD2548" s="540"/>
    </row>
    <row r="2549" spans="30:30" x14ac:dyDescent="0.2">
      <c r="AD2549" s="540"/>
    </row>
    <row r="2550" spans="30:30" x14ac:dyDescent="0.2">
      <c r="AD2550" s="540"/>
    </row>
    <row r="2551" spans="30:30" x14ac:dyDescent="0.2">
      <c r="AD2551" s="540"/>
    </row>
    <row r="2552" spans="30:30" x14ac:dyDescent="0.2">
      <c r="AD2552" s="540"/>
    </row>
    <row r="2553" spans="30:30" x14ac:dyDescent="0.2">
      <c r="AD2553" s="540"/>
    </row>
    <row r="2554" spans="30:30" x14ac:dyDescent="0.2">
      <c r="AD2554" s="540"/>
    </row>
    <row r="2555" spans="30:30" x14ac:dyDescent="0.2">
      <c r="AD2555" s="540"/>
    </row>
    <row r="2556" spans="30:30" x14ac:dyDescent="0.2">
      <c r="AD2556" s="540"/>
    </row>
    <row r="2557" spans="30:30" x14ac:dyDescent="0.2">
      <c r="AD2557" s="540"/>
    </row>
    <row r="2558" spans="30:30" x14ac:dyDescent="0.2">
      <c r="AD2558" s="540"/>
    </row>
    <row r="2559" spans="30:30" x14ac:dyDescent="0.2">
      <c r="AD2559" s="540"/>
    </row>
    <row r="2560" spans="30:30" x14ac:dyDescent="0.2">
      <c r="AD2560" s="540"/>
    </row>
    <row r="2561" spans="30:30" x14ac:dyDescent="0.2">
      <c r="AD2561" s="540"/>
    </row>
    <row r="2562" spans="30:30" x14ac:dyDescent="0.2">
      <c r="AD2562" s="540"/>
    </row>
    <row r="2563" spans="30:30" x14ac:dyDescent="0.2">
      <c r="AD2563" s="540"/>
    </row>
    <row r="2564" spans="30:30" x14ac:dyDescent="0.2">
      <c r="AD2564" s="540"/>
    </row>
    <row r="2565" spans="30:30" x14ac:dyDescent="0.2">
      <c r="AD2565" s="540"/>
    </row>
    <row r="2566" spans="30:30" x14ac:dyDescent="0.2">
      <c r="AD2566" s="540"/>
    </row>
    <row r="2567" spans="30:30" x14ac:dyDescent="0.2">
      <c r="AD2567" s="540"/>
    </row>
    <row r="2568" spans="30:30" x14ac:dyDescent="0.2">
      <c r="AD2568" s="540"/>
    </row>
    <row r="2569" spans="30:30" x14ac:dyDescent="0.2">
      <c r="AD2569" s="540"/>
    </row>
    <row r="2570" spans="30:30" x14ac:dyDescent="0.2">
      <c r="AD2570" s="540"/>
    </row>
    <row r="2571" spans="30:30" x14ac:dyDescent="0.2">
      <c r="AD2571" s="540"/>
    </row>
    <row r="2572" spans="30:30" x14ac:dyDescent="0.2">
      <c r="AD2572" s="540"/>
    </row>
    <row r="2573" spans="30:30" x14ac:dyDescent="0.2">
      <c r="AD2573" s="540"/>
    </row>
    <row r="2574" spans="30:30" x14ac:dyDescent="0.2">
      <c r="AD2574" s="540"/>
    </row>
    <row r="2575" spans="30:30" x14ac:dyDescent="0.2">
      <c r="AD2575" s="540"/>
    </row>
    <row r="2576" spans="30:30" x14ac:dyDescent="0.2">
      <c r="AD2576" s="540"/>
    </row>
    <row r="2577" spans="30:30" x14ac:dyDescent="0.2">
      <c r="AD2577" s="540"/>
    </row>
    <row r="2578" spans="30:30" x14ac:dyDescent="0.2">
      <c r="AD2578" s="540"/>
    </row>
    <row r="2579" spans="30:30" x14ac:dyDescent="0.2">
      <c r="AD2579" s="540"/>
    </row>
    <row r="2580" spans="30:30" x14ac:dyDescent="0.2">
      <c r="AD2580" s="540"/>
    </row>
    <row r="2581" spans="30:30" x14ac:dyDescent="0.2">
      <c r="AD2581" s="540"/>
    </row>
    <row r="2582" spans="30:30" x14ac:dyDescent="0.2">
      <c r="AD2582" s="540"/>
    </row>
    <row r="2583" spans="30:30" x14ac:dyDescent="0.2">
      <c r="AD2583" s="540"/>
    </row>
    <row r="2584" spans="30:30" x14ac:dyDescent="0.2">
      <c r="AD2584" s="540"/>
    </row>
    <row r="2585" spans="30:30" x14ac:dyDescent="0.2">
      <c r="AD2585" s="540"/>
    </row>
    <row r="2586" spans="30:30" x14ac:dyDescent="0.2">
      <c r="AD2586" s="540"/>
    </row>
    <row r="2587" spans="30:30" x14ac:dyDescent="0.2">
      <c r="AD2587" s="540"/>
    </row>
    <row r="2588" spans="30:30" x14ac:dyDescent="0.2">
      <c r="AD2588" s="540"/>
    </row>
    <row r="2589" spans="30:30" x14ac:dyDescent="0.2">
      <c r="AD2589" s="540"/>
    </row>
    <row r="2590" spans="30:30" x14ac:dyDescent="0.2">
      <c r="AD2590" s="540"/>
    </row>
    <row r="2591" spans="30:30" x14ac:dyDescent="0.2">
      <c r="AD2591" s="540"/>
    </row>
    <row r="2592" spans="30:30" x14ac:dyDescent="0.2">
      <c r="AD2592" s="540"/>
    </row>
    <row r="2593" spans="30:30" x14ac:dyDescent="0.2">
      <c r="AD2593" s="540"/>
    </row>
    <row r="2594" spans="30:30" x14ac:dyDescent="0.2">
      <c r="AD2594" s="540"/>
    </row>
    <row r="2595" spans="30:30" x14ac:dyDescent="0.2">
      <c r="AD2595" s="540"/>
    </row>
    <row r="2596" spans="30:30" x14ac:dyDescent="0.2">
      <c r="AD2596" s="540"/>
    </row>
    <row r="2597" spans="30:30" x14ac:dyDescent="0.2">
      <c r="AD2597" s="540"/>
    </row>
    <row r="2598" spans="30:30" x14ac:dyDescent="0.2">
      <c r="AD2598" s="540"/>
    </row>
    <row r="2599" spans="30:30" x14ac:dyDescent="0.2">
      <c r="AD2599" s="540"/>
    </row>
    <row r="2600" spans="30:30" x14ac:dyDescent="0.2">
      <c r="AD2600" s="540"/>
    </row>
    <row r="2601" spans="30:30" x14ac:dyDescent="0.2">
      <c r="AD2601" s="540"/>
    </row>
    <row r="2602" spans="30:30" x14ac:dyDescent="0.2">
      <c r="AD2602" s="540"/>
    </row>
    <row r="2603" spans="30:30" x14ac:dyDescent="0.2">
      <c r="AD2603" s="540"/>
    </row>
    <row r="2604" spans="30:30" x14ac:dyDescent="0.2">
      <c r="AD2604" s="540"/>
    </row>
    <row r="2605" spans="30:30" x14ac:dyDescent="0.2">
      <c r="AD2605" s="540"/>
    </row>
    <row r="2606" spans="30:30" x14ac:dyDescent="0.2">
      <c r="AD2606" s="540"/>
    </row>
    <row r="2607" spans="30:30" x14ac:dyDescent="0.2">
      <c r="AD2607" s="540"/>
    </row>
    <row r="2608" spans="30:30" x14ac:dyDescent="0.2">
      <c r="AD2608" s="540"/>
    </row>
    <row r="2609" spans="30:30" x14ac:dyDescent="0.2">
      <c r="AD2609" s="540"/>
    </row>
    <row r="2610" spans="30:30" x14ac:dyDescent="0.2">
      <c r="AD2610" s="540"/>
    </row>
    <row r="2611" spans="30:30" x14ac:dyDescent="0.2">
      <c r="AD2611" s="540"/>
    </row>
    <row r="2612" spans="30:30" x14ac:dyDescent="0.2">
      <c r="AD2612" s="540"/>
    </row>
    <row r="2613" spans="30:30" x14ac:dyDescent="0.2">
      <c r="AD2613" s="540"/>
    </row>
    <row r="2614" spans="30:30" x14ac:dyDescent="0.2">
      <c r="AD2614" s="540"/>
    </row>
    <row r="2615" spans="30:30" x14ac:dyDescent="0.2">
      <c r="AD2615" s="540"/>
    </row>
    <row r="2616" spans="30:30" x14ac:dyDescent="0.2">
      <c r="AD2616" s="540"/>
    </row>
    <row r="2617" spans="30:30" x14ac:dyDescent="0.2">
      <c r="AD2617" s="540"/>
    </row>
    <row r="2618" spans="30:30" x14ac:dyDescent="0.2">
      <c r="AD2618" s="540"/>
    </row>
    <row r="2619" spans="30:30" x14ac:dyDescent="0.2">
      <c r="AD2619" s="540"/>
    </row>
    <row r="2620" spans="30:30" x14ac:dyDescent="0.2">
      <c r="AD2620" s="540"/>
    </row>
    <row r="2621" spans="30:30" x14ac:dyDescent="0.2">
      <c r="AD2621" s="540"/>
    </row>
    <row r="2622" spans="30:30" x14ac:dyDescent="0.2">
      <c r="AD2622" s="540"/>
    </row>
    <row r="2623" spans="30:30" x14ac:dyDescent="0.2">
      <c r="AD2623" s="540"/>
    </row>
    <row r="2624" spans="30:30" x14ac:dyDescent="0.2">
      <c r="AD2624" s="540"/>
    </row>
    <row r="2625" spans="30:30" x14ac:dyDescent="0.2">
      <c r="AD2625" s="540"/>
    </row>
    <row r="2626" spans="30:30" x14ac:dyDescent="0.2">
      <c r="AD2626" s="540"/>
    </row>
    <row r="2627" spans="30:30" x14ac:dyDescent="0.2">
      <c r="AD2627" s="540"/>
    </row>
    <row r="2628" spans="30:30" x14ac:dyDescent="0.2">
      <c r="AD2628" s="540"/>
    </row>
    <row r="2629" spans="30:30" x14ac:dyDescent="0.2">
      <c r="AD2629" s="540"/>
    </row>
    <row r="2630" spans="30:30" x14ac:dyDescent="0.2">
      <c r="AD2630" s="540"/>
    </row>
    <row r="2631" spans="30:30" x14ac:dyDescent="0.2">
      <c r="AD2631" s="540"/>
    </row>
    <row r="2632" spans="30:30" x14ac:dyDescent="0.2">
      <c r="AD2632" s="540"/>
    </row>
    <row r="2633" spans="30:30" x14ac:dyDescent="0.2">
      <c r="AD2633" s="540"/>
    </row>
    <row r="2634" spans="30:30" x14ac:dyDescent="0.2">
      <c r="AD2634" s="540"/>
    </row>
    <row r="2635" spans="30:30" x14ac:dyDescent="0.2">
      <c r="AD2635" s="540"/>
    </row>
    <row r="2636" spans="30:30" x14ac:dyDescent="0.2">
      <c r="AD2636" s="540"/>
    </row>
    <row r="2637" spans="30:30" x14ac:dyDescent="0.2">
      <c r="AD2637" s="540"/>
    </row>
    <row r="2638" spans="30:30" x14ac:dyDescent="0.2">
      <c r="AD2638" s="540"/>
    </row>
    <row r="2639" spans="30:30" x14ac:dyDescent="0.2">
      <c r="AD2639" s="540"/>
    </row>
    <row r="2640" spans="30:30" x14ac:dyDescent="0.2">
      <c r="AD2640" s="540"/>
    </row>
    <row r="2641" spans="30:30" x14ac:dyDescent="0.2">
      <c r="AD2641" s="540"/>
    </row>
    <row r="2642" spans="30:30" x14ac:dyDescent="0.2">
      <c r="AD2642" s="540"/>
    </row>
    <row r="2643" spans="30:30" x14ac:dyDescent="0.2">
      <c r="AD2643" s="540"/>
    </row>
    <row r="2644" spans="30:30" x14ac:dyDescent="0.2">
      <c r="AD2644" s="540"/>
    </row>
    <row r="2645" spans="30:30" x14ac:dyDescent="0.2">
      <c r="AD2645" s="540"/>
    </row>
    <row r="2646" spans="30:30" x14ac:dyDescent="0.2">
      <c r="AD2646" s="540"/>
    </row>
    <row r="2647" spans="30:30" x14ac:dyDescent="0.2">
      <c r="AD2647" s="540"/>
    </row>
    <row r="2648" spans="30:30" x14ac:dyDescent="0.2">
      <c r="AD2648" s="540"/>
    </row>
    <row r="2649" spans="30:30" x14ac:dyDescent="0.2">
      <c r="AD2649" s="540"/>
    </row>
    <row r="2650" spans="30:30" x14ac:dyDescent="0.2">
      <c r="AD2650" s="540"/>
    </row>
    <row r="2651" spans="30:30" x14ac:dyDescent="0.2">
      <c r="AD2651" s="540"/>
    </row>
    <row r="2652" spans="30:30" x14ac:dyDescent="0.2">
      <c r="AD2652" s="540"/>
    </row>
    <row r="2653" spans="30:30" x14ac:dyDescent="0.2">
      <c r="AD2653" s="540"/>
    </row>
    <row r="2654" spans="30:30" x14ac:dyDescent="0.2">
      <c r="AD2654" s="540"/>
    </row>
    <row r="2655" spans="30:30" x14ac:dyDescent="0.2">
      <c r="AD2655" s="540"/>
    </row>
    <row r="2656" spans="30:30" x14ac:dyDescent="0.2">
      <c r="AD2656" s="540"/>
    </row>
    <row r="2657" spans="30:30" x14ac:dyDescent="0.2">
      <c r="AD2657" s="540"/>
    </row>
    <row r="2658" spans="30:30" x14ac:dyDescent="0.2">
      <c r="AD2658" s="540"/>
    </row>
    <row r="2659" spans="30:30" x14ac:dyDescent="0.2">
      <c r="AD2659" s="540"/>
    </row>
    <row r="2660" spans="30:30" x14ac:dyDescent="0.2">
      <c r="AD2660" s="540"/>
    </row>
    <row r="2661" spans="30:30" x14ac:dyDescent="0.2">
      <c r="AD2661" s="540"/>
    </row>
    <row r="2662" spans="30:30" x14ac:dyDescent="0.2">
      <c r="AD2662" s="540"/>
    </row>
    <row r="2663" spans="30:30" x14ac:dyDescent="0.2">
      <c r="AD2663" s="540"/>
    </row>
    <row r="2664" spans="30:30" x14ac:dyDescent="0.2">
      <c r="AD2664" s="540"/>
    </row>
    <row r="2665" spans="30:30" x14ac:dyDescent="0.2">
      <c r="AD2665" s="540"/>
    </row>
    <row r="2666" spans="30:30" x14ac:dyDescent="0.2">
      <c r="AD2666" s="540"/>
    </row>
    <row r="2667" spans="30:30" x14ac:dyDescent="0.2">
      <c r="AD2667" s="540"/>
    </row>
    <row r="2668" spans="30:30" x14ac:dyDescent="0.2">
      <c r="AD2668" s="540"/>
    </row>
    <row r="2669" spans="30:30" x14ac:dyDescent="0.2">
      <c r="AD2669" s="540"/>
    </row>
    <row r="2670" spans="30:30" x14ac:dyDescent="0.2">
      <c r="AD2670" s="540"/>
    </row>
    <row r="2671" spans="30:30" x14ac:dyDescent="0.2">
      <c r="AD2671" s="540"/>
    </row>
    <row r="2672" spans="30:30" x14ac:dyDescent="0.2">
      <c r="AD2672" s="540"/>
    </row>
    <row r="2673" spans="30:30" x14ac:dyDescent="0.2">
      <c r="AD2673" s="540"/>
    </row>
    <row r="2674" spans="30:30" x14ac:dyDescent="0.2">
      <c r="AD2674" s="540"/>
    </row>
    <row r="2675" spans="30:30" x14ac:dyDescent="0.2">
      <c r="AD2675" s="540"/>
    </row>
    <row r="2676" spans="30:30" x14ac:dyDescent="0.2">
      <c r="AD2676" s="540"/>
    </row>
    <row r="2677" spans="30:30" x14ac:dyDescent="0.2">
      <c r="AD2677" s="540"/>
    </row>
    <row r="2678" spans="30:30" x14ac:dyDescent="0.2">
      <c r="AD2678" s="540"/>
    </row>
    <row r="2679" spans="30:30" x14ac:dyDescent="0.2">
      <c r="AD2679" s="540"/>
    </row>
    <row r="2680" spans="30:30" x14ac:dyDescent="0.2">
      <c r="AD2680" s="540"/>
    </row>
    <row r="2681" spans="30:30" x14ac:dyDescent="0.2">
      <c r="AD2681" s="540"/>
    </row>
    <row r="2682" spans="30:30" x14ac:dyDescent="0.2">
      <c r="AD2682" s="540"/>
    </row>
    <row r="2683" spans="30:30" x14ac:dyDescent="0.2">
      <c r="AD2683" s="540"/>
    </row>
    <row r="2684" spans="30:30" x14ac:dyDescent="0.2">
      <c r="AD2684" s="540"/>
    </row>
    <row r="2685" spans="30:30" x14ac:dyDescent="0.2">
      <c r="AD2685" s="540"/>
    </row>
    <row r="2686" spans="30:30" x14ac:dyDescent="0.2">
      <c r="AD2686" s="540"/>
    </row>
    <row r="2687" spans="30:30" x14ac:dyDescent="0.2">
      <c r="AD2687" s="540"/>
    </row>
    <row r="2688" spans="30:30" x14ac:dyDescent="0.2">
      <c r="AD2688" s="540"/>
    </row>
    <row r="2689" spans="30:30" x14ac:dyDescent="0.2">
      <c r="AD2689" s="540"/>
    </row>
    <row r="2690" spans="30:30" x14ac:dyDescent="0.2">
      <c r="AD2690" s="540"/>
    </row>
    <row r="2691" spans="30:30" x14ac:dyDescent="0.2">
      <c r="AD2691" s="540"/>
    </row>
    <row r="2692" spans="30:30" x14ac:dyDescent="0.2">
      <c r="AD2692" s="540"/>
    </row>
    <row r="2693" spans="30:30" x14ac:dyDescent="0.2">
      <c r="AD2693" s="540"/>
    </row>
    <row r="2694" spans="30:30" x14ac:dyDescent="0.2">
      <c r="AD2694" s="540"/>
    </row>
    <row r="2695" spans="30:30" x14ac:dyDescent="0.2">
      <c r="AD2695" s="540"/>
    </row>
    <row r="2696" spans="30:30" x14ac:dyDescent="0.2">
      <c r="AD2696" s="540"/>
    </row>
    <row r="2697" spans="30:30" x14ac:dyDescent="0.2">
      <c r="AD2697" s="540"/>
    </row>
    <row r="2698" spans="30:30" x14ac:dyDescent="0.2">
      <c r="AD2698" s="540"/>
    </row>
    <row r="2699" spans="30:30" x14ac:dyDescent="0.2">
      <c r="AD2699" s="540"/>
    </row>
    <row r="2700" spans="30:30" x14ac:dyDescent="0.2">
      <c r="AD2700" s="540"/>
    </row>
    <row r="2701" spans="30:30" x14ac:dyDescent="0.2">
      <c r="AD2701" s="540"/>
    </row>
    <row r="2702" spans="30:30" x14ac:dyDescent="0.2">
      <c r="AD2702" s="540"/>
    </row>
    <row r="2703" spans="30:30" x14ac:dyDescent="0.2">
      <c r="AD2703" s="540"/>
    </row>
    <row r="2704" spans="30:30" x14ac:dyDescent="0.2">
      <c r="AD2704" s="540"/>
    </row>
    <row r="2705" spans="30:30" x14ac:dyDescent="0.2">
      <c r="AD2705" s="540"/>
    </row>
    <row r="2706" spans="30:30" x14ac:dyDescent="0.2">
      <c r="AD2706" s="540"/>
    </row>
    <row r="2707" spans="30:30" x14ac:dyDescent="0.2">
      <c r="AD2707" s="540"/>
    </row>
    <row r="2708" spans="30:30" x14ac:dyDescent="0.2">
      <c r="AD2708" s="540"/>
    </row>
    <row r="2709" spans="30:30" x14ac:dyDescent="0.2">
      <c r="AD2709" s="540"/>
    </row>
    <row r="2710" spans="30:30" x14ac:dyDescent="0.2">
      <c r="AD2710" s="540"/>
    </row>
    <row r="2711" spans="30:30" x14ac:dyDescent="0.2">
      <c r="AD2711" s="540"/>
    </row>
    <row r="2712" spans="30:30" x14ac:dyDescent="0.2">
      <c r="AD2712" s="540"/>
    </row>
    <row r="2713" spans="30:30" x14ac:dyDescent="0.2">
      <c r="AD2713" s="540"/>
    </row>
    <row r="2714" spans="30:30" x14ac:dyDescent="0.2">
      <c r="AD2714" s="540"/>
    </row>
    <row r="2715" spans="30:30" x14ac:dyDescent="0.2">
      <c r="AD2715" s="540"/>
    </row>
    <row r="2716" spans="30:30" x14ac:dyDescent="0.2">
      <c r="AD2716" s="540"/>
    </row>
    <row r="2717" spans="30:30" x14ac:dyDescent="0.2">
      <c r="AD2717" s="540"/>
    </row>
    <row r="2718" spans="30:30" x14ac:dyDescent="0.2">
      <c r="AD2718" s="540"/>
    </row>
    <row r="2719" spans="30:30" x14ac:dyDescent="0.2">
      <c r="AD2719" s="540"/>
    </row>
    <row r="2720" spans="30:30" x14ac:dyDescent="0.2">
      <c r="AD2720" s="540"/>
    </row>
    <row r="2721" spans="30:30" x14ac:dyDescent="0.2">
      <c r="AD2721" s="540"/>
    </row>
    <row r="2722" spans="30:30" x14ac:dyDescent="0.2">
      <c r="AD2722" s="540"/>
    </row>
    <row r="2723" spans="30:30" x14ac:dyDescent="0.2">
      <c r="AD2723" s="540"/>
    </row>
    <row r="2724" spans="30:30" x14ac:dyDescent="0.2">
      <c r="AD2724" s="540"/>
    </row>
    <row r="2725" spans="30:30" x14ac:dyDescent="0.2">
      <c r="AD2725" s="540"/>
    </row>
    <row r="2726" spans="30:30" x14ac:dyDescent="0.2">
      <c r="AD2726" s="540"/>
    </row>
    <row r="2727" spans="30:30" x14ac:dyDescent="0.2">
      <c r="AD2727" s="540"/>
    </row>
    <row r="2728" spans="30:30" x14ac:dyDescent="0.2">
      <c r="AD2728" s="540"/>
    </row>
    <row r="2729" spans="30:30" x14ac:dyDescent="0.2">
      <c r="AD2729" s="540"/>
    </row>
    <row r="2730" spans="30:30" x14ac:dyDescent="0.2">
      <c r="AD2730" s="540"/>
    </row>
    <row r="2731" spans="30:30" x14ac:dyDescent="0.2">
      <c r="AD2731" s="540"/>
    </row>
    <row r="2732" spans="30:30" x14ac:dyDescent="0.2">
      <c r="AD2732" s="540"/>
    </row>
    <row r="2733" spans="30:30" x14ac:dyDescent="0.2">
      <c r="AD2733" s="540"/>
    </row>
    <row r="2734" spans="30:30" x14ac:dyDescent="0.2">
      <c r="AD2734" s="540"/>
    </row>
    <row r="2735" spans="30:30" x14ac:dyDescent="0.2">
      <c r="AD2735" s="540"/>
    </row>
    <row r="2736" spans="30:30" x14ac:dyDescent="0.2">
      <c r="AD2736" s="540"/>
    </row>
    <row r="2737" spans="30:30" x14ac:dyDescent="0.2">
      <c r="AD2737" s="540"/>
    </row>
    <row r="2738" spans="30:30" x14ac:dyDescent="0.2">
      <c r="AD2738" s="540"/>
    </row>
    <row r="2739" spans="30:30" x14ac:dyDescent="0.2">
      <c r="AD2739" s="540"/>
    </row>
    <row r="2740" spans="30:30" x14ac:dyDescent="0.2">
      <c r="AD2740" s="540"/>
    </row>
    <row r="2741" spans="30:30" x14ac:dyDescent="0.2">
      <c r="AD2741" s="540"/>
    </row>
    <row r="2742" spans="30:30" x14ac:dyDescent="0.2">
      <c r="AD2742" s="540"/>
    </row>
    <row r="2743" spans="30:30" x14ac:dyDescent="0.2">
      <c r="AD2743" s="540"/>
    </row>
    <row r="2744" spans="30:30" x14ac:dyDescent="0.2">
      <c r="AD2744" s="540"/>
    </row>
    <row r="2745" spans="30:30" x14ac:dyDescent="0.2">
      <c r="AD2745" s="540"/>
    </row>
    <row r="2746" spans="30:30" x14ac:dyDescent="0.2">
      <c r="AD2746" s="540"/>
    </row>
    <row r="2747" spans="30:30" x14ac:dyDescent="0.2">
      <c r="AD2747" s="540"/>
    </row>
    <row r="2748" spans="30:30" x14ac:dyDescent="0.2">
      <c r="AD2748" s="540"/>
    </row>
    <row r="2749" spans="30:30" x14ac:dyDescent="0.2">
      <c r="AD2749" s="540"/>
    </row>
    <row r="2750" spans="30:30" x14ac:dyDescent="0.2">
      <c r="AD2750" s="540"/>
    </row>
    <row r="2751" spans="30:30" x14ac:dyDescent="0.2">
      <c r="AD2751" s="540"/>
    </row>
    <row r="2752" spans="30:30" x14ac:dyDescent="0.2">
      <c r="AD2752" s="540"/>
    </row>
    <row r="2753" spans="30:30" x14ac:dyDescent="0.2">
      <c r="AD2753" s="540"/>
    </row>
    <row r="2754" spans="30:30" x14ac:dyDescent="0.2">
      <c r="AD2754" s="540"/>
    </row>
    <row r="2755" spans="30:30" x14ac:dyDescent="0.2">
      <c r="AD2755" s="540"/>
    </row>
    <row r="2756" spans="30:30" x14ac:dyDescent="0.2">
      <c r="AD2756" s="540"/>
    </row>
    <row r="2757" spans="30:30" x14ac:dyDescent="0.2">
      <c r="AD2757" s="540"/>
    </row>
    <row r="2758" spans="30:30" x14ac:dyDescent="0.2">
      <c r="AD2758" s="540"/>
    </row>
    <row r="2759" spans="30:30" x14ac:dyDescent="0.2">
      <c r="AD2759" s="540"/>
    </row>
    <row r="2760" spans="30:30" x14ac:dyDescent="0.2">
      <c r="AD2760" s="540"/>
    </row>
    <row r="2761" spans="30:30" x14ac:dyDescent="0.2">
      <c r="AD2761" s="540"/>
    </row>
    <row r="2762" spans="30:30" x14ac:dyDescent="0.2">
      <c r="AD2762" s="540"/>
    </row>
    <row r="2763" spans="30:30" x14ac:dyDescent="0.2">
      <c r="AD2763" s="540"/>
    </row>
    <row r="2764" spans="30:30" x14ac:dyDescent="0.2">
      <c r="AD2764" s="540"/>
    </row>
    <row r="2765" spans="30:30" x14ac:dyDescent="0.2">
      <c r="AD2765" s="540"/>
    </row>
    <row r="2766" spans="30:30" x14ac:dyDescent="0.2">
      <c r="AD2766" s="540"/>
    </row>
    <row r="2767" spans="30:30" x14ac:dyDescent="0.2">
      <c r="AD2767" s="540"/>
    </row>
    <row r="2768" spans="30:30" x14ac:dyDescent="0.2">
      <c r="AD2768" s="540"/>
    </row>
    <row r="2769" spans="30:30" x14ac:dyDescent="0.2">
      <c r="AD2769" s="540"/>
    </row>
    <row r="2770" spans="30:30" x14ac:dyDescent="0.2">
      <c r="AD2770" s="540"/>
    </row>
    <row r="2771" spans="30:30" x14ac:dyDescent="0.2">
      <c r="AD2771" s="540"/>
    </row>
    <row r="2772" spans="30:30" x14ac:dyDescent="0.2">
      <c r="AD2772" s="540"/>
    </row>
    <row r="2773" spans="30:30" x14ac:dyDescent="0.2">
      <c r="AD2773" s="540"/>
    </row>
    <row r="2774" spans="30:30" x14ac:dyDescent="0.2">
      <c r="AD2774" s="540"/>
    </row>
    <row r="2775" spans="30:30" x14ac:dyDescent="0.2">
      <c r="AD2775" s="540"/>
    </row>
    <row r="2776" spans="30:30" x14ac:dyDescent="0.2">
      <c r="AD2776" s="540"/>
    </row>
    <row r="2777" spans="30:30" x14ac:dyDescent="0.2">
      <c r="AD2777" s="540"/>
    </row>
    <row r="2778" spans="30:30" x14ac:dyDescent="0.2">
      <c r="AD2778" s="540"/>
    </row>
    <row r="2779" spans="30:30" x14ac:dyDescent="0.2">
      <c r="AD2779" s="540"/>
    </row>
    <row r="2780" spans="30:30" x14ac:dyDescent="0.2">
      <c r="AD2780" s="540"/>
    </row>
    <row r="2781" spans="30:30" x14ac:dyDescent="0.2">
      <c r="AD2781" s="540"/>
    </row>
    <row r="2782" spans="30:30" x14ac:dyDescent="0.2">
      <c r="AD2782" s="540"/>
    </row>
    <row r="2783" spans="30:30" x14ac:dyDescent="0.2">
      <c r="AD2783" s="540"/>
    </row>
    <row r="2784" spans="30:30" x14ac:dyDescent="0.2">
      <c r="AD2784" s="540"/>
    </row>
    <row r="2785" spans="30:30" x14ac:dyDescent="0.2">
      <c r="AD2785" s="540"/>
    </row>
    <row r="2786" spans="30:30" x14ac:dyDescent="0.2">
      <c r="AD2786" s="540"/>
    </row>
    <row r="2787" spans="30:30" x14ac:dyDescent="0.2">
      <c r="AD2787" s="540"/>
    </row>
    <row r="2788" spans="30:30" x14ac:dyDescent="0.2">
      <c r="AD2788" s="540"/>
    </row>
    <row r="2789" spans="30:30" x14ac:dyDescent="0.2">
      <c r="AD2789" s="540"/>
    </row>
    <row r="2790" spans="30:30" x14ac:dyDescent="0.2">
      <c r="AD2790" s="540"/>
    </row>
    <row r="2791" spans="30:30" x14ac:dyDescent="0.2">
      <c r="AD2791" s="540"/>
    </row>
    <row r="2792" spans="30:30" x14ac:dyDescent="0.2">
      <c r="AD2792" s="540"/>
    </row>
    <row r="2793" spans="30:30" x14ac:dyDescent="0.2">
      <c r="AD2793" s="540"/>
    </row>
    <row r="2794" spans="30:30" x14ac:dyDescent="0.2">
      <c r="AD2794" s="540"/>
    </row>
    <row r="2795" spans="30:30" x14ac:dyDescent="0.2">
      <c r="AD2795" s="540"/>
    </row>
    <row r="2796" spans="30:30" x14ac:dyDescent="0.2">
      <c r="AD2796" s="540"/>
    </row>
    <row r="2797" spans="30:30" x14ac:dyDescent="0.2">
      <c r="AD2797" s="540"/>
    </row>
    <row r="2798" spans="30:30" x14ac:dyDescent="0.2">
      <c r="AD2798" s="540"/>
    </row>
    <row r="2799" spans="30:30" x14ac:dyDescent="0.2">
      <c r="AD2799" s="540"/>
    </row>
    <row r="2800" spans="30:30" x14ac:dyDescent="0.2">
      <c r="AD2800" s="540"/>
    </row>
    <row r="2801" spans="30:30" x14ac:dyDescent="0.2">
      <c r="AD2801" s="540"/>
    </row>
    <row r="2802" spans="30:30" x14ac:dyDescent="0.2">
      <c r="AD2802" s="540"/>
    </row>
    <row r="2803" spans="30:30" x14ac:dyDescent="0.2">
      <c r="AD2803" s="540"/>
    </row>
    <row r="2804" spans="30:30" x14ac:dyDescent="0.2">
      <c r="AD2804" s="540"/>
    </row>
    <row r="2805" spans="30:30" x14ac:dyDescent="0.2">
      <c r="AD2805" s="540"/>
    </row>
    <row r="2806" spans="30:30" x14ac:dyDescent="0.2">
      <c r="AD2806" s="540"/>
    </row>
    <row r="2807" spans="30:30" x14ac:dyDescent="0.2">
      <c r="AD2807" s="540"/>
    </row>
    <row r="2808" spans="30:30" x14ac:dyDescent="0.2">
      <c r="AD2808" s="540"/>
    </row>
    <row r="2809" spans="30:30" x14ac:dyDescent="0.2">
      <c r="AD2809" s="540"/>
    </row>
    <row r="2810" spans="30:30" x14ac:dyDescent="0.2">
      <c r="AD2810" s="540"/>
    </row>
    <row r="2811" spans="30:30" x14ac:dyDescent="0.2">
      <c r="AD2811" s="540"/>
    </row>
    <row r="2812" spans="30:30" x14ac:dyDescent="0.2">
      <c r="AD2812" s="540"/>
    </row>
    <row r="2813" spans="30:30" x14ac:dyDescent="0.2">
      <c r="AD2813" s="540"/>
    </row>
    <row r="2814" spans="30:30" x14ac:dyDescent="0.2">
      <c r="AD2814" s="540"/>
    </row>
    <row r="2815" spans="30:30" x14ac:dyDescent="0.2">
      <c r="AD2815" s="540"/>
    </row>
    <row r="2816" spans="30:30" x14ac:dyDescent="0.2">
      <c r="AD2816" s="540"/>
    </row>
    <row r="2817" spans="30:30" x14ac:dyDescent="0.2">
      <c r="AD2817" s="540"/>
    </row>
    <row r="2818" spans="30:30" x14ac:dyDescent="0.2">
      <c r="AD2818" s="540"/>
    </row>
    <row r="2819" spans="30:30" x14ac:dyDescent="0.2">
      <c r="AD2819" s="540"/>
    </row>
    <row r="2820" spans="30:30" x14ac:dyDescent="0.2">
      <c r="AD2820" s="540"/>
    </row>
    <row r="2821" spans="30:30" x14ac:dyDescent="0.2">
      <c r="AD2821" s="540"/>
    </row>
    <row r="2822" spans="30:30" x14ac:dyDescent="0.2">
      <c r="AD2822" s="540"/>
    </row>
    <row r="2823" spans="30:30" x14ac:dyDescent="0.2">
      <c r="AD2823" s="540"/>
    </row>
    <row r="2824" spans="30:30" x14ac:dyDescent="0.2">
      <c r="AD2824" s="540"/>
    </row>
    <row r="2825" spans="30:30" x14ac:dyDescent="0.2">
      <c r="AD2825" s="540"/>
    </row>
    <row r="2826" spans="30:30" x14ac:dyDescent="0.2">
      <c r="AD2826" s="540"/>
    </row>
    <row r="2827" spans="30:30" x14ac:dyDescent="0.2">
      <c r="AD2827" s="540"/>
    </row>
    <row r="2828" spans="30:30" x14ac:dyDescent="0.2">
      <c r="AD2828" s="540"/>
    </row>
    <row r="2829" spans="30:30" x14ac:dyDescent="0.2">
      <c r="AD2829" s="540"/>
    </row>
    <row r="2830" spans="30:30" x14ac:dyDescent="0.2">
      <c r="AD2830" s="540"/>
    </row>
    <row r="2831" spans="30:30" x14ac:dyDescent="0.2">
      <c r="AD2831" s="540"/>
    </row>
    <row r="2832" spans="30:30" x14ac:dyDescent="0.2">
      <c r="AD2832" s="540"/>
    </row>
    <row r="2833" spans="30:30" x14ac:dyDescent="0.2">
      <c r="AD2833" s="540"/>
    </row>
    <row r="2834" spans="30:30" x14ac:dyDescent="0.2">
      <c r="AD2834" s="540"/>
    </row>
    <row r="2835" spans="30:30" x14ac:dyDescent="0.2">
      <c r="AD2835" s="540"/>
    </row>
    <row r="2836" spans="30:30" x14ac:dyDescent="0.2">
      <c r="AD2836" s="540"/>
    </row>
    <row r="2837" spans="30:30" x14ac:dyDescent="0.2">
      <c r="AD2837" s="540"/>
    </row>
    <row r="2838" spans="30:30" x14ac:dyDescent="0.2">
      <c r="AD2838" s="540"/>
    </row>
    <row r="2839" spans="30:30" x14ac:dyDescent="0.2">
      <c r="AD2839" s="540"/>
    </row>
    <row r="2840" spans="30:30" x14ac:dyDescent="0.2">
      <c r="AD2840" s="540"/>
    </row>
    <row r="2841" spans="30:30" x14ac:dyDescent="0.2">
      <c r="AD2841" s="540"/>
    </row>
    <row r="2842" spans="30:30" x14ac:dyDescent="0.2">
      <c r="AD2842" s="540"/>
    </row>
    <row r="2843" spans="30:30" x14ac:dyDescent="0.2">
      <c r="AD2843" s="540"/>
    </row>
    <row r="2844" spans="30:30" x14ac:dyDescent="0.2">
      <c r="AD2844" s="540"/>
    </row>
    <row r="2845" spans="30:30" x14ac:dyDescent="0.2">
      <c r="AD2845" s="540"/>
    </row>
    <row r="2846" spans="30:30" x14ac:dyDescent="0.2">
      <c r="AD2846" s="540"/>
    </row>
    <row r="2847" spans="30:30" x14ac:dyDescent="0.2">
      <c r="AD2847" s="540"/>
    </row>
    <row r="2848" spans="30:30" x14ac:dyDescent="0.2">
      <c r="AD2848" s="540"/>
    </row>
    <row r="2849" spans="30:30" x14ac:dyDescent="0.2">
      <c r="AD2849" s="540"/>
    </row>
    <row r="2850" spans="30:30" x14ac:dyDescent="0.2">
      <c r="AD2850" s="540"/>
    </row>
    <row r="2851" spans="30:30" x14ac:dyDescent="0.2">
      <c r="AD2851" s="540"/>
    </row>
    <row r="2852" spans="30:30" x14ac:dyDescent="0.2">
      <c r="AD2852" s="540"/>
    </row>
    <row r="2853" spans="30:30" x14ac:dyDescent="0.2">
      <c r="AD2853" s="540"/>
    </row>
    <row r="2854" spans="30:30" x14ac:dyDescent="0.2">
      <c r="AD2854" s="540"/>
    </row>
    <row r="2855" spans="30:30" x14ac:dyDescent="0.2">
      <c r="AD2855" s="540"/>
    </row>
    <row r="2856" spans="30:30" x14ac:dyDescent="0.2">
      <c r="AD2856" s="540"/>
    </row>
    <row r="2857" spans="30:30" x14ac:dyDescent="0.2">
      <c r="AD2857" s="540"/>
    </row>
    <row r="2858" spans="30:30" x14ac:dyDescent="0.2">
      <c r="AD2858" s="540"/>
    </row>
    <row r="2859" spans="30:30" x14ac:dyDescent="0.2">
      <c r="AD2859" s="540"/>
    </row>
    <row r="2860" spans="30:30" x14ac:dyDescent="0.2">
      <c r="AD2860" s="540"/>
    </row>
    <row r="2861" spans="30:30" x14ac:dyDescent="0.2">
      <c r="AD2861" s="540"/>
    </row>
    <row r="2862" spans="30:30" x14ac:dyDescent="0.2">
      <c r="AD2862" s="540"/>
    </row>
    <row r="2863" spans="30:30" x14ac:dyDescent="0.2">
      <c r="AD2863" s="540"/>
    </row>
    <row r="2864" spans="30:30" x14ac:dyDescent="0.2">
      <c r="AD2864" s="540"/>
    </row>
    <row r="2865" spans="30:30" x14ac:dyDescent="0.2">
      <c r="AD2865" s="540"/>
    </row>
    <row r="2866" spans="30:30" x14ac:dyDescent="0.2">
      <c r="AD2866" s="540"/>
    </row>
    <row r="2867" spans="30:30" x14ac:dyDescent="0.2">
      <c r="AD2867" s="540"/>
    </row>
    <row r="2868" spans="30:30" x14ac:dyDescent="0.2">
      <c r="AD2868" s="540"/>
    </row>
    <row r="2869" spans="30:30" x14ac:dyDescent="0.2">
      <c r="AD2869" s="540"/>
    </row>
    <row r="2870" spans="30:30" x14ac:dyDescent="0.2">
      <c r="AD2870" s="540"/>
    </row>
    <row r="2871" spans="30:30" x14ac:dyDescent="0.2">
      <c r="AD2871" s="540"/>
    </row>
    <row r="2872" spans="30:30" x14ac:dyDescent="0.2">
      <c r="AD2872" s="540"/>
    </row>
    <row r="2873" spans="30:30" x14ac:dyDescent="0.2">
      <c r="AD2873" s="540"/>
    </row>
    <row r="2874" spans="30:30" x14ac:dyDescent="0.2">
      <c r="AD2874" s="540"/>
    </row>
    <row r="2875" spans="30:30" x14ac:dyDescent="0.2">
      <c r="AD2875" s="540"/>
    </row>
    <row r="2876" spans="30:30" x14ac:dyDescent="0.2">
      <c r="AD2876" s="540"/>
    </row>
    <row r="2877" spans="30:30" x14ac:dyDescent="0.2">
      <c r="AD2877" s="540"/>
    </row>
    <row r="2878" spans="30:30" x14ac:dyDescent="0.2">
      <c r="AD2878" s="540"/>
    </row>
    <row r="2879" spans="30:30" x14ac:dyDescent="0.2">
      <c r="AD2879" s="540"/>
    </row>
    <row r="2880" spans="30:30" x14ac:dyDescent="0.2">
      <c r="AD2880" s="540"/>
    </row>
    <row r="2881" spans="30:30" x14ac:dyDescent="0.2">
      <c r="AD2881" s="540"/>
    </row>
    <row r="2882" spans="30:30" x14ac:dyDescent="0.2">
      <c r="AD2882" s="540"/>
    </row>
    <row r="2883" spans="30:30" x14ac:dyDescent="0.2">
      <c r="AD2883" s="540"/>
    </row>
    <row r="2884" spans="30:30" x14ac:dyDescent="0.2">
      <c r="AD2884" s="540"/>
    </row>
    <row r="2885" spans="30:30" x14ac:dyDescent="0.2">
      <c r="AD2885" s="540"/>
    </row>
    <row r="2886" spans="30:30" x14ac:dyDescent="0.2">
      <c r="AD2886" s="540"/>
    </row>
    <row r="2887" spans="30:30" x14ac:dyDescent="0.2">
      <c r="AD2887" s="540"/>
    </row>
    <row r="2888" spans="30:30" x14ac:dyDescent="0.2">
      <c r="AD2888" s="540"/>
    </row>
    <row r="2889" spans="30:30" x14ac:dyDescent="0.2">
      <c r="AD2889" s="540"/>
    </row>
    <row r="2890" spans="30:30" x14ac:dyDescent="0.2">
      <c r="AD2890" s="540"/>
    </row>
    <row r="2891" spans="30:30" x14ac:dyDescent="0.2">
      <c r="AD2891" s="540"/>
    </row>
    <row r="2892" spans="30:30" x14ac:dyDescent="0.2">
      <c r="AD2892" s="540"/>
    </row>
    <row r="2893" spans="30:30" x14ac:dyDescent="0.2">
      <c r="AD2893" s="540"/>
    </row>
    <row r="2894" spans="30:30" x14ac:dyDescent="0.2">
      <c r="AD2894" s="540"/>
    </row>
    <row r="2895" spans="30:30" x14ac:dyDescent="0.2">
      <c r="AD2895" s="540"/>
    </row>
    <row r="2896" spans="30:30" x14ac:dyDescent="0.2">
      <c r="AD2896" s="540"/>
    </row>
    <row r="2897" spans="30:30" x14ac:dyDescent="0.2">
      <c r="AD2897" s="540"/>
    </row>
    <row r="2898" spans="30:30" x14ac:dyDescent="0.2">
      <c r="AD2898" s="540"/>
    </row>
    <row r="2899" spans="30:30" x14ac:dyDescent="0.2">
      <c r="AD2899" s="540"/>
    </row>
    <row r="2900" spans="30:30" x14ac:dyDescent="0.2">
      <c r="AD2900" s="540"/>
    </row>
    <row r="2901" spans="30:30" x14ac:dyDescent="0.2">
      <c r="AD2901" s="540"/>
    </row>
    <row r="2902" spans="30:30" x14ac:dyDescent="0.2">
      <c r="AD2902" s="540"/>
    </row>
    <row r="2903" spans="30:30" x14ac:dyDescent="0.2">
      <c r="AD2903" s="540"/>
    </row>
    <row r="2904" spans="30:30" x14ac:dyDescent="0.2">
      <c r="AD2904" s="540"/>
    </row>
    <row r="2905" spans="30:30" x14ac:dyDescent="0.2">
      <c r="AD2905" s="540"/>
    </row>
    <row r="2906" spans="30:30" x14ac:dyDescent="0.2">
      <c r="AD2906" s="540"/>
    </row>
    <row r="2907" spans="30:30" x14ac:dyDescent="0.2">
      <c r="AD2907" s="540"/>
    </row>
    <row r="2908" spans="30:30" x14ac:dyDescent="0.2">
      <c r="AD2908" s="540"/>
    </row>
    <row r="2909" spans="30:30" x14ac:dyDescent="0.2">
      <c r="AD2909" s="540"/>
    </row>
    <row r="2910" spans="30:30" x14ac:dyDescent="0.2">
      <c r="AD2910" s="540"/>
    </row>
    <row r="2911" spans="30:30" x14ac:dyDescent="0.2">
      <c r="AD2911" s="540"/>
    </row>
    <row r="2912" spans="30:30" x14ac:dyDescent="0.2">
      <c r="AD2912" s="540"/>
    </row>
    <row r="2913" spans="30:30" x14ac:dyDescent="0.2">
      <c r="AD2913" s="540"/>
    </row>
    <row r="2914" spans="30:30" x14ac:dyDescent="0.2">
      <c r="AD2914" s="540"/>
    </row>
    <row r="2915" spans="30:30" x14ac:dyDescent="0.2">
      <c r="AD2915" s="540"/>
    </row>
    <row r="2916" spans="30:30" x14ac:dyDescent="0.2">
      <c r="AD2916" s="540"/>
    </row>
    <row r="2917" spans="30:30" x14ac:dyDescent="0.2">
      <c r="AD2917" s="540"/>
    </row>
    <row r="2918" spans="30:30" x14ac:dyDescent="0.2">
      <c r="AD2918" s="540"/>
    </row>
    <row r="2919" spans="30:30" x14ac:dyDescent="0.2">
      <c r="AD2919" s="540"/>
    </row>
    <row r="2920" spans="30:30" x14ac:dyDescent="0.2">
      <c r="AD2920" s="540"/>
    </row>
    <row r="2921" spans="30:30" x14ac:dyDescent="0.2">
      <c r="AD2921" s="540"/>
    </row>
    <row r="2922" spans="30:30" x14ac:dyDescent="0.2">
      <c r="AD2922" s="540"/>
    </row>
    <row r="2923" spans="30:30" x14ac:dyDescent="0.2">
      <c r="AD2923" s="540"/>
    </row>
    <row r="2924" spans="30:30" x14ac:dyDescent="0.2">
      <c r="AD2924" s="540"/>
    </row>
    <row r="2925" spans="30:30" x14ac:dyDescent="0.2">
      <c r="AD2925" s="540"/>
    </row>
    <row r="2926" spans="30:30" x14ac:dyDescent="0.2">
      <c r="AD2926" s="540"/>
    </row>
    <row r="2927" spans="30:30" x14ac:dyDescent="0.2">
      <c r="AD2927" s="540"/>
    </row>
    <row r="2928" spans="30:30" x14ac:dyDescent="0.2">
      <c r="AD2928" s="540"/>
    </row>
    <row r="2929" spans="30:30" x14ac:dyDescent="0.2">
      <c r="AD2929" s="540"/>
    </row>
    <row r="2930" spans="30:30" x14ac:dyDescent="0.2">
      <c r="AD2930" s="540"/>
    </row>
    <row r="2931" spans="30:30" x14ac:dyDescent="0.2">
      <c r="AD2931" s="540"/>
    </row>
    <row r="2932" spans="30:30" x14ac:dyDescent="0.2">
      <c r="AD2932" s="540"/>
    </row>
    <row r="2933" spans="30:30" x14ac:dyDescent="0.2">
      <c r="AD2933" s="540"/>
    </row>
    <row r="2934" spans="30:30" x14ac:dyDescent="0.2">
      <c r="AD2934" s="540"/>
    </row>
    <row r="2935" spans="30:30" x14ac:dyDescent="0.2">
      <c r="AD2935" s="540"/>
    </row>
    <row r="2936" spans="30:30" x14ac:dyDescent="0.2">
      <c r="AD2936" s="540"/>
    </row>
    <row r="2937" spans="30:30" x14ac:dyDescent="0.2">
      <c r="AD2937" s="540"/>
    </row>
    <row r="2938" spans="30:30" x14ac:dyDescent="0.2">
      <c r="AD2938" s="540"/>
    </row>
    <row r="2939" spans="30:30" x14ac:dyDescent="0.2">
      <c r="AD2939" s="540"/>
    </row>
    <row r="2940" spans="30:30" x14ac:dyDescent="0.2">
      <c r="AD2940" s="540"/>
    </row>
    <row r="2941" spans="30:30" x14ac:dyDescent="0.2">
      <c r="AD2941" s="540"/>
    </row>
    <row r="2942" spans="30:30" x14ac:dyDescent="0.2">
      <c r="AD2942" s="540"/>
    </row>
    <row r="2943" spans="30:30" x14ac:dyDescent="0.2">
      <c r="AD2943" s="540"/>
    </row>
    <row r="2944" spans="30:30" x14ac:dyDescent="0.2">
      <c r="AD2944" s="540"/>
    </row>
    <row r="2945" spans="30:30" x14ac:dyDescent="0.2">
      <c r="AD2945" s="540"/>
    </row>
    <row r="2946" spans="30:30" x14ac:dyDescent="0.2">
      <c r="AD2946" s="540"/>
    </row>
    <row r="2947" spans="30:30" x14ac:dyDescent="0.2">
      <c r="AD2947" s="540"/>
    </row>
    <row r="2948" spans="30:30" x14ac:dyDescent="0.2">
      <c r="AD2948" s="540"/>
    </row>
    <row r="2949" spans="30:30" x14ac:dyDescent="0.2">
      <c r="AD2949" s="540"/>
    </row>
    <row r="2950" spans="30:30" x14ac:dyDescent="0.2">
      <c r="AD2950" s="540"/>
    </row>
    <row r="2951" spans="30:30" x14ac:dyDescent="0.2">
      <c r="AD2951" s="540"/>
    </row>
    <row r="2952" spans="30:30" x14ac:dyDescent="0.2">
      <c r="AD2952" s="540"/>
    </row>
    <row r="2953" spans="30:30" x14ac:dyDescent="0.2">
      <c r="AD2953" s="540"/>
    </row>
    <row r="2954" spans="30:30" x14ac:dyDescent="0.2">
      <c r="AD2954" s="540"/>
    </row>
    <row r="2955" spans="30:30" x14ac:dyDescent="0.2">
      <c r="AD2955" s="540"/>
    </row>
    <row r="2956" spans="30:30" x14ac:dyDescent="0.2">
      <c r="AD2956" s="540"/>
    </row>
    <row r="2957" spans="30:30" x14ac:dyDescent="0.2">
      <c r="AD2957" s="540"/>
    </row>
    <row r="2958" spans="30:30" x14ac:dyDescent="0.2">
      <c r="AD2958" s="540"/>
    </row>
    <row r="2959" spans="30:30" x14ac:dyDescent="0.2">
      <c r="AD2959" s="540"/>
    </row>
    <row r="2960" spans="30:30" x14ac:dyDescent="0.2">
      <c r="AD2960" s="540"/>
    </row>
    <row r="2961" spans="30:30" x14ac:dyDescent="0.2">
      <c r="AD2961" s="540"/>
    </row>
    <row r="2962" spans="30:30" x14ac:dyDescent="0.2">
      <c r="AD2962" s="540"/>
    </row>
    <row r="2963" spans="30:30" x14ac:dyDescent="0.2">
      <c r="AD2963" s="540"/>
    </row>
    <row r="2964" spans="30:30" x14ac:dyDescent="0.2">
      <c r="AD2964" s="540"/>
    </row>
    <row r="2965" spans="30:30" x14ac:dyDescent="0.2">
      <c r="AD2965" s="540"/>
    </row>
    <row r="2966" spans="30:30" x14ac:dyDescent="0.2">
      <c r="AD2966" s="540"/>
    </row>
    <row r="2967" spans="30:30" x14ac:dyDescent="0.2">
      <c r="AD2967" s="540"/>
    </row>
    <row r="2968" spans="30:30" x14ac:dyDescent="0.2">
      <c r="AD2968" s="540"/>
    </row>
    <row r="2969" spans="30:30" x14ac:dyDescent="0.2">
      <c r="AD2969" s="540"/>
    </row>
    <row r="2970" spans="30:30" x14ac:dyDescent="0.2">
      <c r="AD2970" s="540"/>
    </row>
    <row r="2971" spans="30:30" x14ac:dyDescent="0.2">
      <c r="AD2971" s="540"/>
    </row>
    <row r="2972" spans="30:30" x14ac:dyDescent="0.2">
      <c r="AD2972" s="540"/>
    </row>
    <row r="2973" spans="30:30" x14ac:dyDescent="0.2">
      <c r="AD2973" s="540"/>
    </row>
    <row r="2974" spans="30:30" x14ac:dyDescent="0.2">
      <c r="AD2974" s="540"/>
    </row>
    <row r="2975" spans="30:30" x14ac:dyDescent="0.2">
      <c r="AD2975" s="540"/>
    </row>
    <row r="2976" spans="30:30" x14ac:dyDescent="0.2">
      <c r="AD2976" s="540"/>
    </row>
    <row r="2977" spans="30:30" x14ac:dyDescent="0.2">
      <c r="AD2977" s="540"/>
    </row>
    <row r="2978" spans="30:30" x14ac:dyDescent="0.2">
      <c r="AD2978" s="540"/>
    </row>
    <row r="2979" spans="30:30" x14ac:dyDescent="0.2">
      <c r="AD2979" s="540"/>
    </row>
    <row r="2980" spans="30:30" x14ac:dyDescent="0.2">
      <c r="AD2980" s="540"/>
    </row>
    <row r="2981" spans="30:30" x14ac:dyDescent="0.2">
      <c r="AD2981" s="540"/>
    </row>
    <row r="2982" spans="30:30" x14ac:dyDescent="0.2">
      <c r="AD2982" s="540"/>
    </row>
    <row r="2983" spans="30:30" x14ac:dyDescent="0.2">
      <c r="AD2983" s="540"/>
    </row>
    <row r="2984" spans="30:30" x14ac:dyDescent="0.2">
      <c r="AD2984" s="540"/>
    </row>
    <row r="2985" spans="30:30" x14ac:dyDescent="0.2">
      <c r="AD2985" s="540"/>
    </row>
    <row r="2986" spans="30:30" x14ac:dyDescent="0.2">
      <c r="AD2986" s="540"/>
    </row>
    <row r="2987" spans="30:30" x14ac:dyDescent="0.2">
      <c r="AD2987" s="540"/>
    </row>
    <row r="2988" spans="30:30" x14ac:dyDescent="0.2">
      <c r="AD2988" s="540"/>
    </row>
    <row r="2989" spans="30:30" x14ac:dyDescent="0.2">
      <c r="AD2989" s="540"/>
    </row>
    <row r="2990" spans="30:30" x14ac:dyDescent="0.2">
      <c r="AD2990" s="540"/>
    </row>
    <row r="2991" spans="30:30" x14ac:dyDescent="0.2">
      <c r="AD2991" s="540"/>
    </row>
    <row r="2992" spans="30:30" x14ac:dyDescent="0.2">
      <c r="AD2992" s="540"/>
    </row>
    <row r="2993" spans="30:30" x14ac:dyDescent="0.2">
      <c r="AD2993" s="540"/>
    </row>
    <row r="2994" spans="30:30" x14ac:dyDescent="0.2">
      <c r="AD2994" s="540"/>
    </row>
    <row r="2995" spans="30:30" x14ac:dyDescent="0.2">
      <c r="AD2995" s="540"/>
    </row>
    <row r="2996" spans="30:30" x14ac:dyDescent="0.2">
      <c r="AD2996" s="540"/>
    </row>
    <row r="2997" spans="30:30" x14ac:dyDescent="0.2">
      <c r="AD2997" s="540"/>
    </row>
    <row r="2998" spans="30:30" x14ac:dyDescent="0.2">
      <c r="AD2998" s="540"/>
    </row>
    <row r="2999" spans="30:30" x14ac:dyDescent="0.2">
      <c r="AD2999" s="540"/>
    </row>
    <row r="3000" spans="30:30" x14ac:dyDescent="0.2">
      <c r="AD3000" s="540"/>
    </row>
    <row r="3001" spans="30:30" x14ac:dyDescent="0.2">
      <c r="AD3001" s="540"/>
    </row>
    <row r="3002" spans="30:30" x14ac:dyDescent="0.2">
      <c r="AD3002" s="540"/>
    </row>
    <row r="3003" spans="30:30" x14ac:dyDescent="0.2">
      <c r="AD3003" s="540"/>
    </row>
    <row r="3004" spans="30:30" x14ac:dyDescent="0.2">
      <c r="AD3004" s="540"/>
    </row>
    <row r="3005" spans="30:30" x14ac:dyDescent="0.2">
      <c r="AD3005" s="540"/>
    </row>
    <row r="3006" spans="30:30" x14ac:dyDescent="0.2">
      <c r="AD3006" s="540"/>
    </row>
    <row r="3007" spans="30:30" x14ac:dyDescent="0.2">
      <c r="AD3007" s="540"/>
    </row>
    <row r="3008" spans="30:30" x14ac:dyDescent="0.2">
      <c r="AD3008" s="540"/>
    </row>
    <row r="3009" spans="30:30" x14ac:dyDescent="0.2">
      <c r="AD3009" s="540"/>
    </row>
    <row r="3010" spans="30:30" x14ac:dyDescent="0.2">
      <c r="AD3010" s="540"/>
    </row>
    <row r="3011" spans="30:30" x14ac:dyDescent="0.2">
      <c r="AD3011" s="540"/>
    </row>
    <row r="3012" spans="30:30" x14ac:dyDescent="0.2">
      <c r="AD3012" s="540"/>
    </row>
    <row r="3013" spans="30:30" x14ac:dyDescent="0.2">
      <c r="AD3013" s="540"/>
    </row>
    <row r="3014" spans="30:30" x14ac:dyDescent="0.2">
      <c r="AD3014" s="540"/>
    </row>
    <row r="3015" spans="30:30" x14ac:dyDescent="0.2">
      <c r="AD3015" s="540"/>
    </row>
    <row r="3016" spans="30:30" x14ac:dyDescent="0.2">
      <c r="AD3016" s="540"/>
    </row>
    <row r="3017" spans="30:30" x14ac:dyDescent="0.2">
      <c r="AD3017" s="540"/>
    </row>
    <row r="3018" spans="30:30" x14ac:dyDescent="0.2">
      <c r="AD3018" s="540"/>
    </row>
    <row r="3019" spans="30:30" x14ac:dyDescent="0.2">
      <c r="AD3019" s="540"/>
    </row>
    <row r="3020" spans="30:30" x14ac:dyDescent="0.2">
      <c r="AD3020" s="540"/>
    </row>
    <row r="3021" spans="30:30" x14ac:dyDescent="0.2">
      <c r="AD3021" s="540"/>
    </row>
    <row r="3022" spans="30:30" x14ac:dyDescent="0.2">
      <c r="AD3022" s="540"/>
    </row>
    <row r="3023" spans="30:30" x14ac:dyDescent="0.2">
      <c r="AD3023" s="540"/>
    </row>
    <row r="3024" spans="30:30" x14ac:dyDescent="0.2">
      <c r="AD3024" s="540"/>
    </row>
    <row r="3025" spans="30:30" x14ac:dyDescent="0.2">
      <c r="AD3025" s="540"/>
    </row>
    <row r="3026" spans="30:30" x14ac:dyDescent="0.2">
      <c r="AD3026" s="540"/>
    </row>
    <row r="3027" spans="30:30" x14ac:dyDescent="0.2">
      <c r="AD3027" s="540"/>
    </row>
    <row r="3028" spans="30:30" x14ac:dyDescent="0.2">
      <c r="AD3028" s="540"/>
    </row>
    <row r="3029" spans="30:30" x14ac:dyDescent="0.2">
      <c r="AD3029" s="540"/>
    </row>
    <row r="3030" spans="30:30" x14ac:dyDescent="0.2">
      <c r="AD3030" s="540"/>
    </row>
    <row r="3031" spans="30:30" x14ac:dyDescent="0.2">
      <c r="AD3031" s="540"/>
    </row>
    <row r="3032" spans="30:30" x14ac:dyDescent="0.2">
      <c r="AD3032" s="540"/>
    </row>
    <row r="3033" spans="30:30" x14ac:dyDescent="0.2">
      <c r="AD3033" s="540"/>
    </row>
    <row r="3034" spans="30:30" x14ac:dyDescent="0.2">
      <c r="AD3034" s="540"/>
    </row>
    <row r="3035" spans="30:30" x14ac:dyDescent="0.2">
      <c r="AD3035" s="540"/>
    </row>
    <row r="3036" spans="30:30" x14ac:dyDescent="0.2">
      <c r="AD3036" s="540"/>
    </row>
    <row r="3037" spans="30:30" x14ac:dyDescent="0.2">
      <c r="AD3037" s="540"/>
    </row>
    <row r="3038" spans="30:30" x14ac:dyDescent="0.2">
      <c r="AD3038" s="540"/>
    </row>
    <row r="3039" spans="30:30" x14ac:dyDescent="0.2">
      <c r="AD3039" s="540"/>
    </row>
    <row r="3040" spans="30:30" x14ac:dyDescent="0.2">
      <c r="AD3040" s="540"/>
    </row>
    <row r="3041" spans="30:30" x14ac:dyDescent="0.2">
      <c r="AD3041" s="540"/>
    </row>
    <row r="3042" spans="30:30" x14ac:dyDescent="0.2">
      <c r="AD3042" s="540"/>
    </row>
    <row r="3043" spans="30:30" x14ac:dyDescent="0.2">
      <c r="AD3043" s="540"/>
    </row>
    <row r="3044" spans="30:30" x14ac:dyDescent="0.2">
      <c r="AD3044" s="540"/>
    </row>
    <row r="3045" spans="30:30" x14ac:dyDescent="0.2">
      <c r="AD3045" s="540"/>
    </row>
    <row r="3046" spans="30:30" x14ac:dyDescent="0.2">
      <c r="AD3046" s="540"/>
    </row>
    <row r="3047" spans="30:30" x14ac:dyDescent="0.2">
      <c r="AD3047" s="540"/>
    </row>
    <row r="3048" spans="30:30" x14ac:dyDescent="0.2">
      <c r="AD3048" s="540"/>
    </row>
    <row r="3049" spans="30:30" x14ac:dyDescent="0.2">
      <c r="AD3049" s="540"/>
    </row>
    <row r="3050" spans="30:30" x14ac:dyDescent="0.2">
      <c r="AD3050" s="540"/>
    </row>
    <row r="3051" spans="30:30" x14ac:dyDescent="0.2">
      <c r="AD3051" s="540"/>
    </row>
    <row r="3052" spans="30:30" x14ac:dyDescent="0.2">
      <c r="AD3052" s="540"/>
    </row>
    <row r="3053" spans="30:30" x14ac:dyDescent="0.2">
      <c r="AD3053" s="540"/>
    </row>
    <row r="3054" spans="30:30" x14ac:dyDescent="0.2">
      <c r="AD3054" s="540"/>
    </row>
    <row r="3055" spans="30:30" x14ac:dyDescent="0.2">
      <c r="AD3055" s="540"/>
    </row>
    <row r="3056" spans="30:30" x14ac:dyDescent="0.2">
      <c r="AD3056" s="540"/>
    </row>
    <row r="3057" spans="30:30" x14ac:dyDescent="0.2">
      <c r="AD3057" s="540"/>
    </row>
    <row r="3058" spans="30:30" x14ac:dyDescent="0.2">
      <c r="AD3058" s="540"/>
    </row>
    <row r="3059" spans="30:30" x14ac:dyDescent="0.2">
      <c r="AD3059" s="540"/>
    </row>
    <row r="3060" spans="30:30" x14ac:dyDescent="0.2">
      <c r="AD3060" s="540"/>
    </row>
    <row r="3061" spans="30:30" x14ac:dyDescent="0.2">
      <c r="AD3061" s="540"/>
    </row>
    <row r="3062" spans="30:30" x14ac:dyDescent="0.2">
      <c r="AD3062" s="540"/>
    </row>
    <row r="3063" spans="30:30" x14ac:dyDescent="0.2">
      <c r="AD3063" s="540"/>
    </row>
    <row r="3064" spans="30:30" x14ac:dyDescent="0.2">
      <c r="AD3064" s="540"/>
    </row>
    <row r="3065" spans="30:30" x14ac:dyDescent="0.2">
      <c r="AD3065" s="540"/>
    </row>
    <row r="3066" spans="30:30" x14ac:dyDescent="0.2">
      <c r="AD3066" s="540"/>
    </row>
    <row r="3067" spans="30:30" x14ac:dyDescent="0.2">
      <c r="AD3067" s="540"/>
    </row>
    <row r="3068" spans="30:30" x14ac:dyDescent="0.2">
      <c r="AD3068" s="540"/>
    </row>
    <row r="3069" spans="30:30" x14ac:dyDescent="0.2">
      <c r="AD3069" s="540"/>
    </row>
    <row r="3070" spans="30:30" x14ac:dyDescent="0.2">
      <c r="AD3070" s="540"/>
    </row>
    <row r="3071" spans="30:30" x14ac:dyDescent="0.2">
      <c r="AD3071" s="540"/>
    </row>
    <row r="3072" spans="30:30" x14ac:dyDescent="0.2">
      <c r="AD3072" s="540"/>
    </row>
    <row r="3073" spans="30:30" x14ac:dyDescent="0.2">
      <c r="AD3073" s="540"/>
    </row>
    <row r="3074" spans="30:30" x14ac:dyDescent="0.2">
      <c r="AD3074" s="540"/>
    </row>
    <row r="3075" spans="30:30" x14ac:dyDescent="0.2">
      <c r="AD3075" s="540"/>
    </row>
    <row r="3076" spans="30:30" x14ac:dyDescent="0.2">
      <c r="AD3076" s="540"/>
    </row>
    <row r="3077" spans="30:30" x14ac:dyDescent="0.2">
      <c r="AD3077" s="540"/>
    </row>
    <row r="3078" spans="30:30" x14ac:dyDescent="0.2">
      <c r="AD3078" s="540"/>
    </row>
    <row r="3079" spans="30:30" x14ac:dyDescent="0.2">
      <c r="AD3079" s="540"/>
    </row>
    <row r="3080" spans="30:30" x14ac:dyDescent="0.2">
      <c r="AD3080" s="540"/>
    </row>
    <row r="3081" spans="30:30" x14ac:dyDescent="0.2">
      <c r="AD3081" s="540"/>
    </row>
    <row r="3082" spans="30:30" x14ac:dyDescent="0.2">
      <c r="AD3082" s="540"/>
    </row>
    <row r="3083" spans="30:30" x14ac:dyDescent="0.2">
      <c r="AD3083" s="540"/>
    </row>
    <row r="3084" spans="30:30" x14ac:dyDescent="0.2">
      <c r="AD3084" s="540"/>
    </row>
    <row r="3085" spans="30:30" x14ac:dyDescent="0.2">
      <c r="AD3085" s="540"/>
    </row>
    <row r="3086" spans="30:30" x14ac:dyDescent="0.2">
      <c r="AD3086" s="540"/>
    </row>
    <row r="3087" spans="30:30" x14ac:dyDescent="0.2">
      <c r="AD3087" s="540"/>
    </row>
    <row r="3088" spans="30:30" x14ac:dyDescent="0.2">
      <c r="AD3088" s="540"/>
    </row>
    <row r="3089" spans="30:30" x14ac:dyDescent="0.2">
      <c r="AD3089" s="540"/>
    </row>
    <row r="3090" spans="30:30" x14ac:dyDescent="0.2">
      <c r="AD3090" s="540"/>
    </row>
    <row r="3091" spans="30:30" x14ac:dyDescent="0.2">
      <c r="AD3091" s="540"/>
    </row>
    <row r="3092" spans="30:30" x14ac:dyDescent="0.2">
      <c r="AD3092" s="540"/>
    </row>
    <row r="3093" spans="30:30" x14ac:dyDescent="0.2">
      <c r="AD3093" s="540"/>
    </row>
    <row r="3094" spans="30:30" x14ac:dyDescent="0.2">
      <c r="AD3094" s="540"/>
    </row>
    <row r="3095" spans="30:30" x14ac:dyDescent="0.2">
      <c r="AD3095" s="540"/>
    </row>
    <row r="3096" spans="30:30" x14ac:dyDescent="0.2">
      <c r="AD3096" s="540"/>
    </row>
    <row r="3097" spans="30:30" x14ac:dyDescent="0.2">
      <c r="AD3097" s="540"/>
    </row>
    <row r="3098" spans="30:30" x14ac:dyDescent="0.2">
      <c r="AD3098" s="540"/>
    </row>
    <row r="3099" spans="30:30" x14ac:dyDescent="0.2">
      <c r="AD3099" s="540"/>
    </row>
    <row r="3100" spans="30:30" x14ac:dyDescent="0.2">
      <c r="AD3100" s="540"/>
    </row>
    <row r="3101" spans="30:30" x14ac:dyDescent="0.2">
      <c r="AD3101" s="540"/>
    </row>
    <row r="3102" spans="30:30" x14ac:dyDescent="0.2">
      <c r="AD3102" s="540"/>
    </row>
    <row r="3103" spans="30:30" x14ac:dyDescent="0.2">
      <c r="AD3103" s="540"/>
    </row>
    <row r="3104" spans="30:30" x14ac:dyDescent="0.2">
      <c r="AD3104" s="540"/>
    </row>
    <row r="3105" spans="30:30" x14ac:dyDescent="0.2">
      <c r="AD3105" s="540"/>
    </row>
    <row r="3106" spans="30:30" x14ac:dyDescent="0.2">
      <c r="AD3106" s="540"/>
    </row>
    <row r="3107" spans="30:30" x14ac:dyDescent="0.2">
      <c r="AD3107" s="540"/>
    </row>
    <row r="3108" spans="30:30" x14ac:dyDescent="0.2">
      <c r="AD3108" s="540"/>
    </row>
    <row r="3109" spans="30:30" x14ac:dyDescent="0.2">
      <c r="AD3109" s="540"/>
    </row>
    <row r="3110" spans="30:30" x14ac:dyDescent="0.2">
      <c r="AD3110" s="540"/>
    </row>
    <row r="3111" spans="30:30" x14ac:dyDescent="0.2">
      <c r="AD3111" s="540"/>
    </row>
    <row r="3112" spans="30:30" x14ac:dyDescent="0.2">
      <c r="AD3112" s="540"/>
    </row>
    <row r="3113" spans="30:30" x14ac:dyDescent="0.2">
      <c r="AD3113" s="540"/>
    </row>
    <row r="3114" spans="30:30" x14ac:dyDescent="0.2">
      <c r="AD3114" s="540"/>
    </row>
    <row r="3115" spans="30:30" x14ac:dyDescent="0.2">
      <c r="AD3115" s="540"/>
    </row>
    <row r="3116" spans="30:30" x14ac:dyDescent="0.2">
      <c r="AD3116" s="540"/>
    </row>
    <row r="3117" spans="30:30" x14ac:dyDescent="0.2">
      <c r="AD3117" s="540"/>
    </row>
    <row r="3118" spans="30:30" x14ac:dyDescent="0.2">
      <c r="AD3118" s="540"/>
    </row>
    <row r="3119" spans="30:30" x14ac:dyDescent="0.2">
      <c r="AD3119" s="540"/>
    </row>
    <row r="3120" spans="30:30" x14ac:dyDescent="0.2">
      <c r="AD3120" s="540"/>
    </row>
    <row r="3121" spans="30:30" x14ac:dyDescent="0.2">
      <c r="AD3121" s="540"/>
    </row>
    <row r="3122" spans="30:30" x14ac:dyDescent="0.2">
      <c r="AD3122" s="540"/>
    </row>
    <row r="3123" spans="30:30" x14ac:dyDescent="0.2">
      <c r="AD3123" s="540"/>
    </row>
    <row r="3124" spans="30:30" x14ac:dyDescent="0.2">
      <c r="AD3124" s="540"/>
    </row>
    <row r="3125" spans="30:30" x14ac:dyDescent="0.2">
      <c r="AD3125" s="540"/>
    </row>
    <row r="3126" spans="30:30" x14ac:dyDescent="0.2">
      <c r="AD3126" s="540"/>
    </row>
    <row r="3127" spans="30:30" x14ac:dyDescent="0.2">
      <c r="AD3127" s="540"/>
    </row>
    <row r="3128" spans="30:30" x14ac:dyDescent="0.2">
      <c r="AD3128" s="540"/>
    </row>
    <row r="3129" spans="30:30" x14ac:dyDescent="0.2">
      <c r="AD3129" s="540"/>
    </row>
    <row r="3130" spans="30:30" x14ac:dyDescent="0.2">
      <c r="AD3130" s="540"/>
    </row>
    <row r="3131" spans="30:30" x14ac:dyDescent="0.2">
      <c r="AD3131" s="540"/>
    </row>
    <row r="3132" spans="30:30" x14ac:dyDescent="0.2">
      <c r="AD3132" s="540"/>
    </row>
    <row r="3133" spans="30:30" x14ac:dyDescent="0.2">
      <c r="AD3133" s="540"/>
    </row>
    <row r="3134" spans="30:30" x14ac:dyDescent="0.2">
      <c r="AD3134" s="540"/>
    </row>
    <row r="3135" spans="30:30" x14ac:dyDescent="0.2">
      <c r="AD3135" s="540"/>
    </row>
    <row r="3136" spans="30:30" x14ac:dyDescent="0.2">
      <c r="AD3136" s="540"/>
    </row>
    <row r="3137" spans="30:30" x14ac:dyDescent="0.2">
      <c r="AD3137" s="540"/>
    </row>
    <row r="3138" spans="30:30" x14ac:dyDescent="0.2">
      <c r="AD3138" s="540"/>
    </row>
    <row r="3139" spans="30:30" x14ac:dyDescent="0.2">
      <c r="AD3139" s="540"/>
    </row>
    <row r="3140" spans="30:30" x14ac:dyDescent="0.2">
      <c r="AD3140" s="540"/>
    </row>
    <row r="3141" spans="30:30" x14ac:dyDescent="0.2">
      <c r="AD3141" s="540"/>
    </row>
    <row r="3142" spans="30:30" x14ac:dyDescent="0.2">
      <c r="AD3142" s="540"/>
    </row>
    <row r="3143" spans="30:30" x14ac:dyDescent="0.2">
      <c r="AD3143" s="540"/>
    </row>
    <row r="3144" spans="30:30" x14ac:dyDescent="0.2">
      <c r="AD3144" s="540"/>
    </row>
    <row r="3145" spans="30:30" x14ac:dyDescent="0.2">
      <c r="AD3145" s="540"/>
    </row>
    <row r="3146" spans="30:30" x14ac:dyDescent="0.2">
      <c r="AD3146" s="540"/>
    </row>
    <row r="3147" spans="30:30" x14ac:dyDescent="0.2">
      <c r="AD3147" s="540"/>
    </row>
    <row r="3148" spans="30:30" x14ac:dyDescent="0.2">
      <c r="AD3148" s="540"/>
    </row>
    <row r="3149" spans="30:30" x14ac:dyDescent="0.2">
      <c r="AD3149" s="540"/>
    </row>
    <row r="3150" spans="30:30" x14ac:dyDescent="0.2">
      <c r="AD3150" s="540"/>
    </row>
    <row r="3151" spans="30:30" x14ac:dyDescent="0.2">
      <c r="AD3151" s="540"/>
    </row>
    <row r="3152" spans="30:30" x14ac:dyDescent="0.2">
      <c r="AD3152" s="540"/>
    </row>
    <row r="3153" spans="30:30" x14ac:dyDescent="0.2">
      <c r="AD3153" s="540"/>
    </row>
    <row r="3154" spans="30:30" x14ac:dyDescent="0.2">
      <c r="AD3154" s="540"/>
    </row>
    <row r="3155" spans="30:30" x14ac:dyDescent="0.2">
      <c r="AD3155" s="540"/>
    </row>
    <row r="3156" spans="30:30" x14ac:dyDescent="0.2">
      <c r="AD3156" s="540"/>
    </row>
    <row r="3157" spans="30:30" x14ac:dyDescent="0.2">
      <c r="AD3157" s="540"/>
    </row>
    <row r="3158" spans="30:30" x14ac:dyDescent="0.2">
      <c r="AD3158" s="540"/>
    </row>
    <row r="3159" spans="30:30" x14ac:dyDescent="0.2">
      <c r="AD3159" s="540"/>
    </row>
    <row r="3160" spans="30:30" x14ac:dyDescent="0.2">
      <c r="AD3160" s="540"/>
    </row>
    <row r="3161" spans="30:30" x14ac:dyDescent="0.2">
      <c r="AD3161" s="540"/>
    </row>
    <row r="3162" spans="30:30" x14ac:dyDescent="0.2">
      <c r="AD3162" s="540"/>
    </row>
    <row r="3163" spans="30:30" x14ac:dyDescent="0.2">
      <c r="AD3163" s="540"/>
    </row>
    <row r="3164" spans="30:30" x14ac:dyDescent="0.2">
      <c r="AD3164" s="540"/>
    </row>
    <row r="3165" spans="30:30" x14ac:dyDescent="0.2">
      <c r="AD3165" s="540"/>
    </row>
    <row r="3166" spans="30:30" x14ac:dyDescent="0.2">
      <c r="AD3166" s="540"/>
    </row>
    <row r="3167" spans="30:30" x14ac:dyDescent="0.2">
      <c r="AD3167" s="540"/>
    </row>
    <row r="3168" spans="30:30" x14ac:dyDescent="0.2">
      <c r="AD3168" s="540"/>
    </row>
    <row r="3169" spans="30:30" x14ac:dyDescent="0.2">
      <c r="AD3169" s="540"/>
    </row>
    <row r="3170" spans="30:30" x14ac:dyDescent="0.2">
      <c r="AD3170" s="540"/>
    </row>
    <row r="3171" spans="30:30" x14ac:dyDescent="0.2">
      <c r="AD3171" s="540"/>
    </row>
    <row r="3172" spans="30:30" x14ac:dyDescent="0.2">
      <c r="AD3172" s="540"/>
    </row>
    <row r="3173" spans="30:30" x14ac:dyDescent="0.2">
      <c r="AD3173" s="540"/>
    </row>
    <row r="3174" spans="30:30" x14ac:dyDescent="0.2">
      <c r="AD3174" s="540"/>
    </row>
    <row r="3175" spans="30:30" x14ac:dyDescent="0.2">
      <c r="AD3175" s="540"/>
    </row>
    <row r="3176" spans="30:30" x14ac:dyDescent="0.2">
      <c r="AD3176" s="540"/>
    </row>
    <row r="3177" spans="30:30" x14ac:dyDescent="0.2">
      <c r="AD3177" s="540"/>
    </row>
    <row r="3178" spans="30:30" x14ac:dyDescent="0.2">
      <c r="AD3178" s="540"/>
    </row>
    <row r="3179" spans="30:30" x14ac:dyDescent="0.2">
      <c r="AD3179" s="540"/>
    </row>
    <row r="3180" spans="30:30" x14ac:dyDescent="0.2">
      <c r="AD3180" s="540"/>
    </row>
    <row r="3181" spans="30:30" x14ac:dyDescent="0.2">
      <c r="AD3181" s="540"/>
    </row>
    <row r="3182" spans="30:30" x14ac:dyDescent="0.2">
      <c r="AD3182" s="540"/>
    </row>
    <row r="3183" spans="30:30" x14ac:dyDescent="0.2">
      <c r="AD3183" s="540"/>
    </row>
    <row r="3184" spans="30:30" x14ac:dyDescent="0.2">
      <c r="AD3184" s="540"/>
    </row>
    <row r="3185" spans="30:30" x14ac:dyDescent="0.2">
      <c r="AD3185" s="540"/>
    </row>
    <row r="3186" spans="30:30" x14ac:dyDescent="0.2">
      <c r="AD3186" s="540"/>
    </row>
    <row r="3187" spans="30:30" x14ac:dyDescent="0.2">
      <c r="AD3187" s="540"/>
    </row>
    <row r="3188" spans="30:30" x14ac:dyDescent="0.2">
      <c r="AD3188" s="540"/>
    </row>
    <row r="3189" spans="30:30" x14ac:dyDescent="0.2">
      <c r="AD3189" s="540"/>
    </row>
    <row r="3190" spans="30:30" x14ac:dyDescent="0.2">
      <c r="AD3190" s="540"/>
    </row>
    <row r="3191" spans="30:30" x14ac:dyDescent="0.2">
      <c r="AD3191" s="540"/>
    </row>
    <row r="3192" spans="30:30" x14ac:dyDescent="0.2">
      <c r="AD3192" s="540"/>
    </row>
    <row r="3193" spans="30:30" x14ac:dyDescent="0.2">
      <c r="AD3193" s="540"/>
    </row>
    <row r="3194" spans="30:30" x14ac:dyDescent="0.2">
      <c r="AD3194" s="540"/>
    </row>
    <row r="3195" spans="30:30" x14ac:dyDescent="0.2">
      <c r="AD3195" s="540"/>
    </row>
    <row r="3196" spans="30:30" x14ac:dyDescent="0.2">
      <c r="AD3196" s="540"/>
    </row>
    <row r="3197" spans="30:30" x14ac:dyDescent="0.2">
      <c r="AD3197" s="540"/>
    </row>
    <row r="3198" spans="30:30" x14ac:dyDescent="0.2">
      <c r="AD3198" s="540"/>
    </row>
    <row r="3199" spans="30:30" x14ac:dyDescent="0.2">
      <c r="AD3199" s="540"/>
    </row>
    <row r="3200" spans="30:30" x14ac:dyDescent="0.2">
      <c r="AD3200" s="540"/>
    </row>
    <row r="3201" spans="30:30" x14ac:dyDescent="0.2">
      <c r="AD3201" s="540"/>
    </row>
    <row r="3202" spans="30:30" x14ac:dyDescent="0.2">
      <c r="AD3202" s="540"/>
    </row>
    <row r="3203" spans="30:30" x14ac:dyDescent="0.2">
      <c r="AD3203" s="540"/>
    </row>
    <row r="3204" spans="30:30" x14ac:dyDescent="0.2">
      <c r="AD3204" s="540"/>
    </row>
    <row r="3205" spans="30:30" x14ac:dyDescent="0.2">
      <c r="AD3205" s="540"/>
    </row>
    <row r="3206" spans="30:30" x14ac:dyDescent="0.2">
      <c r="AD3206" s="540"/>
    </row>
    <row r="3207" spans="30:30" x14ac:dyDescent="0.2">
      <c r="AD3207" s="540"/>
    </row>
    <row r="3208" spans="30:30" x14ac:dyDescent="0.2">
      <c r="AD3208" s="540"/>
    </row>
    <row r="3209" spans="30:30" x14ac:dyDescent="0.2">
      <c r="AD3209" s="540"/>
    </row>
    <row r="3210" spans="30:30" x14ac:dyDescent="0.2">
      <c r="AD3210" s="540"/>
    </row>
    <row r="3211" spans="30:30" x14ac:dyDescent="0.2">
      <c r="AD3211" s="540"/>
    </row>
    <row r="3212" spans="30:30" x14ac:dyDescent="0.2">
      <c r="AD3212" s="540"/>
    </row>
    <row r="3213" spans="30:30" x14ac:dyDescent="0.2">
      <c r="AD3213" s="540"/>
    </row>
    <row r="3214" spans="30:30" x14ac:dyDescent="0.2">
      <c r="AD3214" s="540"/>
    </row>
    <row r="3215" spans="30:30" x14ac:dyDescent="0.2">
      <c r="AD3215" s="540"/>
    </row>
    <row r="3216" spans="30:30" x14ac:dyDescent="0.2">
      <c r="AD3216" s="540"/>
    </row>
    <row r="3217" spans="30:30" x14ac:dyDescent="0.2">
      <c r="AD3217" s="540"/>
    </row>
    <row r="3218" spans="30:30" x14ac:dyDescent="0.2">
      <c r="AD3218" s="540"/>
    </row>
    <row r="3219" spans="30:30" x14ac:dyDescent="0.2">
      <c r="AD3219" s="540"/>
    </row>
    <row r="3220" spans="30:30" x14ac:dyDescent="0.2">
      <c r="AD3220" s="540"/>
    </row>
    <row r="3221" spans="30:30" x14ac:dyDescent="0.2">
      <c r="AD3221" s="540"/>
    </row>
    <row r="3222" spans="30:30" x14ac:dyDescent="0.2">
      <c r="AD3222" s="540"/>
    </row>
    <row r="3223" spans="30:30" x14ac:dyDescent="0.2">
      <c r="AD3223" s="540"/>
    </row>
    <row r="3224" spans="30:30" x14ac:dyDescent="0.2">
      <c r="AD3224" s="540"/>
    </row>
    <row r="3225" spans="30:30" x14ac:dyDescent="0.2">
      <c r="AD3225" s="540"/>
    </row>
    <row r="3226" spans="30:30" x14ac:dyDescent="0.2">
      <c r="AD3226" s="540"/>
    </row>
    <row r="3227" spans="30:30" x14ac:dyDescent="0.2">
      <c r="AD3227" s="540"/>
    </row>
    <row r="3228" spans="30:30" x14ac:dyDescent="0.2">
      <c r="AD3228" s="540"/>
    </row>
    <row r="3229" spans="30:30" x14ac:dyDescent="0.2">
      <c r="AD3229" s="540"/>
    </row>
    <row r="3230" spans="30:30" x14ac:dyDescent="0.2">
      <c r="AD3230" s="540"/>
    </row>
    <row r="3231" spans="30:30" x14ac:dyDescent="0.2">
      <c r="AD3231" s="540"/>
    </row>
    <row r="3232" spans="30:30" x14ac:dyDescent="0.2">
      <c r="AD3232" s="540"/>
    </row>
    <row r="3233" spans="30:30" x14ac:dyDescent="0.2">
      <c r="AD3233" s="540"/>
    </row>
    <row r="3234" spans="30:30" x14ac:dyDescent="0.2">
      <c r="AD3234" s="540"/>
    </row>
    <row r="3235" spans="30:30" x14ac:dyDescent="0.2">
      <c r="AD3235" s="540"/>
    </row>
    <row r="3236" spans="30:30" x14ac:dyDescent="0.2">
      <c r="AD3236" s="540"/>
    </row>
    <row r="3237" spans="30:30" x14ac:dyDescent="0.2">
      <c r="AD3237" s="540"/>
    </row>
    <row r="3238" spans="30:30" x14ac:dyDescent="0.2">
      <c r="AD3238" s="540"/>
    </row>
    <row r="3239" spans="30:30" x14ac:dyDescent="0.2">
      <c r="AD3239" s="540"/>
    </row>
    <row r="3240" spans="30:30" x14ac:dyDescent="0.2">
      <c r="AD3240" s="540"/>
    </row>
    <row r="3241" spans="30:30" x14ac:dyDescent="0.2">
      <c r="AD3241" s="540"/>
    </row>
    <row r="3242" spans="30:30" x14ac:dyDescent="0.2">
      <c r="AD3242" s="540"/>
    </row>
    <row r="3243" spans="30:30" x14ac:dyDescent="0.2">
      <c r="AD3243" s="540"/>
    </row>
    <row r="3244" spans="30:30" x14ac:dyDescent="0.2">
      <c r="AD3244" s="540"/>
    </row>
    <row r="3245" spans="30:30" x14ac:dyDescent="0.2">
      <c r="AD3245" s="540"/>
    </row>
    <row r="3246" spans="30:30" x14ac:dyDescent="0.2">
      <c r="AD3246" s="540"/>
    </row>
    <row r="3247" spans="30:30" x14ac:dyDescent="0.2">
      <c r="AD3247" s="540"/>
    </row>
    <row r="3248" spans="30:30" x14ac:dyDescent="0.2">
      <c r="AD3248" s="540"/>
    </row>
    <row r="3249" spans="30:30" x14ac:dyDescent="0.2">
      <c r="AD3249" s="540"/>
    </row>
    <row r="3250" spans="30:30" x14ac:dyDescent="0.2">
      <c r="AD3250" s="540"/>
    </row>
    <row r="3251" spans="30:30" x14ac:dyDescent="0.2">
      <c r="AD3251" s="540"/>
    </row>
    <row r="3252" spans="30:30" x14ac:dyDescent="0.2">
      <c r="AD3252" s="540"/>
    </row>
    <row r="3253" spans="30:30" x14ac:dyDescent="0.2">
      <c r="AD3253" s="540"/>
    </row>
    <row r="3254" spans="30:30" x14ac:dyDescent="0.2">
      <c r="AD3254" s="540"/>
    </row>
    <row r="3255" spans="30:30" x14ac:dyDescent="0.2">
      <c r="AD3255" s="540"/>
    </row>
    <row r="3256" spans="30:30" x14ac:dyDescent="0.2">
      <c r="AD3256" s="540"/>
    </row>
    <row r="3257" spans="30:30" x14ac:dyDescent="0.2">
      <c r="AD3257" s="540"/>
    </row>
    <row r="3258" spans="30:30" x14ac:dyDescent="0.2">
      <c r="AD3258" s="540"/>
    </row>
    <row r="3259" spans="30:30" x14ac:dyDescent="0.2">
      <c r="AD3259" s="540"/>
    </row>
    <row r="3260" spans="30:30" x14ac:dyDescent="0.2">
      <c r="AD3260" s="540"/>
    </row>
    <row r="3261" spans="30:30" x14ac:dyDescent="0.2">
      <c r="AD3261" s="540"/>
    </row>
    <row r="3262" spans="30:30" x14ac:dyDescent="0.2">
      <c r="AD3262" s="540"/>
    </row>
    <row r="3263" spans="30:30" x14ac:dyDescent="0.2">
      <c r="AD3263" s="540"/>
    </row>
    <row r="3264" spans="30:30" x14ac:dyDescent="0.2">
      <c r="AD3264" s="540"/>
    </row>
    <row r="3265" spans="30:30" x14ac:dyDescent="0.2">
      <c r="AD3265" s="540"/>
    </row>
    <row r="3266" spans="30:30" x14ac:dyDescent="0.2">
      <c r="AD3266" s="540"/>
    </row>
    <row r="3267" spans="30:30" x14ac:dyDescent="0.2">
      <c r="AD3267" s="540"/>
    </row>
    <row r="3268" spans="30:30" x14ac:dyDescent="0.2">
      <c r="AD3268" s="540"/>
    </row>
    <row r="3269" spans="30:30" x14ac:dyDescent="0.2">
      <c r="AD3269" s="540"/>
    </row>
    <row r="3270" spans="30:30" x14ac:dyDescent="0.2">
      <c r="AD3270" s="540"/>
    </row>
    <row r="3271" spans="30:30" x14ac:dyDescent="0.2">
      <c r="AD3271" s="540"/>
    </row>
    <row r="3272" spans="30:30" x14ac:dyDescent="0.2">
      <c r="AD3272" s="540"/>
    </row>
    <row r="3273" spans="30:30" x14ac:dyDescent="0.2">
      <c r="AD3273" s="540"/>
    </row>
    <row r="3274" spans="30:30" x14ac:dyDescent="0.2">
      <c r="AD3274" s="540"/>
    </row>
    <row r="3275" spans="30:30" x14ac:dyDescent="0.2">
      <c r="AD3275" s="540"/>
    </row>
    <row r="3276" spans="30:30" x14ac:dyDescent="0.2">
      <c r="AD3276" s="540"/>
    </row>
    <row r="3277" spans="30:30" x14ac:dyDescent="0.2">
      <c r="AD3277" s="540"/>
    </row>
    <row r="3278" spans="30:30" x14ac:dyDescent="0.2">
      <c r="AD3278" s="540"/>
    </row>
    <row r="3279" spans="30:30" x14ac:dyDescent="0.2">
      <c r="AD3279" s="540"/>
    </row>
    <row r="3280" spans="30:30" x14ac:dyDescent="0.2">
      <c r="AD3280" s="540"/>
    </row>
    <row r="3281" spans="30:30" x14ac:dyDescent="0.2">
      <c r="AD3281" s="540"/>
    </row>
    <row r="3282" spans="30:30" x14ac:dyDescent="0.2">
      <c r="AD3282" s="540"/>
    </row>
    <row r="3283" spans="30:30" x14ac:dyDescent="0.2">
      <c r="AD3283" s="540"/>
    </row>
    <row r="3284" spans="30:30" x14ac:dyDescent="0.2">
      <c r="AD3284" s="540"/>
    </row>
    <row r="3285" spans="30:30" x14ac:dyDescent="0.2">
      <c r="AD3285" s="540"/>
    </row>
    <row r="3286" spans="30:30" x14ac:dyDescent="0.2">
      <c r="AD3286" s="540"/>
    </row>
    <row r="3287" spans="30:30" x14ac:dyDescent="0.2">
      <c r="AD3287" s="540"/>
    </row>
    <row r="3288" spans="30:30" x14ac:dyDescent="0.2">
      <c r="AD3288" s="540"/>
    </row>
    <row r="3289" spans="30:30" x14ac:dyDescent="0.2">
      <c r="AD3289" s="540"/>
    </row>
    <row r="3290" spans="30:30" x14ac:dyDescent="0.2">
      <c r="AD3290" s="540"/>
    </row>
    <row r="3291" spans="30:30" x14ac:dyDescent="0.2">
      <c r="AD3291" s="540"/>
    </row>
    <row r="3292" spans="30:30" x14ac:dyDescent="0.2">
      <c r="AD3292" s="540"/>
    </row>
    <row r="3293" spans="30:30" x14ac:dyDescent="0.2">
      <c r="AD3293" s="540"/>
    </row>
    <row r="3294" spans="30:30" x14ac:dyDescent="0.2">
      <c r="AD3294" s="540"/>
    </row>
    <row r="3295" spans="30:30" x14ac:dyDescent="0.2">
      <c r="AD3295" s="540"/>
    </row>
    <row r="3296" spans="30:30" x14ac:dyDescent="0.2">
      <c r="AD3296" s="540"/>
    </row>
    <row r="3297" spans="30:30" x14ac:dyDescent="0.2">
      <c r="AD3297" s="540"/>
    </row>
    <row r="3298" spans="30:30" x14ac:dyDescent="0.2">
      <c r="AD3298" s="540"/>
    </row>
    <row r="3299" spans="30:30" x14ac:dyDescent="0.2">
      <c r="AD3299" s="540"/>
    </row>
    <row r="3300" spans="30:30" x14ac:dyDescent="0.2">
      <c r="AD3300" s="540"/>
    </row>
    <row r="3301" spans="30:30" x14ac:dyDescent="0.2">
      <c r="AD3301" s="540"/>
    </row>
    <row r="3302" spans="30:30" x14ac:dyDescent="0.2">
      <c r="AD3302" s="540"/>
    </row>
    <row r="3303" spans="30:30" x14ac:dyDescent="0.2">
      <c r="AD3303" s="540"/>
    </row>
    <row r="3304" spans="30:30" x14ac:dyDescent="0.2">
      <c r="AD3304" s="540"/>
    </row>
    <row r="3305" spans="30:30" x14ac:dyDescent="0.2">
      <c r="AD3305" s="540"/>
    </row>
    <row r="3306" spans="30:30" x14ac:dyDescent="0.2">
      <c r="AD3306" s="540"/>
    </row>
    <row r="3307" spans="30:30" x14ac:dyDescent="0.2">
      <c r="AD3307" s="540"/>
    </row>
    <row r="3308" spans="30:30" x14ac:dyDescent="0.2">
      <c r="AD3308" s="540"/>
    </row>
    <row r="3309" spans="30:30" x14ac:dyDescent="0.2">
      <c r="AD3309" s="540"/>
    </row>
    <row r="3310" spans="30:30" x14ac:dyDescent="0.2">
      <c r="AD3310" s="540"/>
    </row>
    <row r="3311" spans="30:30" x14ac:dyDescent="0.2">
      <c r="AD3311" s="540"/>
    </row>
    <row r="3312" spans="30:30" x14ac:dyDescent="0.2">
      <c r="AD3312" s="540"/>
    </row>
    <row r="3313" spans="30:30" x14ac:dyDescent="0.2">
      <c r="AD3313" s="540"/>
    </row>
    <row r="3314" spans="30:30" x14ac:dyDescent="0.2">
      <c r="AD3314" s="540"/>
    </row>
    <row r="3315" spans="30:30" x14ac:dyDescent="0.2">
      <c r="AD3315" s="540"/>
    </row>
    <row r="3316" spans="30:30" x14ac:dyDescent="0.2">
      <c r="AD3316" s="540"/>
    </row>
    <row r="3317" spans="30:30" x14ac:dyDescent="0.2">
      <c r="AD3317" s="540"/>
    </row>
    <row r="3318" spans="30:30" x14ac:dyDescent="0.2">
      <c r="AD3318" s="540"/>
    </row>
    <row r="3319" spans="30:30" x14ac:dyDescent="0.2">
      <c r="AD3319" s="540"/>
    </row>
    <row r="3320" spans="30:30" x14ac:dyDescent="0.2">
      <c r="AD3320" s="540"/>
    </row>
    <row r="3321" spans="30:30" x14ac:dyDescent="0.2">
      <c r="AD3321" s="540"/>
    </row>
    <row r="3322" spans="30:30" x14ac:dyDescent="0.2">
      <c r="AD3322" s="540"/>
    </row>
    <row r="3323" spans="30:30" x14ac:dyDescent="0.2">
      <c r="AD3323" s="540"/>
    </row>
    <row r="3324" spans="30:30" x14ac:dyDescent="0.2">
      <c r="AD3324" s="540"/>
    </row>
    <row r="3325" spans="30:30" x14ac:dyDescent="0.2">
      <c r="AD3325" s="540"/>
    </row>
    <row r="3326" spans="30:30" x14ac:dyDescent="0.2">
      <c r="AD3326" s="540"/>
    </row>
    <row r="3327" spans="30:30" x14ac:dyDescent="0.2">
      <c r="AD3327" s="540"/>
    </row>
    <row r="3328" spans="30:30" x14ac:dyDescent="0.2">
      <c r="AD3328" s="540"/>
    </row>
    <row r="3329" spans="30:30" x14ac:dyDescent="0.2">
      <c r="AD3329" s="540"/>
    </row>
    <row r="3330" spans="30:30" x14ac:dyDescent="0.2">
      <c r="AD3330" s="540"/>
    </row>
    <row r="3331" spans="30:30" x14ac:dyDescent="0.2">
      <c r="AD3331" s="540"/>
    </row>
    <row r="3332" spans="30:30" x14ac:dyDescent="0.2">
      <c r="AD3332" s="540"/>
    </row>
    <row r="3333" spans="30:30" x14ac:dyDescent="0.2">
      <c r="AD3333" s="540"/>
    </row>
    <row r="3334" spans="30:30" x14ac:dyDescent="0.2">
      <c r="AD3334" s="540"/>
    </row>
    <row r="3335" spans="30:30" x14ac:dyDescent="0.2">
      <c r="AD3335" s="540"/>
    </row>
    <row r="3336" spans="30:30" x14ac:dyDescent="0.2">
      <c r="AD3336" s="540"/>
    </row>
    <row r="3337" spans="30:30" x14ac:dyDescent="0.2">
      <c r="AD3337" s="540"/>
    </row>
    <row r="3338" spans="30:30" x14ac:dyDescent="0.2">
      <c r="AD3338" s="540"/>
    </row>
    <row r="3339" spans="30:30" x14ac:dyDescent="0.2">
      <c r="AD3339" s="540"/>
    </row>
    <row r="3340" spans="30:30" x14ac:dyDescent="0.2">
      <c r="AD3340" s="540"/>
    </row>
    <row r="3341" spans="30:30" x14ac:dyDescent="0.2">
      <c r="AD3341" s="540"/>
    </row>
    <row r="3342" spans="30:30" x14ac:dyDescent="0.2">
      <c r="AD3342" s="540"/>
    </row>
    <row r="3343" spans="30:30" x14ac:dyDescent="0.2">
      <c r="AD3343" s="540"/>
    </row>
    <row r="3344" spans="30:30" x14ac:dyDescent="0.2">
      <c r="AD3344" s="540"/>
    </row>
    <row r="3345" spans="30:30" x14ac:dyDescent="0.2">
      <c r="AD3345" s="540"/>
    </row>
    <row r="3346" spans="30:30" x14ac:dyDescent="0.2">
      <c r="AD3346" s="540"/>
    </row>
    <row r="3347" spans="30:30" x14ac:dyDescent="0.2">
      <c r="AD3347" s="540"/>
    </row>
    <row r="3348" spans="30:30" x14ac:dyDescent="0.2">
      <c r="AD3348" s="540"/>
    </row>
    <row r="3349" spans="30:30" x14ac:dyDescent="0.2">
      <c r="AD3349" s="540"/>
    </row>
    <row r="3350" spans="30:30" x14ac:dyDescent="0.2">
      <c r="AD3350" s="540"/>
    </row>
    <row r="3351" spans="30:30" x14ac:dyDescent="0.2">
      <c r="AD3351" s="540"/>
    </row>
    <row r="3352" spans="30:30" x14ac:dyDescent="0.2">
      <c r="AD3352" s="540"/>
    </row>
    <row r="3353" spans="30:30" x14ac:dyDescent="0.2">
      <c r="AD3353" s="540"/>
    </row>
    <row r="3354" spans="30:30" x14ac:dyDescent="0.2">
      <c r="AD3354" s="540"/>
    </row>
    <row r="3355" spans="30:30" x14ac:dyDescent="0.2">
      <c r="AD3355" s="540"/>
    </row>
    <row r="3356" spans="30:30" x14ac:dyDescent="0.2">
      <c r="AD3356" s="540"/>
    </row>
    <row r="3357" spans="30:30" x14ac:dyDescent="0.2">
      <c r="AD3357" s="540"/>
    </row>
    <row r="3358" spans="30:30" x14ac:dyDescent="0.2">
      <c r="AD3358" s="540"/>
    </row>
    <row r="3359" spans="30:30" x14ac:dyDescent="0.2">
      <c r="AD3359" s="540"/>
    </row>
    <row r="3360" spans="30:30" x14ac:dyDescent="0.2">
      <c r="AD3360" s="540"/>
    </row>
    <row r="3361" spans="30:30" x14ac:dyDescent="0.2">
      <c r="AD3361" s="540"/>
    </row>
    <row r="3362" spans="30:30" x14ac:dyDescent="0.2">
      <c r="AD3362" s="540"/>
    </row>
    <row r="3363" spans="30:30" x14ac:dyDescent="0.2">
      <c r="AD3363" s="540"/>
    </row>
    <row r="3364" spans="30:30" x14ac:dyDescent="0.2">
      <c r="AD3364" s="540"/>
    </row>
    <row r="3365" spans="30:30" x14ac:dyDescent="0.2">
      <c r="AD3365" s="540"/>
    </row>
    <row r="3366" spans="30:30" x14ac:dyDescent="0.2">
      <c r="AD3366" s="540"/>
    </row>
    <row r="3367" spans="30:30" x14ac:dyDescent="0.2">
      <c r="AD3367" s="540"/>
    </row>
    <row r="3368" spans="30:30" x14ac:dyDescent="0.2">
      <c r="AD3368" s="540"/>
    </row>
    <row r="3369" spans="30:30" x14ac:dyDescent="0.2">
      <c r="AD3369" s="540"/>
    </row>
    <row r="3370" spans="30:30" x14ac:dyDescent="0.2">
      <c r="AD3370" s="540"/>
    </row>
    <row r="3371" spans="30:30" x14ac:dyDescent="0.2">
      <c r="AD3371" s="540"/>
    </row>
    <row r="3372" spans="30:30" x14ac:dyDescent="0.2">
      <c r="AD3372" s="540"/>
    </row>
    <row r="3373" spans="30:30" x14ac:dyDescent="0.2">
      <c r="AD3373" s="540"/>
    </row>
    <row r="3374" spans="30:30" x14ac:dyDescent="0.2">
      <c r="AD3374" s="540"/>
    </row>
    <row r="3375" spans="30:30" x14ac:dyDescent="0.2">
      <c r="AD3375" s="540"/>
    </row>
    <row r="3376" spans="30:30" x14ac:dyDescent="0.2">
      <c r="AD3376" s="540"/>
    </row>
    <row r="3377" spans="30:30" x14ac:dyDescent="0.2">
      <c r="AD3377" s="540"/>
    </row>
    <row r="3378" spans="30:30" x14ac:dyDescent="0.2">
      <c r="AD3378" s="540"/>
    </row>
    <row r="3379" spans="30:30" x14ac:dyDescent="0.2">
      <c r="AD3379" s="540"/>
    </row>
    <row r="3380" spans="30:30" x14ac:dyDescent="0.2">
      <c r="AD3380" s="540"/>
    </row>
    <row r="3381" spans="30:30" x14ac:dyDescent="0.2">
      <c r="AD3381" s="540"/>
    </row>
    <row r="3382" spans="30:30" x14ac:dyDescent="0.2">
      <c r="AD3382" s="540"/>
    </row>
    <row r="3383" spans="30:30" x14ac:dyDescent="0.2">
      <c r="AD3383" s="540"/>
    </row>
    <row r="3384" spans="30:30" x14ac:dyDescent="0.2">
      <c r="AD3384" s="540"/>
    </row>
    <row r="3385" spans="30:30" x14ac:dyDescent="0.2">
      <c r="AD3385" s="540"/>
    </row>
    <row r="3386" spans="30:30" x14ac:dyDescent="0.2">
      <c r="AD3386" s="540"/>
    </row>
    <row r="3387" spans="30:30" x14ac:dyDescent="0.2">
      <c r="AD3387" s="540"/>
    </row>
    <row r="3388" spans="30:30" x14ac:dyDescent="0.2">
      <c r="AD3388" s="540"/>
    </row>
    <row r="3389" spans="30:30" x14ac:dyDescent="0.2">
      <c r="AD3389" s="540"/>
    </row>
    <row r="3390" spans="30:30" x14ac:dyDescent="0.2">
      <c r="AD3390" s="540"/>
    </row>
    <row r="3391" spans="30:30" x14ac:dyDescent="0.2">
      <c r="AD3391" s="540"/>
    </row>
    <row r="3392" spans="30:30" x14ac:dyDescent="0.2">
      <c r="AD3392" s="540"/>
    </row>
    <row r="3393" spans="30:30" x14ac:dyDescent="0.2">
      <c r="AD3393" s="540"/>
    </row>
    <row r="3394" spans="30:30" x14ac:dyDescent="0.2">
      <c r="AD3394" s="540"/>
    </row>
    <row r="3395" spans="30:30" x14ac:dyDescent="0.2">
      <c r="AD3395" s="540"/>
    </row>
    <row r="3396" spans="30:30" x14ac:dyDescent="0.2">
      <c r="AD3396" s="540"/>
    </row>
    <row r="3397" spans="30:30" x14ac:dyDescent="0.2">
      <c r="AD3397" s="540"/>
    </row>
    <row r="3398" spans="30:30" x14ac:dyDescent="0.2">
      <c r="AD3398" s="540"/>
    </row>
    <row r="3399" spans="30:30" x14ac:dyDescent="0.2">
      <c r="AD3399" s="540"/>
    </row>
    <row r="3400" spans="30:30" x14ac:dyDescent="0.2">
      <c r="AD3400" s="540"/>
    </row>
    <row r="3401" spans="30:30" x14ac:dyDescent="0.2">
      <c r="AD3401" s="540"/>
    </row>
    <row r="3402" spans="30:30" x14ac:dyDescent="0.2">
      <c r="AD3402" s="540"/>
    </row>
    <row r="3403" spans="30:30" x14ac:dyDescent="0.2">
      <c r="AD3403" s="540"/>
    </row>
    <row r="3404" spans="30:30" x14ac:dyDescent="0.2">
      <c r="AD3404" s="540"/>
    </row>
    <row r="3405" spans="30:30" x14ac:dyDescent="0.2">
      <c r="AD3405" s="540"/>
    </row>
    <row r="3406" spans="30:30" x14ac:dyDescent="0.2">
      <c r="AD3406" s="540"/>
    </row>
    <row r="3407" spans="30:30" x14ac:dyDescent="0.2">
      <c r="AD3407" s="540"/>
    </row>
    <row r="3408" spans="30:30" x14ac:dyDescent="0.2">
      <c r="AD3408" s="540"/>
    </row>
    <row r="3409" spans="30:30" x14ac:dyDescent="0.2">
      <c r="AD3409" s="540"/>
    </row>
    <row r="3410" spans="30:30" x14ac:dyDescent="0.2">
      <c r="AD3410" s="540"/>
    </row>
    <row r="3411" spans="30:30" x14ac:dyDescent="0.2">
      <c r="AD3411" s="540"/>
    </row>
    <row r="3412" spans="30:30" x14ac:dyDescent="0.2">
      <c r="AD3412" s="540"/>
    </row>
    <row r="3413" spans="30:30" x14ac:dyDescent="0.2">
      <c r="AD3413" s="540"/>
    </row>
    <row r="3414" spans="30:30" x14ac:dyDescent="0.2">
      <c r="AD3414" s="540"/>
    </row>
    <row r="3415" spans="30:30" x14ac:dyDescent="0.2">
      <c r="AD3415" s="540"/>
    </row>
    <row r="3416" spans="30:30" x14ac:dyDescent="0.2">
      <c r="AD3416" s="540"/>
    </row>
    <row r="3417" spans="30:30" x14ac:dyDescent="0.2">
      <c r="AD3417" s="540"/>
    </row>
    <row r="3418" spans="30:30" x14ac:dyDescent="0.2">
      <c r="AD3418" s="540"/>
    </row>
    <row r="3419" spans="30:30" x14ac:dyDescent="0.2">
      <c r="AD3419" s="540"/>
    </row>
    <row r="3420" spans="30:30" x14ac:dyDescent="0.2">
      <c r="AD3420" s="540"/>
    </row>
    <row r="3421" spans="30:30" x14ac:dyDescent="0.2">
      <c r="AD3421" s="540"/>
    </row>
    <row r="3422" spans="30:30" x14ac:dyDescent="0.2">
      <c r="AD3422" s="540"/>
    </row>
    <row r="3423" spans="30:30" x14ac:dyDescent="0.2">
      <c r="AD3423" s="540"/>
    </row>
    <row r="3424" spans="30:30" x14ac:dyDescent="0.2">
      <c r="AD3424" s="540"/>
    </row>
    <row r="3425" spans="30:30" x14ac:dyDescent="0.2">
      <c r="AD3425" s="540"/>
    </row>
    <row r="3426" spans="30:30" x14ac:dyDescent="0.2">
      <c r="AD3426" s="540"/>
    </row>
    <row r="3427" spans="30:30" x14ac:dyDescent="0.2">
      <c r="AD3427" s="540"/>
    </row>
    <row r="3428" spans="30:30" x14ac:dyDescent="0.2">
      <c r="AD3428" s="540"/>
    </row>
    <row r="3429" spans="30:30" x14ac:dyDescent="0.2">
      <c r="AD3429" s="540"/>
    </row>
    <row r="3430" spans="30:30" x14ac:dyDescent="0.2">
      <c r="AD3430" s="540"/>
    </row>
    <row r="3431" spans="30:30" x14ac:dyDescent="0.2">
      <c r="AD3431" s="540"/>
    </row>
    <row r="3432" spans="30:30" x14ac:dyDescent="0.2">
      <c r="AD3432" s="540"/>
    </row>
    <row r="3433" spans="30:30" x14ac:dyDescent="0.2">
      <c r="AD3433" s="540"/>
    </row>
    <row r="3434" spans="30:30" x14ac:dyDescent="0.2">
      <c r="AD3434" s="540"/>
    </row>
    <row r="3435" spans="30:30" x14ac:dyDescent="0.2">
      <c r="AD3435" s="540"/>
    </row>
    <row r="3436" spans="30:30" x14ac:dyDescent="0.2">
      <c r="AD3436" s="540"/>
    </row>
    <row r="3437" spans="30:30" x14ac:dyDescent="0.2">
      <c r="AD3437" s="540"/>
    </row>
    <row r="3438" spans="30:30" x14ac:dyDescent="0.2">
      <c r="AD3438" s="540"/>
    </row>
    <row r="3439" spans="30:30" x14ac:dyDescent="0.2">
      <c r="AD3439" s="540"/>
    </row>
    <row r="3440" spans="30:30" x14ac:dyDescent="0.2">
      <c r="AD3440" s="540"/>
    </row>
    <row r="3441" spans="30:30" x14ac:dyDescent="0.2">
      <c r="AD3441" s="540"/>
    </row>
    <row r="3442" spans="30:30" x14ac:dyDescent="0.2">
      <c r="AD3442" s="540"/>
    </row>
    <row r="3443" spans="30:30" x14ac:dyDescent="0.2">
      <c r="AD3443" s="540"/>
    </row>
    <row r="3444" spans="30:30" x14ac:dyDescent="0.2">
      <c r="AD3444" s="540"/>
    </row>
    <row r="3445" spans="30:30" x14ac:dyDescent="0.2">
      <c r="AD3445" s="540"/>
    </row>
    <row r="3446" spans="30:30" x14ac:dyDescent="0.2">
      <c r="AD3446" s="540"/>
    </row>
    <row r="3447" spans="30:30" x14ac:dyDescent="0.2">
      <c r="AD3447" s="540"/>
    </row>
    <row r="3448" spans="30:30" x14ac:dyDescent="0.2">
      <c r="AD3448" s="540"/>
    </row>
    <row r="3449" spans="30:30" x14ac:dyDescent="0.2">
      <c r="AD3449" s="540"/>
    </row>
    <row r="3450" spans="30:30" x14ac:dyDescent="0.2">
      <c r="AD3450" s="540"/>
    </row>
    <row r="3451" spans="30:30" x14ac:dyDescent="0.2">
      <c r="AD3451" s="540"/>
    </row>
    <row r="3452" spans="30:30" x14ac:dyDescent="0.2">
      <c r="AD3452" s="540"/>
    </row>
    <row r="3453" spans="30:30" x14ac:dyDescent="0.2">
      <c r="AD3453" s="540"/>
    </row>
    <row r="3454" spans="30:30" x14ac:dyDescent="0.2">
      <c r="AD3454" s="540"/>
    </row>
    <row r="3455" spans="30:30" x14ac:dyDescent="0.2">
      <c r="AD3455" s="540"/>
    </row>
    <row r="3456" spans="30:30" x14ac:dyDescent="0.2">
      <c r="AD3456" s="540"/>
    </row>
    <row r="3457" spans="30:30" x14ac:dyDescent="0.2">
      <c r="AD3457" s="540"/>
    </row>
    <row r="3458" spans="30:30" x14ac:dyDescent="0.2">
      <c r="AD3458" s="540"/>
    </row>
    <row r="3459" spans="30:30" x14ac:dyDescent="0.2">
      <c r="AD3459" s="540"/>
    </row>
    <row r="3460" spans="30:30" x14ac:dyDescent="0.2">
      <c r="AD3460" s="540"/>
    </row>
    <row r="3461" spans="30:30" x14ac:dyDescent="0.2">
      <c r="AD3461" s="540"/>
    </row>
    <row r="3462" spans="30:30" x14ac:dyDescent="0.2">
      <c r="AD3462" s="540"/>
    </row>
    <row r="3463" spans="30:30" x14ac:dyDescent="0.2">
      <c r="AD3463" s="540"/>
    </row>
    <row r="3464" spans="30:30" x14ac:dyDescent="0.2">
      <c r="AD3464" s="540"/>
    </row>
    <row r="3465" spans="30:30" x14ac:dyDescent="0.2">
      <c r="AD3465" s="540"/>
    </row>
    <row r="3466" spans="30:30" x14ac:dyDescent="0.2">
      <c r="AD3466" s="540"/>
    </row>
    <row r="3467" spans="30:30" x14ac:dyDescent="0.2">
      <c r="AD3467" s="540"/>
    </row>
    <row r="3468" spans="30:30" x14ac:dyDescent="0.2">
      <c r="AD3468" s="540"/>
    </row>
    <row r="3469" spans="30:30" x14ac:dyDescent="0.2">
      <c r="AD3469" s="540"/>
    </row>
    <row r="3470" spans="30:30" x14ac:dyDescent="0.2">
      <c r="AD3470" s="540"/>
    </row>
    <row r="3471" spans="30:30" x14ac:dyDescent="0.2">
      <c r="AD3471" s="540"/>
    </row>
    <row r="3472" spans="30:30" x14ac:dyDescent="0.2">
      <c r="AD3472" s="540"/>
    </row>
    <row r="3473" spans="30:30" x14ac:dyDescent="0.2">
      <c r="AD3473" s="540"/>
    </row>
    <row r="3474" spans="30:30" x14ac:dyDescent="0.2">
      <c r="AD3474" s="540"/>
    </row>
    <row r="3475" spans="30:30" x14ac:dyDescent="0.2">
      <c r="AD3475" s="540"/>
    </row>
    <row r="3476" spans="30:30" x14ac:dyDescent="0.2">
      <c r="AD3476" s="540"/>
    </row>
    <row r="3477" spans="30:30" x14ac:dyDescent="0.2">
      <c r="AD3477" s="540"/>
    </row>
    <row r="3478" spans="30:30" x14ac:dyDescent="0.2">
      <c r="AD3478" s="540"/>
    </row>
    <row r="3479" spans="30:30" x14ac:dyDescent="0.2">
      <c r="AD3479" s="540"/>
    </row>
    <row r="3480" spans="30:30" x14ac:dyDescent="0.2">
      <c r="AD3480" s="540"/>
    </row>
    <row r="3481" spans="30:30" x14ac:dyDescent="0.2">
      <c r="AD3481" s="540"/>
    </row>
    <row r="3482" spans="30:30" x14ac:dyDescent="0.2">
      <c r="AD3482" s="540"/>
    </row>
    <row r="3483" spans="30:30" x14ac:dyDescent="0.2">
      <c r="AD3483" s="540"/>
    </row>
    <row r="3484" spans="30:30" x14ac:dyDescent="0.2">
      <c r="AD3484" s="540"/>
    </row>
    <row r="3485" spans="30:30" x14ac:dyDescent="0.2">
      <c r="AD3485" s="540"/>
    </row>
    <row r="3486" spans="30:30" x14ac:dyDescent="0.2">
      <c r="AD3486" s="540"/>
    </row>
    <row r="3487" spans="30:30" x14ac:dyDescent="0.2">
      <c r="AD3487" s="540"/>
    </row>
    <row r="3488" spans="30:30" x14ac:dyDescent="0.2">
      <c r="AD3488" s="540"/>
    </row>
    <row r="3489" spans="30:30" x14ac:dyDescent="0.2">
      <c r="AD3489" s="540"/>
    </row>
    <row r="3490" spans="30:30" x14ac:dyDescent="0.2">
      <c r="AD3490" s="540"/>
    </row>
    <row r="3491" spans="30:30" x14ac:dyDescent="0.2">
      <c r="AD3491" s="540"/>
    </row>
    <row r="3492" spans="30:30" x14ac:dyDescent="0.2">
      <c r="AD3492" s="540"/>
    </row>
    <row r="3493" spans="30:30" x14ac:dyDescent="0.2">
      <c r="AD3493" s="540"/>
    </row>
    <row r="3494" spans="30:30" x14ac:dyDescent="0.2">
      <c r="AD3494" s="540"/>
    </row>
    <row r="3495" spans="30:30" x14ac:dyDescent="0.2">
      <c r="AD3495" s="540"/>
    </row>
    <row r="3496" spans="30:30" x14ac:dyDescent="0.2">
      <c r="AD3496" s="540"/>
    </row>
    <row r="3497" spans="30:30" x14ac:dyDescent="0.2">
      <c r="AD3497" s="540"/>
    </row>
    <row r="3498" spans="30:30" x14ac:dyDescent="0.2">
      <c r="AD3498" s="540"/>
    </row>
    <row r="3499" spans="30:30" x14ac:dyDescent="0.2">
      <c r="AD3499" s="540"/>
    </row>
    <row r="3500" spans="30:30" x14ac:dyDescent="0.2">
      <c r="AD3500" s="540"/>
    </row>
    <row r="3501" spans="30:30" x14ac:dyDescent="0.2">
      <c r="AD3501" s="540"/>
    </row>
    <row r="3502" spans="30:30" x14ac:dyDescent="0.2">
      <c r="AD3502" s="540"/>
    </row>
    <row r="3503" spans="30:30" x14ac:dyDescent="0.2">
      <c r="AD3503" s="540"/>
    </row>
    <row r="3504" spans="30:30" x14ac:dyDescent="0.2">
      <c r="AD3504" s="540"/>
    </row>
    <row r="3505" spans="30:30" x14ac:dyDescent="0.2">
      <c r="AD3505" s="540"/>
    </row>
    <row r="3506" spans="30:30" x14ac:dyDescent="0.2">
      <c r="AD3506" s="540"/>
    </row>
    <row r="3507" spans="30:30" x14ac:dyDescent="0.2">
      <c r="AD3507" s="540"/>
    </row>
    <row r="3508" spans="30:30" x14ac:dyDescent="0.2">
      <c r="AD3508" s="540"/>
    </row>
    <row r="3509" spans="30:30" x14ac:dyDescent="0.2">
      <c r="AD3509" s="540"/>
    </row>
    <row r="3510" spans="30:30" x14ac:dyDescent="0.2">
      <c r="AD3510" s="540"/>
    </row>
    <row r="3511" spans="30:30" x14ac:dyDescent="0.2">
      <c r="AD3511" s="540"/>
    </row>
    <row r="3512" spans="30:30" x14ac:dyDescent="0.2">
      <c r="AD3512" s="540"/>
    </row>
    <row r="3513" spans="30:30" x14ac:dyDescent="0.2">
      <c r="AD3513" s="540"/>
    </row>
    <row r="3514" spans="30:30" x14ac:dyDescent="0.2">
      <c r="AD3514" s="540"/>
    </row>
    <row r="3515" spans="30:30" x14ac:dyDescent="0.2">
      <c r="AD3515" s="540"/>
    </row>
    <row r="3516" spans="30:30" x14ac:dyDescent="0.2">
      <c r="AD3516" s="540"/>
    </row>
    <row r="3517" spans="30:30" x14ac:dyDescent="0.2">
      <c r="AD3517" s="540"/>
    </row>
    <row r="3518" spans="30:30" x14ac:dyDescent="0.2">
      <c r="AD3518" s="540"/>
    </row>
    <row r="3519" spans="30:30" x14ac:dyDescent="0.2">
      <c r="AD3519" s="540"/>
    </row>
    <row r="3520" spans="30:30" x14ac:dyDescent="0.2">
      <c r="AD3520" s="540"/>
    </row>
    <row r="3521" spans="30:30" x14ac:dyDescent="0.2">
      <c r="AD3521" s="540"/>
    </row>
    <row r="3522" spans="30:30" x14ac:dyDescent="0.2">
      <c r="AD3522" s="540"/>
    </row>
    <row r="3523" spans="30:30" x14ac:dyDescent="0.2">
      <c r="AD3523" s="540"/>
    </row>
    <row r="3524" spans="30:30" x14ac:dyDescent="0.2">
      <c r="AD3524" s="540"/>
    </row>
    <row r="3525" spans="30:30" x14ac:dyDescent="0.2">
      <c r="AD3525" s="540"/>
    </row>
    <row r="3526" spans="30:30" x14ac:dyDescent="0.2">
      <c r="AD3526" s="540"/>
    </row>
    <row r="3527" spans="30:30" x14ac:dyDescent="0.2">
      <c r="AD3527" s="540"/>
    </row>
    <row r="3528" spans="30:30" x14ac:dyDescent="0.2">
      <c r="AD3528" s="540"/>
    </row>
    <row r="3529" spans="30:30" x14ac:dyDescent="0.2">
      <c r="AD3529" s="540"/>
    </row>
    <row r="3530" spans="30:30" x14ac:dyDescent="0.2">
      <c r="AD3530" s="540"/>
    </row>
    <row r="3531" spans="30:30" x14ac:dyDescent="0.2">
      <c r="AD3531" s="540"/>
    </row>
    <row r="3532" spans="30:30" x14ac:dyDescent="0.2">
      <c r="AD3532" s="540"/>
    </row>
    <row r="3533" spans="30:30" x14ac:dyDescent="0.2">
      <c r="AD3533" s="540"/>
    </row>
    <row r="3534" spans="30:30" x14ac:dyDescent="0.2">
      <c r="AD3534" s="540"/>
    </row>
    <row r="3535" spans="30:30" x14ac:dyDescent="0.2">
      <c r="AD3535" s="540"/>
    </row>
    <row r="3536" spans="30:30" x14ac:dyDescent="0.2">
      <c r="AD3536" s="540"/>
    </row>
    <row r="3537" spans="30:30" x14ac:dyDescent="0.2">
      <c r="AD3537" s="540"/>
    </row>
    <row r="3538" spans="30:30" x14ac:dyDescent="0.2">
      <c r="AD3538" s="540"/>
    </row>
    <row r="3539" spans="30:30" x14ac:dyDescent="0.2">
      <c r="AD3539" s="540"/>
    </row>
    <row r="3540" spans="30:30" x14ac:dyDescent="0.2">
      <c r="AD3540" s="540"/>
    </row>
    <row r="3541" spans="30:30" x14ac:dyDescent="0.2">
      <c r="AD3541" s="540"/>
    </row>
    <row r="3542" spans="30:30" x14ac:dyDescent="0.2">
      <c r="AD3542" s="540"/>
    </row>
    <row r="3543" spans="30:30" x14ac:dyDescent="0.2">
      <c r="AD3543" s="540"/>
    </row>
    <row r="3544" spans="30:30" x14ac:dyDescent="0.2">
      <c r="AD3544" s="540"/>
    </row>
    <row r="3545" spans="30:30" x14ac:dyDescent="0.2">
      <c r="AD3545" s="540"/>
    </row>
    <row r="3546" spans="30:30" x14ac:dyDescent="0.2">
      <c r="AD3546" s="540"/>
    </row>
    <row r="3547" spans="30:30" x14ac:dyDescent="0.2">
      <c r="AD3547" s="540"/>
    </row>
    <row r="3548" spans="30:30" x14ac:dyDescent="0.2">
      <c r="AD3548" s="540"/>
    </row>
    <row r="3549" spans="30:30" x14ac:dyDescent="0.2">
      <c r="AD3549" s="540"/>
    </row>
    <row r="3550" spans="30:30" x14ac:dyDescent="0.2">
      <c r="AD3550" s="540"/>
    </row>
    <row r="3551" spans="30:30" x14ac:dyDescent="0.2">
      <c r="AD3551" s="540"/>
    </row>
    <row r="3552" spans="30:30" x14ac:dyDescent="0.2">
      <c r="AD3552" s="540"/>
    </row>
    <row r="3553" spans="30:30" x14ac:dyDescent="0.2">
      <c r="AD3553" s="540"/>
    </row>
    <row r="3554" spans="30:30" x14ac:dyDescent="0.2">
      <c r="AD3554" s="540"/>
    </row>
    <row r="3555" spans="30:30" x14ac:dyDescent="0.2">
      <c r="AD3555" s="540"/>
    </row>
    <row r="3556" spans="30:30" x14ac:dyDescent="0.2">
      <c r="AD3556" s="540"/>
    </row>
    <row r="3557" spans="30:30" x14ac:dyDescent="0.2">
      <c r="AD3557" s="540"/>
    </row>
    <row r="3558" spans="30:30" x14ac:dyDescent="0.2">
      <c r="AD3558" s="540"/>
    </row>
    <row r="3559" spans="30:30" x14ac:dyDescent="0.2">
      <c r="AD3559" s="540"/>
    </row>
    <row r="3560" spans="30:30" x14ac:dyDescent="0.2">
      <c r="AD3560" s="540"/>
    </row>
    <row r="3561" spans="30:30" x14ac:dyDescent="0.2">
      <c r="AD3561" s="540"/>
    </row>
    <row r="3562" spans="30:30" x14ac:dyDescent="0.2">
      <c r="AD3562" s="540"/>
    </row>
    <row r="3563" spans="30:30" x14ac:dyDescent="0.2">
      <c r="AD3563" s="540"/>
    </row>
    <row r="3564" spans="30:30" x14ac:dyDescent="0.2">
      <c r="AD3564" s="540"/>
    </row>
    <row r="3565" spans="30:30" x14ac:dyDescent="0.2">
      <c r="AD3565" s="540"/>
    </row>
    <row r="3566" spans="30:30" x14ac:dyDescent="0.2">
      <c r="AD3566" s="540"/>
    </row>
    <row r="3567" spans="30:30" x14ac:dyDescent="0.2">
      <c r="AD3567" s="540"/>
    </row>
    <row r="3568" spans="30:30" x14ac:dyDescent="0.2">
      <c r="AD3568" s="540"/>
    </row>
    <row r="3569" spans="30:30" x14ac:dyDescent="0.2">
      <c r="AD3569" s="540"/>
    </row>
    <row r="3570" spans="30:30" x14ac:dyDescent="0.2">
      <c r="AD3570" s="540"/>
    </row>
    <row r="3571" spans="30:30" x14ac:dyDescent="0.2">
      <c r="AD3571" s="540"/>
    </row>
    <row r="3572" spans="30:30" x14ac:dyDescent="0.2">
      <c r="AD3572" s="540"/>
    </row>
    <row r="3573" spans="30:30" x14ac:dyDescent="0.2">
      <c r="AD3573" s="540"/>
    </row>
    <row r="3574" spans="30:30" x14ac:dyDescent="0.2">
      <c r="AD3574" s="540"/>
    </row>
    <row r="3575" spans="30:30" x14ac:dyDescent="0.2">
      <c r="AD3575" s="540"/>
    </row>
    <row r="3576" spans="30:30" x14ac:dyDescent="0.2">
      <c r="AD3576" s="540"/>
    </row>
    <row r="3577" spans="30:30" x14ac:dyDescent="0.2">
      <c r="AD3577" s="540"/>
    </row>
    <row r="3578" spans="30:30" x14ac:dyDescent="0.2">
      <c r="AD3578" s="540"/>
    </row>
    <row r="3579" spans="30:30" x14ac:dyDescent="0.2">
      <c r="AD3579" s="540"/>
    </row>
    <row r="3580" spans="30:30" x14ac:dyDescent="0.2">
      <c r="AD3580" s="540"/>
    </row>
    <row r="3581" spans="30:30" x14ac:dyDescent="0.2">
      <c r="AD3581" s="540"/>
    </row>
    <row r="3582" spans="30:30" x14ac:dyDescent="0.2">
      <c r="AD3582" s="540"/>
    </row>
    <row r="3583" spans="30:30" x14ac:dyDescent="0.2">
      <c r="AD3583" s="540"/>
    </row>
    <row r="3584" spans="30:30" x14ac:dyDescent="0.2">
      <c r="AD3584" s="540"/>
    </row>
    <row r="3585" spans="30:30" x14ac:dyDescent="0.2">
      <c r="AD3585" s="540"/>
    </row>
    <row r="3586" spans="30:30" x14ac:dyDescent="0.2">
      <c r="AD3586" s="540"/>
    </row>
    <row r="3587" spans="30:30" x14ac:dyDescent="0.2">
      <c r="AD3587" s="540"/>
    </row>
    <row r="3588" spans="30:30" x14ac:dyDescent="0.2">
      <c r="AD3588" s="540"/>
    </row>
    <row r="3589" spans="30:30" x14ac:dyDescent="0.2">
      <c r="AD3589" s="540"/>
    </row>
    <row r="3590" spans="30:30" x14ac:dyDescent="0.2">
      <c r="AD3590" s="540"/>
    </row>
    <row r="3591" spans="30:30" x14ac:dyDescent="0.2">
      <c r="AD3591" s="540"/>
    </row>
    <row r="3592" spans="30:30" x14ac:dyDescent="0.2">
      <c r="AD3592" s="540"/>
    </row>
    <row r="3593" spans="30:30" x14ac:dyDescent="0.2">
      <c r="AD3593" s="540"/>
    </row>
    <row r="3594" spans="30:30" x14ac:dyDescent="0.2">
      <c r="AD3594" s="540"/>
    </row>
    <row r="3595" spans="30:30" x14ac:dyDescent="0.2">
      <c r="AD3595" s="540"/>
    </row>
    <row r="3596" spans="30:30" x14ac:dyDescent="0.2">
      <c r="AD3596" s="540"/>
    </row>
    <row r="3597" spans="30:30" x14ac:dyDescent="0.2">
      <c r="AD3597" s="540"/>
    </row>
    <row r="3598" spans="30:30" x14ac:dyDescent="0.2">
      <c r="AD3598" s="540"/>
    </row>
    <row r="3599" spans="30:30" x14ac:dyDescent="0.2">
      <c r="AD3599" s="540"/>
    </row>
    <row r="3600" spans="30:30" x14ac:dyDescent="0.2">
      <c r="AD3600" s="540"/>
    </row>
    <row r="3601" spans="30:30" x14ac:dyDescent="0.2">
      <c r="AD3601" s="540"/>
    </row>
    <row r="3602" spans="30:30" x14ac:dyDescent="0.2">
      <c r="AD3602" s="540"/>
    </row>
    <row r="3603" spans="30:30" x14ac:dyDescent="0.2">
      <c r="AD3603" s="540"/>
    </row>
    <row r="3604" spans="30:30" x14ac:dyDescent="0.2">
      <c r="AD3604" s="540"/>
    </row>
    <row r="3605" spans="30:30" x14ac:dyDescent="0.2">
      <c r="AD3605" s="540"/>
    </row>
    <row r="3606" spans="30:30" x14ac:dyDescent="0.2">
      <c r="AD3606" s="540"/>
    </row>
    <row r="3607" spans="30:30" x14ac:dyDescent="0.2">
      <c r="AD3607" s="540"/>
    </row>
    <row r="3608" spans="30:30" x14ac:dyDescent="0.2">
      <c r="AD3608" s="540"/>
    </row>
    <row r="3609" spans="30:30" x14ac:dyDescent="0.2">
      <c r="AD3609" s="540"/>
    </row>
    <row r="3610" spans="30:30" x14ac:dyDescent="0.2">
      <c r="AD3610" s="540"/>
    </row>
    <row r="3611" spans="30:30" x14ac:dyDescent="0.2">
      <c r="AD3611" s="540"/>
    </row>
    <row r="3612" spans="30:30" x14ac:dyDescent="0.2">
      <c r="AD3612" s="540"/>
    </row>
    <row r="3613" spans="30:30" x14ac:dyDescent="0.2">
      <c r="AD3613" s="540"/>
    </row>
    <row r="3614" spans="30:30" x14ac:dyDescent="0.2">
      <c r="AD3614" s="540"/>
    </row>
    <row r="3615" spans="30:30" x14ac:dyDescent="0.2">
      <c r="AD3615" s="540"/>
    </row>
    <row r="3616" spans="30:30" x14ac:dyDescent="0.2">
      <c r="AD3616" s="540"/>
    </row>
    <row r="3617" spans="30:30" x14ac:dyDescent="0.2">
      <c r="AD3617" s="540"/>
    </row>
    <row r="3618" spans="30:30" x14ac:dyDescent="0.2">
      <c r="AD3618" s="540"/>
    </row>
    <row r="3619" spans="30:30" x14ac:dyDescent="0.2">
      <c r="AD3619" s="540"/>
    </row>
    <row r="3620" spans="30:30" x14ac:dyDescent="0.2">
      <c r="AD3620" s="540"/>
    </row>
    <row r="3621" spans="30:30" x14ac:dyDescent="0.2">
      <c r="AD3621" s="540"/>
    </row>
    <row r="3622" spans="30:30" x14ac:dyDescent="0.2">
      <c r="AD3622" s="540"/>
    </row>
    <row r="3623" spans="30:30" x14ac:dyDescent="0.2">
      <c r="AD3623" s="540"/>
    </row>
    <row r="3624" spans="30:30" x14ac:dyDescent="0.2">
      <c r="AD3624" s="540"/>
    </row>
    <row r="3625" spans="30:30" x14ac:dyDescent="0.2">
      <c r="AD3625" s="540"/>
    </row>
    <row r="3626" spans="30:30" x14ac:dyDescent="0.2">
      <c r="AD3626" s="540"/>
    </row>
    <row r="3627" spans="30:30" x14ac:dyDescent="0.2">
      <c r="AD3627" s="540"/>
    </row>
    <row r="3628" spans="30:30" x14ac:dyDescent="0.2">
      <c r="AD3628" s="540"/>
    </row>
    <row r="3629" spans="30:30" x14ac:dyDescent="0.2">
      <c r="AD3629" s="540"/>
    </row>
    <row r="3630" spans="30:30" x14ac:dyDescent="0.2">
      <c r="AD3630" s="540"/>
    </row>
    <row r="3631" spans="30:30" x14ac:dyDescent="0.2">
      <c r="AD3631" s="540"/>
    </row>
    <row r="3632" spans="30:30" x14ac:dyDescent="0.2">
      <c r="AD3632" s="540"/>
    </row>
    <row r="3633" spans="30:30" x14ac:dyDescent="0.2">
      <c r="AD3633" s="540"/>
    </row>
    <row r="3634" spans="30:30" x14ac:dyDescent="0.2">
      <c r="AD3634" s="540"/>
    </row>
    <row r="3635" spans="30:30" x14ac:dyDescent="0.2">
      <c r="AD3635" s="540"/>
    </row>
    <row r="3636" spans="30:30" x14ac:dyDescent="0.2">
      <c r="AD3636" s="540"/>
    </row>
    <row r="3637" spans="30:30" x14ac:dyDescent="0.2">
      <c r="AD3637" s="540"/>
    </row>
    <row r="3638" spans="30:30" x14ac:dyDescent="0.2">
      <c r="AD3638" s="540"/>
    </row>
    <row r="3639" spans="30:30" x14ac:dyDescent="0.2">
      <c r="AD3639" s="540"/>
    </row>
    <row r="3640" spans="30:30" x14ac:dyDescent="0.2">
      <c r="AD3640" s="540"/>
    </row>
    <row r="3641" spans="30:30" x14ac:dyDescent="0.2">
      <c r="AD3641" s="540"/>
    </row>
    <row r="3642" spans="30:30" x14ac:dyDescent="0.2">
      <c r="AD3642" s="540"/>
    </row>
    <row r="3643" spans="30:30" x14ac:dyDescent="0.2">
      <c r="AD3643" s="540"/>
    </row>
    <row r="3644" spans="30:30" x14ac:dyDescent="0.2">
      <c r="AD3644" s="540"/>
    </row>
    <row r="3645" spans="30:30" x14ac:dyDescent="0.2">
      <c r="AD3645" s="540"/>
    </row>
    <row r="3646" spans="30:30" x14ac:dyDescent="0.2">
      <c r="AD3646" s="540"/>
    </row>
    <row r="3647" spans="30:30" x14ac:dyDescent="0.2">
      <c r="AD3647" s="540"/>
    </row>
    <row r="3648" spans="30:30" x14ac:dyDescent="0.2">
      <c r="AD3648" s="540"/>
    </row>
    <row r="3649" spans="30:30" x14ac:dyDescent="0.2">
      <c r="AD3649" s="540"/>
    </row>
    <row r="3650" spans="30:30" x14ac:dyDescent="0.2">
      <c r="AD3650" s="540"/>
    </row>
    <row r="3651" spans="30:30" x14ac:dyDescent="0.2">
      <c r="AD3651" s="540"/>
    </row>
    <row r="3652" spans="30:30" x14ac:dyDescent="0.2">
      <c r="AD3652" s="540"/>
    </row>
    <row r="3653" spans="30:30" x14ac:dyDescent="0.2">
      <c r="AD3653" s="540"/>
    </row>
    <row r="3654" spans="30:30" x14ac:dyDescent="0.2">
      <c r="AD3654" s="540"/>
    </row>
    <row r="3655" spans="30:30" x14ac:dyDescent="0.2">
      <c r="AD3655" s="540"/>
    </row>
    <row r="3656" spans="30:30" x14ac:dyDescent="0.2">
      <c r="AD3656" s="540"/>
    </row>
    <row r="3657" spans="30:30" x14ac:dyDescent="0.2">
      <c r="AD3657" s="540"/>
    </row>
    <row r="3658" spans="30:30" x14ac:dyDescent="0.2">
      <c r="AD3658" s="540"/>
    </row>
    <row r="3659" spans="30:30" x14ac:dyDescent="0.2">
      <c r="AD3659" s="540"/>
    </row>
    <row r="3660" spans="30:30" x14ac:dyDescent="0.2">
      <c r="AD3660" s="540"/>
    </row>
    <row r="3661" spans="30:30" x14ac:dyDescent="0.2">
      <c r="AD3661" s="540"/>
    </row>
    <row r="3662" spans="30:30" x14ac:dyDescent="0.2">
      <c r="AD3662" s="540"/>
    </row>
    <row r="3663" spans="30:30" x14ac:dyDescent="0.2">
      <c r="AD3663" s="540"/>
    </row>
    <row r="3664" spans="30:30" x14ac:dyDescent="0.2">
      <c r="AD3664" s="540"/>
    </row>
    <row r="3665" spans="30:30" x14ac:dyDescent="0.2">
      <c r="AD3665" s="540"/>
    </row>
    <row r="3666" spans="30:30" x14ac:dyDescent="0.2">
      <c r="AD3666" s="540"/>
    </row>
    <row r="3667" spans="30:30" x14ac:dyDescent="0.2">
      <c r="AD3667" s="540"/>
    </row>
    <row r="3668" spans="30:30" x14ac:dyDescent="0.2">
      <c r="AD3668" s="540"/>
    </row>
    <row r="3669" spans="30:30" x14ac:dyDescent="0.2">
      <c r="AD3669" s="540"/>
    </row>
    <row r="3670" spans="30:30" x14ac:dyDescent="0.2">
      <c r="AD3670" s="540"/>
    </row>
    <row r="3671" spans="30:30" x14ac:dyDescent="0.2">
      <c r="AD3671" s="540"/>
    </row>
    <row r="3672" spans="30:30" x14ac:dyDescent="0.2">
      <c r="AD3672" s="540"/>
    </row>
    <row r="3673" spans="30:30" x14ac:dyDescent="0.2">
      <c r="AD3673" s="540"/>
    </row>
    <row r="3674" spans="30:30" x14ac:dyDescent="0.2">
      <c r="AD3674" s="540"/>
    </row>
    <row r="3675" spans="30:30" x14ac:dyDescent="0.2">
      <c r="AD3675" s="540"/>
    </row>
    <row r="3676" spans="30:30" x14ac:dyDescent="0.2">
      <c r="AD3676" s="540"/>
    </row>
    <row r="3677" spans="30:30" x14ac:dyDescent="0.2">
      <c r="AD3677" s="540"/>
    </row>
    <row r="3678" spans="30:30" x14ac:dyDescent="0.2">
      <c r="AD3678" s="540"/>
    </row>
    <row r="3679" spans="30:30" x14ac:dyDescent="0.2">
      <c r="AD3679" s="540"/>
    </row>
    <row r="3680" spans="30:30" x14ac:dyDescent="0.2">
      <c r="AD3680" s="540"/>
    </row>
    <row r="3681" spans="30:30" x14ac:dyDescent="0.2">
      <c r="AD3681" s="540"/>
    </row>
    <row r="3682" spans="30:30" x14ac:dyDescent="0.2">
      <c r="AD3682" s="540"/>
    </row>
    <row r="3683" spans="30:30" x14ac:dyDescent="0.2">
      <c r="AD3683" s="540"/>
    </row>
    <row r="3684" spans="30:30" x14ac:dyDescent="0.2">
      <c r="AD3684" s="540"/>
    </row>
    <row r="3685" spans="30:30" x14ac:dyDescent="0.2">
      <c r="AD3685" s="540"/>
    </row>
    <row r="3686" spans="30:30" x14ac:dyDescent="0.2">
      <c r="AD3686" s="540"/>
    </row>
    <row r="3687" spans="30:30" x14ac:dyDescent="0.2">
      <c r="AD3687" s="540"/>
    </row>
    <row r="3688" spans="30:30" x14ac:dyDescent="0.2">
      <c r="AD3688" s="540"/>
    </row>
    <row r="3689" spans="30:30" x14ac:dyDescent="0.2">
      <c r="AD3689" s="540"/>
    </row>
    <row r="3690" spans="30:30" x14ac:dyDescent="0.2">
      <c r="AD3690" s="540"/>
    </row>
    <row r="3691" spans="30:30" x14ac:dyDescent="0.2">
      <c r="AD3691" s="540"/>
    </row>
    <row r="3692" spans="30:30" x14ac:dyDescent="0.2">
      <c r="AD3692" s="540"/>
    </row>
    <row r="3693" spans="30:30" x14ac:dyDescent="0.2">
      <c r="AD3693" s="540"/>
    </row>
    <row r="3694" spans="30:30" x14ac:dyDescent="0.2">
      <c r="AD3694" s="540"/>
    </row>
    <row r="3695" spans="30:30" x14ac:dyDescent="0.2">
      <c r="AD3695" s="540"/>
    </row>
    <row r="3696" spans="30:30" x14ac:dyDescent="0.2">
      <c r="AD3696" s="540"/>
    </row>
    <row r="3697" spans="30:30" x14ac:dyDescent="0.2">
      <c r="AD3697" s="540"/>
    </row>
    <row r="3698" spans="30:30" x14ac:dyDescent="0.2">
      <c r="AD3698" s="540"/>
    </row>
    <row r="3699" spans="30:30" x14ac:dyDescent="0.2">
      <c r="AD3699" s="540"/>
    </row>
    <row r="3700" spans="30:30" x14ac:dyDescent="0.2">
      <c r="AD3700" s="540"/>
    </row>
    <row r="3701" spans="30:30" x14ac:dyDescent="0.2">
      <c r="AD3701" s="540"/>
    </row>
    <row r="3702" spans="30:30" x14ac:dyDescent="0.2">
      <c r="AD3702" s="540"/>
    </row>
    <row r="3703" spans="30:30" x14ac:dyDescent="0.2">
      <c r="AD3703" s="540"/>
    </row>
    <row r="3704" spans="30:30" x14ac:dyDescent="0.2">
      <c r="AD3704" s="540"/>
    </row>
    <row r="3705" spans="30:30" x14ac:dyDescent="0.2">
      <c r="AD3705" s="540"/>
    </row>
    <row r="3706" spans="30:30" x14ac:dyDescent="0.2">
      <c r="AD3706" s="540"/>
    </row>
    <row r="3707" spans="30:30" x14ac:dyDescent="0.2">
      <c r="AD3707" s="540"/>
    </row>
    <row r="3708" spans="30:30" x14ac:dyDescent="0.2">
      <c r="AD3708" s="540"/>
    </row>
    <row r="3709" spans="30:30" x14ac:dyDescent="0.2">
      <c r="AD3709" s="540"/>
    </row>
    <row r="3710" spans="30:30" x14ac:dyDescent="0.2">
      <c r="AD3710" s="540"/>
    </row>
    <row r="3711" spans="30:30" x14ac:dyDescent="0.2">
      <c r="AD3711" s="540"/>
    </row>
    <row r="3712" spans="30:30" x14ac:dyDescent="0.2">
      <c r="AD3712" s="540"/>
    </row>
    <row r="3713" spans="30:30" x14ac:dyDescent="0.2">
      <c r="AD3713" s="540"/>
    </row>
    <row r="3714" spans="30:30" x14ac:dyDescent="0.2">
      <c r="AD3714" s="540"/>
    </row>
    <row r="3715" spans="30:30" x14ac:dyDescent="0.2">
      <c r="AD3715" s="540"/>
    </row>
    <row r="3716" spans="30:30" x14ac:dyDescent="0.2">
      <c r="AD3716" s="540"/>
    </row>
    <row r="3717" spans="30:30" x14ac:dyDescent="0.2">
      <c r="AD3717" s="540"/>
    </row>
    <row r="3718" spans="30:30" x14ac:dyDescent="0.2">
      <c r="AD3718" s="540"/>
    </row>
    <row r="3719" spans="30:30" x14ac:dyDescent="0.2">
      <c r="AD3719" s="540"/>
    </row>
    <row r="3720" spans="30:30" x14ac:dyDescent="0.2">
      <c r="AD3720" s="540"/>
    </row>
    <row r="3721" spans="30:30" x14ac:dyDescent="0.2">
      <c r="AD3721" s="540"/>
    </row>
    <row r="3722" spans="30:30" x14ac:dyDescent="0.2">
      <c r="AD3722" s="540"/>
    </row>
    <row r="3723" spans="30:30" x14ac:dyDescent="0.2">
      <c r="AD3723" s="540"/>
    </row>
    <row r="3724" spans="30:30" x14ac:dyDescent="0.2">
      <c r="AD3724" s="540"/>
    </row>
    <row r="3725" spans="30:30" x14ac:dyDescent="0.2">
      <c r="AD3725" s="540"/>
    </row>
    <row r="3726" spans="30:30" x14ac:dyDescent="0.2">
      <c r="AD3726" s="540"/>
    </row>
    <row r="3727" spans="30:30" x14ac:dyDescent="0.2">
      <c r="AD3727" s="540"/>
    </row>
    <row r="3728" spans="30:30" x14ac:dyDescent="0.2">
      <c r="AD3728" s="540"/>
    </row>
    <row r="3729" spans="30:30" x14ac:dyDescent="0.2">
      <c r="AD3729" s="540"/>
    </row>
    <row r="3730" spans="30:30" x14ac:dyDescent="0.2">
      <c r="AD3730" s="540"/>
    </row>
    <row r="3731" spans="30:30" x14ac:dyDescent="0.2">
      <c r="AD3731" s="540"/>
    </row>
    <row r="3732" spans="30:30" x14ac:dyDescent="0.2">
      <c r="AD3732" s="540"/>
    </row>
    <row r="3733" spans="30:30" x14ac:dyDescent="0.2">
      <c r="AD3733" s="540"/>
    </row>
    <row r="3734" spans="30:30" x14ac:dyDescent="0.2">
      <c r="AD3734" s="540"/>
    </row>
    <row r="3735" spans="30:30" x14ac:dyDescent="0.2">
      <c r="AD3735" s="540"/>
    </row>
    <row r="3736" spans="30:30" x14ac:dyDescent="0.2">
      <c r="AD3736" s="540"/>
    </row>
    <row r="3737" spans="30:30" x14ac:dyDescent="0.2">
      <c r="AD3737" s="540"/>
    </row>
    <row r="3738" spans="30:30" x14ac:dyDescent="0.2">
      <c r="AD3738" s="540"/>
    </row>
    <row r="3739" spans="30:30" x14ac:dyDescent="0.2">
      <c r="AD3739" s="540"/>
    </row>
    <row r="3740" spans="30:30" x14ac:dyDescent="0.2">
      <c r="AD3740" s="540"/>
    </row>
    <row r="3741" spans="30:30" x14ac:dyDescent="0.2">
      <c r="AD3741" s="540"/>
    </row>
    <row r="3742" spans="30:30" x14ac:dyDescent="0.2">
      <c r="AD3742" s="540"/>
    </row>
    <row r="3743" spans="30:30" x14ac:dyDescent="0.2">
      <c r="AD3743" s="540"/>
    </row>
    <row r="3744" spans="30:30" x14ac:dyDescent="0.2">
      <c r="AD3744" s="540"/>
    </row>
    <row r="3745" spans="30:30" x14ac:dyDescent="0.2">
      <c r="AD3745" s="540"/>
    </row>
    <row r="3746" spans="30:30" x14ac:dyDescent="0.2">
      <c r="AD3746" s="540"/>
    </row>
    <row r="3747" spans="30:30" x14ac:dyDescent="0.2">
      <c r="AD3747" s="540"/>
    </row>
    <row r="3748" spans="30:30" x14ac:dyDescent="0.2">
      <c r="AD3748" s="540"/>
    </row>
    <row r="3749" spans="30:30" x14ac:dyDescent="0.2">
      <c r="AD3749" s="540"/>
    </row>
    <row r="3750" spans="30:30" x14ac:dyDescent="0.2">
      <c r="AD3750" s="540"/>
    </row>
    <row r="3751" spans="30:30" x14ac:dyDescent="0.2">
      <c r="AD3751" s="540"/>
    </row>
    <row r="3752" spans="30:30" x14ac:dyDescent="0.2">
      <c r="AD3752" s="540"/>
    </row>
    <row r="3753" spans="30:30" x14ac:dyDescent="0.2">
      <c r="AD3753" s="540"/>
    </row>
    <row r="3754" spans="30:30" x14ac:dyDescent="0.2">
      <c r="AD3754" s="540"/>
    </row>
    <row r="3755" spans="30:30" x14ac:dyDescent="0.2">
      <c r="AD3755" s="540"/>
    </row>
    <row r="3756" spans="30:30" x14ac:dyDescent="0.2">
      <c r="AD3756" s="540"/>
    </row>
    <row r="3757" spans="30:30" x14ac:dyDescent="0.2">
      <c r="AD3757" s="540"/>
    </row>
    <row r="3758" spans="30:30" x14ac:dyDescent="0.2">
      <c r="AD3758" s="540"/>
    </row>
    <row r="3759" spans="30:30" x14ac:dyDescent="0.2">
      <c r="AD3759" s="540"/>
    </row>
    <row r="3760" spans="30:30" x14ac:dyDescent="0.2">
      <c r="AD3760" s="540"/>
    </row>
    <row r="3761" spans="30:30" x14ac:dyDescent="0.2">
      <c r="AD3761" s="540"/>
    </row>
    <row r="3762" spans="30:30" x14ac:dyDescent="0.2">
      <c r="AD3762" s="540"/>
    </row>
    <row r="3763" spans="30:30" x14ac:dyDescent="0.2">
      <c r="AD3763" s="540"/>
    </row>
    <row r="3764" spans="30:30" x14ac:dyDescent="0.2">
      <c r="AD3764" s="540"/>
    </row>
    <row r="3765" spans="30:30" x14ac:dyDescent="0.2">
      <c r="AD3765" s="540"/>
    </row>
    <row r="3766" spans="30:30" x14ac:dyDescent="0.2">
      <c r="AD3766" s="540"/>
    </row>
    <row r="3767" spans="30:30" x14ac:dyDescent="0.2">
      <c r="AD3767" s="540"/>
    </row>
    <row r="3768" spans="30:30" x14ac:dyDescent="0.2">
      <c r="AD3768" s="540"/>
    </row>
    <row r="3769" spans="30:30" x14ac:dyDescent="0.2">
      <c r="AD3769" s="540"/>
    </row>
    <row r="3770" spans="30:30" x14ac:dyDescent="0.2">
      <c r="AD3770" s="540"/>
    </row>
    <row r="3771" spans="30:30" x14ac:dyDescent="0.2">
      <c r="AD3771" s="540"/>
    </row>
    <row r="3772" spans="30:30" x14ac:dyDescent="0.2">
      <c r="AD3772" s="540"/>
    </row>
    <row r="3773" spans="30:30" x14ac:dyDescent="0.2">
      <c r="AD3773" s="540"/>
    </row>
    <row r="3774" spans="30:30" x14ac:dyDescent="0.2">
      <c r="AD3774" s="540"/>
    </row>
    <row r="3775" spans="30:30" x14ac:dyDescent="0.2">
      <c r="AD3775" s="540"/>
    </row>
    <row r="3776" spans="30:30" x14ac:dyDescent="0.2">
      <c r="AD3776" s="540"/>
    </row>
    <row r="3777" spans="30:30" x14ac:dyDescent="0.2">
      <c r="AD3777" s="540"/>
    </row>
    <row r="3778" spans="30:30" x14ac:dyDescent="0.2">
      <c r="AD3778" s="540"/>
    </row>
    <row r="3779" spans="30:30" x14ac:dyDescent="0.2">
      <c r="AD3779" s="540"/>
    </row>
    <row r="3780" spans="30:30" x14ac:dyDescent="0.2">
      <c r="AD3780" s="540"/>
    </row>
    <row r="3781" spans="30:30" x14ac:dyDescent="0.2">
      <c r="AD3781" s="540"/>
    </row>
    <row r="3782" spans="30:30" x14ac:dyDescent="0.2">
      <c r="AD3782" s="540"/>
    </row>
    <row r="3783" spans="30:30" x14ac:dyDescent="0.2">
      <c r="AD3783" s="540"/>
    </row>
    <row r="3784" spans="30:30" x14ac:dyDescent="0.2">
      <c r="AD3784" s="540"/>
    </row>
    <row r="3785" spans="30:30" x14ac:dyDescent="0.2">
      <c r="AD3785" s="540"/>
    </row>
    <row r="3786" spans="30:30" x14ac:dyDescent="0.2">
      <c r="AD3786" s="540"/>
    </row>
    <row r="3787" spans="30:30" x14ac:dyDescent="0.2">
      <c r="AD3787" s="540"/>
    </row>
    <row r="3788" spans="30:30" x14ac:dyDescent="0.2">
      <c r="AD3788" s="540"/>
    </row>
    <row r="3789" spans="30:30" x14ac:dyDescent="0.2">
      <c r="AD3789" s="540"/>
    </row>
    <row r="3790" spans="30:30" x14ac:dyDescent="0.2">
      <c r="AD3790" s="540"/>
    </row>
    <row r="3791" spans="30:30" x14ac:dyDescent="0.2">
      <c r="AD3791" s="540"/>
    </row>
    <row r="3792" spans="30:30" x14ac:dyDescent="0.2">
      <c r="AD3792" s="540"/>
    </row>
    <row r="3793" spans="30:30" x14ac:dyDescent="0.2">
      <c r="AD3793" s="540"/>
    </row>
    <row r="3794" spans="30:30" x14ac:dyDescent="0.2">
      <c r="AD3794" s="540"/>
    </row>
    <row r="3795" spans="30:30" x14ac:dyDescent="0.2">
      <c r="AD3795" s="540"/>
    </row>
    <row r="3796" spans="30:30" x14ac:dyDescent="0.2">
      <c r="AD3796" s="540"/>
    </row>
    <row r="3797" spans="30:30" x14ac:dyDescent="0.2">
      <c r="AD3797" s="540"/>
    </row>
    <row r="3798" spans="30:30" x14ac:dyDescent="0.2">
      <c r="AD3798" s="540"/>
    </row>
    <row r="3799" spans="30:30" x14ac:dyDescent="0.2">
      <c r="AD3799" s="540"/>
    </row>
    <row r="3800" spans="30:30" x14ac:dyDescent="0.2">
      <c r="AD3800" s="540"/>
    </row>
    <row r="3801" spans="30:30" x14ac:dyDescent="0.2">
      <c r="AD3801" s="540"/>
    </row>
    <row r="3802" spans="30:30" x14ac:dyDescent="0.2">
      <c r="AD3802" s="540"/>
    </row>
    <row r="3803" spans="30:30" x14ac:dyDescent="0.2">
      <c r="AD3803" s="540"/>
    </row>
    <row r="3804" spans="30:30" x14ac:dyDescent="0.2">
      <c r="AD3804" s="540"/>
    </row>
    <row r="3805" spans="30:30" x14ac:dyDescent="0.2">
      <c r="AD3805" s="540"/>
    </row>
    <row r="3806" spans="30:30" x14ac:dyDescent="0.2">
      <c r="AD3806" s="540"/>
    </row>
    <row r="3807" spans="30:30" x14ac:dyDescent="0.2">
      <c r="AD3807" s="540"/>
    </row>
    <row r="3808" spans="30:30" x14ac:dyDescent="0.2">
      <c r="AD3808" s="540"/>
    </row>
    <row r="3809" spans="30:30" x14ac:dyDescent="0.2">
      <c r="AD3809" s="540"/>
    </row>
    <row r="3810" spans="30:30" x14ac:dyDescent="0.2">
      <c r="AD3810" s="540"/>
    </row>
    <row r="3811" spans="30:30" x14ac:dyDescent="0.2">
      <c r="AD3811" s="540"/>
    </row>
    <row r="3812" spans="30:30" x14ac:dyDescent="0.2">
      <c r="AD3812" s="540"/>
    </row>
    <row r="3813" spans="30:30" x14ac:dyDescent="0.2">
      <c r="AD3813" s="540"/>
    </row>
    <row r="3814" spans="30:30" x14ac:dyDescent="0.2">
      <c r="AD3814" s="540"/>
    </row>
    <row r="3815" spans="30:30" x14ac:dyDescent="0.2">
      <c r="AD3815" s="540"/>
    </row>
    <row r="3816" spans="30:30" x14ac:dyDescent="0.2">
      <c r="AD3816" s="540"/>
    </row>
    <row r="3817" spans="30:30" x14ac:dyDescent="0.2">
      <c r="AD3817" s="540"/>
    </row>
    <row r="3818" spans="30:30" x14ac:dyDescent="0.2">
      <c r="AD3818" s="540"/>
    </row>
    <row r="3819" spans="30:30" x14ac:dyDescent="0.2">
      <c r="AD3819" s="540"/>
    </row>
    <row r="3820" spans="30:30" x14ac:dyDescent="0.2">
      <c r="AD3820" s="540"/>
    </row>
    <row r="3821" spans="30:30" x14ac:dyDescent="0.2">
      <c r="AD3821" s="540"/>
    </row>
    <row r="3822" spans="30:30" x14ac:dyDescent="0.2">
      <c r="AD3822" s="540"/>
    </row>
    <row r="3823" spans="30:30" x14ac:dyDescent="0.2">
      <c r="AD3823" s="540"/>
    </row>
    <row r="3824" spans="30:30" x14ac:dyDescent="0.2">
      <c r="AD3824" s="540"/>
    </row>
    <row r="3825" spans="30:30" x14ac:dyDescent="0.2">
      <c r="AD3825" s="540"/>
    </row>
    <row r="3826" spans="30:30" x14ac:dyDescent="0.2">
      <c r="AD3826" s="540"/>
    </row>
    <row r="3827" spans="30:30" x14ac:dyDescent="0.2">
      <c r="AD3827" s="540"/>
    </row>
    <row r="3828" spans="30:30" x14ac:dyDescent="0.2">
      <c r="AD3828" s="540"/>
    </row>
    <row r="3829" spans="30:30" x14ac:dyDescent="0.2">
      <c r="AD3829" s="540"/>
    </row>
    <row r="3830" spans="30:30" x14ac:dyDescent="0.2">
      <c r="AD3830" s="540"/>
    </row>
    <row r="3831" spans="30:30" x14ac:dyDescent="0.2">
      <c r="AD3831" s="540"/>
    </row>
    <row r="3832" spans="30:30" x14ac:dyDescent="0.2">
      <c r="AD3832" s="540"/>
    </row>
    <row r="3833" spans="30:30" x14ac:dyDescent="0.2">
      <c r="AD3833" s="540"/>
    </row>
    <row r="3834" spans="30:30" x14ac:dyDescent="0.2">
      <c r="AD3834" s="540"/>
    </row>
    <row r="3835" spans="30:30" x14ac:dyDescent="0.2">
      <c r="AD3835" s="540"/>
    </row>
    <row r="3836" spans="30:30" x14ac:dyDescent="0.2">
      <c r="AD3836" s="540"/>
    </row>
    <row r="3837" spans="30:30" x14ac:dyDescent="0.2">
      <c r="AD3837" s="540"/>
    </row>
    <row r="3838" spans="30:30" x14ac:dyDescent="0.2">
      <c r="AD3838" s="540"/>
    </row>
    <row r="3839" spans="30:30" x14ac:dyDescent="0.2">
      <c r="AD3839" s="540"/>
    </row>
    <row r="3840" spans="30:30" x14ac:dyDescent="0.2">
      <c r="AD3840" s="540"/>
    </row>
    <row r="3841" spans="30:30" x14ac:dyDescent="0.2">
      <c r="AD3841" s="540"/>
    </row>
    <row r="3842" spans="30:30" x14ac:dyDescent="0.2">
      <c r="AD3842" s="540"/>
    </row>
    <row r="3843" spans="30:30" x14ac:dyDescent="0.2">
      <c r="AD3843" s="540"/>
    </row>
    <row r="3844" spans="30:30" x14ac:dyDescent="0.2">
      <c r="AD3844" s="540"/>
    </row>
    <row r="3845" spans="30:30" x14ac:dyDescent="0.2">
      <c r="AD3845" s="540"/>
    </row>
    <row r="3846" spans="30:30" x14ac:dyDescent="0.2">
      <c r="AD3846" s="540"/>
    </row>
    <row r="3847" spans="30:30" x14ac:dyDescent="0.2">
      <c r="AD3847" s="540"/>
    </row>
    <row r="3848" spans="30:30" x14ac:dyDescent="0.2">
      <c r="AD3848" s="540"/>
    </row>
    <row r="3849" spans="30:30" x14ac:dyDescent="0.2">
      <c r="AD3849" s="540"/>
    </row>
    <row r="3850" spans="30:30" x14ac:dyDescent="0.2">
      <c r="AD3850" s="540"/>
    </row>
    <row r="3851" spans="30:30" x14ac:dyDescent="0.2">
      <c r="AD3851" s="540"/>
    </row>
    <row r="3852" spans="30:30" x14ac:dyDescent="0.2">
      <c r="AD3852" s="540"/>
    </row>
    <row r="3853" spans="30:30" x14ac:dyDescent="0.2">
      <c r="AD3853" s="540"/>
    </row>
    <row r="3854" spans="30:30" x14ac:dyDescent="0.2">
      <c r="AD3854" s="540"/>
    </row>
    <row r="3855" spans="30:30" x14ac:dyDescent="0.2">
      <c r="AD3855" s="540"/>
    </row>
    <row r="3856" spans="30:30" x14ac:dyDescent="0.2">
      <c r="AD3856" s="540"/>
    </row>
    <row r="3857" spans="30:30" x14ac:dyDescent="0.2">
      <c r="AD3857" s="540"/>
    </row>
    <row r="3858" spans="30:30" x14ac:dyDescent="0.2">
      <c r="AD3858" s="540"/>
    </row>
    <row r="3859" spans="30:30" x14ac:dyDescent="0.2">
      <c r="AD3859" s="540"/>
    </row>
    <row r="3860" spans="30:30" x14ac:dyDescent="0.2">
      <c r="AD3860" s="540"/>
    </row>
    <row r="3861" spans="30:30" x14ac:dyDescent="0.2">
      <c r="AD3861" s="540"/>
    </row>
    <row r="3862" spans="30:30" x14ac:dyDescent="0.2">
      <c r="AD3862" s="540"/>
    </row>
    <row r="3863" spans="30:30" x14ac:dyDescent="0.2">
      <c r="AD3863" s="540"/>
    </row>
    <row r="3864" spans="30:30" x14ac:dyDescent="0.2">
      <c r="AD3864" s="540"/>
    </row>
    <row r="3865" spans="30:30" x14ac:dyDescent="0.2">
      <c r="AD3865" s="540"/>
    </row>
    <row r="3866" spans="30:30" x14ac:dyDescent="0.2">
      <c r="AD3866" s="540"/>
    </row>
    <row r="3867" spans="30:30" x14ac:dyDescent="0.2">
      <c r="AD3867" s="540"/>
    </row>
    <row r="3868" spans="30:30" x14ac:dyDescent="0.2">
      <c r="AD3868" s="540"/>
    </row>
    <row r="3869" spans="30:30" x14ac:dyDescent="0.2">
      <c r="AD3869" s="540"/>
    </row>
    <row r="3870" spans="30:30" x14ac:dyDescent="0.2">
      <c r="AD3870" s="540"/>
    </row>
    <row r="3871" spans="30:30" x14ac:dyDescent="0.2">
      <c r="AD3871" s="540"/>
    </row>
    <row r="3872" spans="30:30" x14ac:dyDescent="0.2">
      <c r="AD3872" s="540"/>
    </row>
    <row r="3873" spans="30:30" x14ac:dyDescent="0.2">
      <c r="AD3873" s="540"/>
    </row>
    <row r="3874" spans="30:30" x14ac:dyDescent="0.2">
      <c r="AD3874" s="540"/>
    </row>
    <row r="3875" spans="30:30" x14ac:dyDescent="0.2">
      <c r="AD3875" s="540"/>
    </row>
    <row r="3876" spans="30:30" x14ac:dyDescent="0.2">
      <c r="AD3876" s="540"/>
    </row>
    <row r="3877" spans="30:30" x14ac:dyDescent="0.2">
      <c r="AD3877" s="540"/>
    </row>
    <row r="3878" spans="30:30" x14ac:dyDescent="0.2">
      <c r="AD3878" s="540"/>
    </row>
    <row r="3879" spans="30:30" x14ac:dyDescent="0.2">
      <c r="AD3879" s="540"/>
    </row>
    <row r="3880" spans="30:30" x14ac:dyDescent="0.2">
      <c r="AD3880" s="540"/>
    </row>
    <row r="3881" spans="30:30" x14ac:dyDescent="0.2">
      <c r="AD3881" s="540"/>
    </row>
    <row r="3882" spans="30:30" x14ac:dyDescent="0.2">
      <c r="AD3882" s="540"/>
    </row>
    <row r="3883" spans="30:30" x14ac:dyDescent="0.2">
      <c r="AD3883" s="540"/>
    </row>
    <row r="3884" spans="30:30" x14ac:dyDescent="0.2">
      <c r="AD3884" s="540"/>
    </row>
    <row r="3885" spans="30:30" x14ac:dyDescent="0.2">
      <c r="AD3885" s="540"/>
    </row>
    <row r="3886" spans="30:30" x14ac:dyDescent="0.2">
      <c r="AD3886" s="540"/>
    </row>
    <row r="3887" spans="30:30" x14ac:dyDescent="0.2">
      <c r="AD3887" s="540"/>
    </row>
    <row r="3888" spans="30:30" x14ac:dyDescent="0.2">
      <c r="AD3888" s="540"/>
    </row>
    <row r="3889" spans="30:30" x14ac:dyDescent="0.2">
      <c r="AD3889" s="540"/>
    </row>
    <row r="3890" spans="30:30" x14ac:dyDescent="0.2">
      <c r="AD3890" s="540"/>
    </row>
    <row r="3891" spans="30:30" x14ac:dyDescent="0.2">
      <c r="AD3891" s="540"/>
    </row>
    <row r="3892" spans="30:30" x14ac:dyDescent="0.2">
      <c r="AD3892" s="540"/>
    </row>
    <row r="3893" spans="30:30" x14ac:dyDescent="0.2">
      <c r="AD3893" s="540"/>
    </row>
    <row r="3894" spans="30:30" x14ac:dyDescent="0.2">
      <c r="AD3894" s="540"/>
    </row>
    <row r="3895" spans="30:30" x14ac:dyDescent="0.2">
      <c r="AD3895" s="540"/>
    </row>
    <row r="3896" spans="30:30" x14ac:dyDescent="0.2">
      <c r="AD3896" s="540"/>
    </row>
    <row r="3897" spans="30:30" x14ac:dyDescent="0.2">
      <c r="AD3897" s="540"/>
    </row>
    <row r="3898" spans="30:30" x14ac:dyDescent="0.2">
      <c r="AD3898" s="540"/>
    </row>
    <row r="3899" spans="30:30" x14ac:dyDescent="0.2">
      <c r="AD3899" s="540"/>
    </row>
    <row r="3900" spans="30:30" x14ac:dyDescent="0.2">
      <c r="AD3900" s="540"/>
    </row>
    <row r="3901" spans="30:30" x14ac:dyDescent="0.2">
      <c r="AD3901" s="540"/>
    </row>
    <row r="3902" spans="30:30" x14ac:dyDescent="0.2">
      <c r="AD3902" s="540"/>
    </row>
    <row r="3903" spans="30:30" x14ac:dyDescent="0.2">
      <c r="AD3903" s="540"/>
    </row>
    <row r="3904" spans="30:30" x14ac:dyDescent="0.2">
      <c r="AD3904" s="540"/>
    </row>
    <row r="3905" spans="30:30" x14ac:dyDescent="0.2">
      <c r="AD3905" s="540"/>
    </row>
    <row r="3906" spans="30:30" x14ac:dyDescent="0.2">
      <c r="AD3906" s="540"/>
    </row>
    <row r="3907" spans="30:30" x14ac:dyDescent="0.2">
      <c r="AD3907" s="540"/>
    </row>
    <row r="3908" spans="30:30" x14ac:dyDescent="0.2">
      <c r="AD3908" s="540"/>
    </row>
    <row r="3909" spans="30:30" x14ac:dyDescent="0.2">
      <c r="AD3909" s="540"/>
    </row>
    <row r="3910" spans="30:30" x14ac:dyDescent="0.2">
      <c r="AD3910" s="540"/>
    </row>
    <row r="3911" spans="30:30" x14ac:dyDescent="0.2">
      <c r="AD3911" s="540"/>
    </row>
    <row r="3912" spans="30:30" x14ac:dyDescent="0.2">
      <c r="AD3912" s="540"/>
    </row>
    <row r="3913" spans="30:30" x14ac:dyDescent="0.2">
      <c r="AD3913" s="540"/>
    </row>
    <row r="3914" spans="30:30" x14ac:dyDescent="0.2">
      <c r="AD3914" s="540"/>
    </row>
    <row r="3915" spans="30:30" x14ac:dyDescent="0.2">
      <c r="AD3915" s="540"/>
    </row>
    <row r="3916" spans="30:30" x14ac:dyDescent="0.2">
      <c r="AD3916" s="540"/>
    </row>
    <row r="3917" spans="30:30" x14ac:dyDescent="0.2">
      <c r="AD3917" s="540"/>
    </row>
    <row r="3918" spans="30:30" x14ac:dyDescent="0.2">
      <c r="AD3918" s="540"/>
    </row>
    <row r="3919" spans="30:30" x14ac:dyDescent="0.2">
      <c r="AD3919" s="540"/>
    </row>
    <row r="3920" spans="30:30" x14ac:dyDescent="0.2">
      <c r="AD3920" s="540"/>
    </row>
    <row r="3921" spans="30:30" x14ac:dyDescent="0.2">
      <c r="AD3921" s="540"/>
    </row>
    <row r="3922" spans="30:30" x14ac:dyDescent="0.2">
      <c r="AD3922" s="540"/>
    </row>
    <row r="3923" spans="30:30" x14ac:dyDescent="0.2">
      <c r="AD3923" s="540"/>
    </row>
    <row r="3924" spans="30:30" x14ac:dyDescent="0.2">
      <c r="AD3924" s="540"/>
    </row>
    <row r="3925" spans="30:30" x14ac:dyDescent="0.2">
      <c r="AD3925" s="540"/>
    </row>
    <row r="3926" spans="30:30" x14ac:dyDescent="0.2">
      <c r="AD3926" s="540"/>
    </row>
    <row r="3927" spans="30:30" x14ac:dyDescent="0.2">
      <c r="AD3927" s="540"/>
    </row>
    <row r="3928" spans="30:30" x14ac:dyDescent="0.2">
      <c r="AD3928" s="540"/>
    </row>
    <row r="3929" spans="30:30" x14ac:dyDescent="0.2">
      <c r="AD3929" s="540"/>
    </row>
    <row r="3930" spans="30:30" x14ac:dyDescent="0.2">
      <c r="AD3930" s="540"/>
    </row>
    <row r="3931" spans="30:30" x14ac:dyDescent="0.2">
      <c r="AD3931" s="540"/>
    </row>
    <row r="3932" spans="30:30" x14ac:dyDescent="0.2">
      <c r="AD3932" s="540"/>
    </row>
    <row r="3933" spans="30:30" x14ac:dyDescent="0.2">
      <c r="AD3933" s="540"/>
    </row>
    <row r="3934" spans="30:30" x14ac:dyDescent="0.2">
      <c r="AD3934" s="540"/>
    </row>
    <row r="3935" spans="30:30" x14ac:dyDescent="0.2">
      <c r="AD3935" s="540"/>
    </row>
    <row r="3936" spans="30:30" x14ac:dyDescent="0.2">
      <c r="AD3936" s="540"/>
    </row>
    <row r="3937" spans="30:30" x14ac:dyDescent="0.2">
      <c r="AD3937" s="540"/>
    </row>
    <row r="3938" spans="30:30" x14ac:dyDescent="0.2">
      <c r="AD3938" s="540"/>
    </row>
    <row r="3939" spans="30:30" x14ac:dyDescent="0.2">
      <c r="AD3939" s="540"/>
    </row>
    <row r="3940" spans="30:30" x14ac:dyDescent="0.2">
      <c r="AD3940" s="540"/>
    </row>
    <row r="3941" spans="30:30" x14ac:dyDescent="0.2">
      <c r="AD3941" s="540"/>
    </row>
    <row r="3942" spans="30:30" x14ac:dyDescent="0.2">
      <c r="AD3942" s="540"/>
    </row>
    <row r="3943" spans="30:30" x14ac:dyDescent="0.2">
      <c r="AD3943" s="540"/>
    </row>
    <row r="3944" spans="30:30" x14ac:dyDescent="0.2">
      <c r="AD3944" s="540"/>
    </row>
    <row r="3945" spans="30:30" x14ac:dyDescent="0.2">
      <c r="AD3945" s="540"/>
    </row>
    <row r="3946" spans="30:30" x14ac:dyDescent="0.2">
      <c r="AD3946" s="540"/>
    </row>
    <row r="3947" spans="30:30" x14ac:dyDescent="0.2">
      <c r="AD3947" s="540"/>
    </row>
    <row r="3948" spans="30:30" x14ac:dyDescent="0.2">
      <c r="AD3948" s="540"/>
    </row>
    <row r="3949" spans="30:30" x14ac:dyDescent="0.2">
      <c r="AD3949" s="540"/>
    </row>
    <row r="3950" spans="30:30" x14ac:dyDescent="0.2">
      <c r="AD3950" s="540"/>
    </row>
    <row r="3951" spans="30:30" x14ac:dyDescent="0.2">
      <c r="AD3951" s="540"/>
    </row>
    <row r="3952" spans="30:30" x14ac:dyDescent="0.2">
      <c r="AD3952" s="540"/>
    </row>
    <row r="3953" spans="30:30" x14ac:dyDescent="0.2">
      <c r="AD3953" s="540"/>
    </row>
    <row r="3954" spans="30:30" x14ac:dyDescent="0.2">
      <c r="AD3954" s="540"/>
    </row>
    <row r="3955" spans="30:30" x14ac:dyDescent="0.2">
      <c r="AD3955" s="540"/>
    </row>
    <row r="3956" spans="30:30" x14ac:dyDescent="0.2">
      <c r="AD3956" s="540"/>
    </row>
    <row r="3957" spans="30:30" x14ac:dyDescent="0.2">
      <c r="AD3957" s="540"/>
    </row>
    <row r="3958" spans="30:30" x14ac:dyDescent="0.2">
      <c r="AD3958" s="540"/>
    </row>
    <row r="3959" spans="30:30" x14ac:dyDescent="0.2">
      <c r="AD3959" s="540"/>
    </row>
    <row r="3960" spans="30:30" x14ac:dyDescent="0.2">
      <c r="AD3960" s="540"/>
    </row>
    <row r="3961" spans="30:30" x14ac:dyDescent="0.2">
      <c r="AD3961" s="540"/>
    </row>
    <row r="3962" spans="30:30" x14ac:dyDescent="0.2">
      <c r="AD3962" s="540"/>
    </row>
    <row r="3963" spans="30:30" x14ac:dyDescent="0.2">
      <c r="AD3963" s="540"/>
    </row>
    <row r="3964" spans="30:30" x14ac:dyDescent="0.2">
      <c r="AD3964" s="540"/>
    </row>
    <row r="3965" spans="30:30" x14ac:dyDescent="0.2">
      <c r="AD3965" s="540"/>
    </row>
    <row r="3966" spans="30:30" x14ac:dyDescent="0.2">
      <c r="AD3966" s="540"/>
    </row>
    <row r="3967" spans="30:30" x14ac:dyDescent="0.2">
      <c r="AD3967" s="540"/>
    </row>
    <row r="3968" spans="30:30" x14ac:dyDescent="0.2">
      <c r="AD3968" s="540"/>
    </row>
    <row r="3969" spans="30:30" x14ac:dyDescent="0.2">
      <c r="AD3969" s="540"/>
    </row>
    <row r="3970" spans="30:30" x14ac:dyDescent="0.2">
      <c r="AD3970" s="540"/>
    </row>
    <row r="3971" spans="30:30" x14ac:dyDescent="0.2">
      <c r="AD3971" s="540"/>
    </row>
    <row r="3972" spans="30:30" x14ac:dyDescent="0.2">
      <c r="AD3972" s="540"/>
    </row>
    <row r="3973" spans="30:30" x14ac:dyDescent="0.2">
      <c r="AD3973" s="540"/>
    </row>
    <row r="3974" spans="30:30" x14ac:dyDescent="0.2">
      <c r="AD3974" s="540"/>
    </row>
    <row r="3975" spans="30:30" x14ac:dyDescent="0.2">
      <c r="AD3975" s="540"/>
    </row>
    <row r="3976" spans="30:30" x14ac:dyDescent="0.2">
      <c r="AD3976" s="540"/>
    </row>
    <row r="3977" spans="30:30" x14ac:dyDescent="0.2">
      <c r="AD3977" s="540"/>
    </row>
    <row r="3978" spans="30:30" x14ac:dyDescent="0.2">
      <c r="AD3978" s="540"/>
    </row>
    <row r="3979" spans="30:30" x14ac:dyDescent="0.2">
      <c r="AD3979" s="540"/>
    </row>
    <row r="3980" spans="30:30" x14ac:dyDescent="0.2">
      <c r="AD3980" s="540"/>
    </row>
    <row r="3981" spans="30:30" x14ac:dyDescent="0.2">
      <c r="AD3981" s="540"/>
    </row>
    <row r="3982" spans="30:30" x14ac:dyDescent="0.2">
      <c r="AD3982" s="540"/>
    </row>
    <row r="3983" spans="30:30" x14ac:dyDescent="0.2">
      <c r="AD3983" s="540"/>
    </row>
    <row r="3984" spans="30:30" x14ac:dyDescent="0.2">
      <c r="AD3984" s="540"/>
    </row>
    <row r="3985" spans="30:30" x14ac:dyDescent="0.2">
      <c r="AD3985" s="540"/>
    </row>
    <row r="3986" spans="30:30" x14ac:dyDescent="0.2">
      <c r="AD3986" s="540"/>
    </row>
    <row r="3987" spans="30:30" x14ac:dyDescent="0.2">
      <c r="AD3987" s="540"/>
    </row>
    <row r="3988" spans="30:30" x14ac:dyDescent="0.2">
      <c r="AD3988" s="540"/>
    </row>
    <row r="3989" spans="30:30" x14ac:dyDescent="0.2">
      <c r="AD3989" s="540"/>
    </row>
    <row r="3990" spans="30:30" x14ac:dyDescent="0.2">
      <c r="AD3990" s="540"/>
    </row>
    <row r="3991" spans="30:30" x14ac:dyDescent="0.2">
      <c r="AD3991" s="540"/>
    </row>
    <row r="3992" spans="30:30" x14ac:dyDescent="0.2">
      <c r="AD3992" s="540"/>
    </row>
    <row r="3993" spans="30:30" x14ac:dyDescent="0.2">
      <c r="AD3993" s="540"/>
    </row>
    <row r="3994" spans="30:30" x14ac:dyDescent="0.2">
      <c r="AD3994" s="540"/>
    </row>
    <row r="3995" spans="30:30" x14ac:dyDescent="0.2">
      <c r="AD3995" s="540"/>
    </row>
    <row r="3996" spans="30:30" x14ac:dyDescent="0.2">
      <c r="AD3996" s="540"/>
    </row>
    <row r="3997" spans="30:30" x14ac:dyDescent="0.2">
      <c r="AD3997" s="540"/>
    </row>
    <row r="3998" spans="30:30" x14ac:dyDescent="0.2">
      <c r="AD3998" s="540"/>
    </row>
    <row r="3999" spans="30:30" x14ac:dyDescent="0.2">
      <c r="AD3999" s="540"/>
    </row>
    <row r="4000" spans="30:30" x14ac:dyDescent="0.2">
      <c r="AD4000" s="540"/>
    </row>
    <row r="4001" spans="30:30" x14ac:dyDescent="0.2">
      <c r="AD4001" s="540"/>
    </row>
    <row r="4002" spans="30:30" x14ac:dyDescent="0.2">
      <c r="AD4002" s="540"/>
    </row>
    <row r="4003" spans="30:30" x14ac:dyDescent="0.2">
      <c r="AD4003" s="540"/>
    </row>
    <row r="4004" spans="30:30" x14ac:dyDescent="0.2">
      <c r="AD4004" s="540"/>
    </row>
    <row r="4005" spans="30:30" x14ac:dyDescent="0.2">
      <c r="AD4005" s="540"/>
    </row>
    <row r="4006" spans="30:30" x14ac:dyDescent="0.2">
      <c r="AD4006" s="540"/>
    </row>
    <row r="4007" spans="30:30" x14ac:dyDescent="0.2">
      <c r="AD4007" s="540"/>
    </row>
    <row r="4008" spans="30:30" x14ac:dyDescent="0.2">
      <c r="AD4008" s="540"/>
    </row>
    <row r="4009" spans="30:30" x14ac:dyDescent="0.2">
      <c r="AD4009" s="540"/>
    </row>
    <row r="4010" spans="30:30" x14ac:dyDescent="0.2">
      <c r="AD4010" s="540"/>
    </row>
    <row r="4011" spans="30:30" x14ac:dyDescent="0.2">
      <c r="AD4011" s="540"/>
    </row>
    <row r="4012" spans="30:30" x14ac:dyDescent="0.2">
      <c r="AD4012" s="540"/>
    </row>
    <row r="4013" spans="30:30" x14ac:dyDescent="0.2">
      <c r="AD4013" s="540"/>
    </row>
    <row r="4014" spans="30:30" x14ac:dyDescent="0.2">
      <c r="AD4014" s="540"/>
    </row>
    <row r="4015" spans="30:30" x14ac:dyDescent="0.2">
      <c r="AD4015" s="540"/>
    </row>
    <row r="4016" spans="30:30" x14ac:dyDescent="0.2">
      <c r="AD4016" s="540"/>
    </row>
    <row r="4017" spans="30:30" x14ac:dyDescent="0.2">
      <c r="AD4017" s="540"/>
    </row>
    <row r="4018" spans="30:30" x14ac:dyDescent="0.2">
      <c r="AD4018" s="540"/>
    </row>
    <row r="4019" spans="30:30" x14ac:dyDescent="0.2">
      <c r="AD4019" s="540"/>
    </row>
    <row r="4020" spans="30:30" x14ac:dyDescent="0.2">
      <c r="AD4020" s="540"/>
    </row>
    <row r="4021" spans="30:30" x14ac:dyDescent="0.2">
      <c r="AD4021" s="540"/>
    </row>
    <row r="4022" spans="30:30" x14ac:dyDescent="0.2">
      <c r="AD4022" s="540"/>
    </row>
    <row r="4023" spans="30:30" x14ac:dyDescent="0.2">
      <c r="AD4023" s="540"/>
    </row>
    <row r="4024" spans="30:30" x14ac:dyDescent="0.2">
      <c r="AD4024" s="540"/>
    </row>
    <row r="4025" spans="30:30" x14ac:dyDescent="0.2">
      <c r="AD4025" s="540"/>
    </row>
    <row r="4026" spans="30:30" x14ac:dyDescent="0.2">
      <c r="AD4026" s="540"/>
    </row>
    <row r="4027" spans="30:30" x14ac:dyDescent="0.2">
      <c r="AD4027" s="540"/>
    </row>
    <row r="4028" spans="30:30" x14ac:dyDescent="0.2">
      <c r="AD4028" s="540"/>
    </row>
    <row r="4029" spans="30:30" x14ac:dyDescent="0.2">
      <c r="AD4029" s="540"/>
    </row>
    <row r="4030" spans="30:30" x14ac:dyDescent="0.2">
      <c r="AD4030" s="540"/>
    </row>
    <row r="4031" spans="30:30" x14ac:dyDescent="0.2">
      <c r="AD4031" s="540"/>
    </row>
    <row r="4032" spans="30:30" x14ac:dyDescent="0.2">
      <c r="AD4032" s="540"/>
    </row>
    <row r="4033" spans="30:30" x14ac:dyDescent="0.2">
      <c r="AD4033" s="540"/>
    </row>
    <row r="4034" spans="30:30" x14ac:dyDescent="0.2">
      <c r="AD4034" s="540"/>
    </row>
    <row r="4035" spans="30:30" x14ac:dyDescent="0.2">
      <c r="AD4035" s="540"/>
    </row>
    <row r="4036" spans="30:30" x14ac:dyDescent="0.2">
      <c r="AD4036" s="540"/>
    </row>
    <row r="4037" spans="30:30" x14ac:dyDescent="0.2">
      <c r="AD4037" s="540"/>
    </row>
    <row r="4038" spans="30:30" x14ac:dyDescent="0.2">
      <c r="AD4038" s="540"/>
    </row>
    <row r="4039" spans="30:30" x14ac:dyDescent="0.2">
      <c r="AD4039" s="540"/>
    </row>
    <row r="4040" spans="30:30" x14ac:dyDescent="0.2">
      <c r="AD4040" s="540"/>
    </row>
    <row r="4041" spans="30:30" x14ac:dyDescent="0.2">
      <c r="AD4041" s="540"/>
    </row>
    <row r="4042" spans="30:30" x14ac:dyDescent="0.2">
      <c r="AD4042" s="540"/>
    </row>
    <row r="4043" spans="30:30" x14ac:dyDescent="0.2">
      <c r="AD4043" s="540"/>
    </row>
    <row r="4044" spans="30:30" x14ac:dyDescent="0.2">
      <c r="AD4044" s="540"/>
    </row>
    <row r="4045" spans="30:30" x14ac:dyDescent="0.2">
      <c r="AD4045" s="540"/>
    </row>
    <row r="4046" spans="30:30" x14ac:dyDescent="0.2">
      <c r="AD4046" s="540"/>
    </row>
    <row r="4047" spans="30:30" x14ac:dyDescent="0.2">
      <c r="AD4047" s="540"/>
    </row>
    <row r="4048" spans="30:30" x14ac:dyDescent="0.2">
      <c r="AD4048" s="540"/>
    </row>
    <row r="4049" spans="30:30" x14ac:dyDescent="0.2">
      <c r="AD4049" s="540"/>
    </row>
    <row r="4050" spans="30:30" x14ac:dyDescent="0.2">
      <c r="AD4050" s="540"/>
    </row>
    <row r="4051" spans="30:30" x14ac:dyDescent="0.2">
      <c r="AD4051" s="540"/>
    </row>
    <row r="4052" spans="30:30" x14ac:dyDescent="0.2">
      <c r="AD4052" s="540"/>
    </row>
    <row r="4053" spans="30:30" x14ac:dyDescent="0.2">
      <c r="AD4053" s="540"/>
    </row>
    <row r="4054" spans="30:30" x14ac:dyDescent="0.2">
      <c r="AD4054" s="540"/>
    </row>
    <row r="4055" spans="30:30" x14ac:dyDescent="0.2">
      <c r="AD4055" s="540"/>
    </row>
    <row r="4056" spans="30:30" x14ac:dyDescent="0.2">
      <c r="AD4056" s="540"/>
    </row>
    <row r="4057" spans="30:30" x14ac:dyDescent="0.2">
      <c r="AD4057" s="540"/>
    </row>
    <row r="4058" spans="30:30" x14ac:dyDescent="0.2">
      <c r="AD4058" s="540"/>
    </row>
    <row r="4059" spans="30:30" x14ac:dyDescent="0.2">
      <c r="AD4059" s="540"/>
    </row>
    <row r="4060" spans="30:30" x14ac:dyDescent="0.2">
      <c r="AD4060" s="540"/>
    </row>
    <row r="4061" spans="30:30" x14ac:dyDescent="0.2">
      <c r="AD4061" s="540"/>
    </row>
    <row r="4062" spans="30:30" x14ac:dyDescent="0.2">
      <c r="AD4062" s="540"/>
    </row>
    <row r="4063" spans="30:30" x14ac:dyDescent="0.2">
      <c r="AD4063" s="540"/>
    </row>
    <row r="4064" spans="30:30" x14ac:dyDescent="0.2">
      <c r="AD4064" s="540"/>
    </row>
    <row r="4065" spans="30:30" x14ac:dyDescent="0.2">
      <c r="AD4065" s="540"/>
    </row>
    <row r="4066" spans="30:30" x14ac:dyDescent="0.2">
      <c r="AD4066" s="540"/>
    </row>
    <row r="4067" spans="30:30" x14ac:dyDescent="0.2">
      <c r="AD4067" s="540"/>
    </row>
    <row r="4068" spans="30:30" x14ac:dyDescent="0.2">
      <c r="AD4068" s="540"/>
    </row>
    <row r="4069" spans="30:30" x14ac:dyDescent="0.2">
      <c r="AD4069" s="540"/>
    </row>
    <row r="4070" spans="30:30" x14ac:dyDescent="0.2">
      <c r="AD4070" s="540"/>
    </row>
    <row r="4071" spans="30:30" x14ac:dyDescent="0.2">
      <c r="AD4071" s="540"/>
    </row>
    <row r="4072" spans="30:30" x14ac:dyDescent="0.2">
      <c r="AD4072" s="540"/>
    </row>
    <row r="4073" spans="30:30" x14ac:dyDescent="0.2">
      <c r="AD4073" s="540"/>
    </row>
    <row r="4074" spans="30:30" x14ac:dyDescent="0.2">
      <c r="AD4074" s="540"/>
    </row>
    <row r="4075" spans="30:30" x14ac:dyDescent="0.2">
      <c r="AD4075" s="540"/>
    </row>
    <row r="4076" spans="30:30" x14ac:dyDescent="0.2">
      <c r="AD4076" s="540"/>
    </row>
    <row r="4077" spans="30:30" x14ac:dyDescent="0.2">
      <c r="AD4077" s="540"/>
    </row>
    <row r="4078" spans="30:30" x14ac:dyDescent="0.2">
      <c r="AD4078" s="540"/>
    </row>
    <row r="4079" spans="30:30" x14ac:dyDescent="0.2">
      <c r="AD4079" s="540"/>
    </row>
    <row r="4080" spans="30:30" x14ac:dyDescent="0.2">
      <c r="AD4080" s="540"/>
    </row>
    <row r="4081" spans="30:30" x14ac:dyDescent="0.2">
      <c r="AD4081" s="540"/>
    </row>
    <row r="4082" spans="30:30" x14ac:dyDescent="0.2">
      <c r="AD4082" s="540"/>
    </row>
    <row r="4083" spans="30:30" x14ac:dyDescent="0.2">
      <c r="AD4083" s="540"/>
    </row>
    <row r="4084" spans="30:30" x14ac:dyDescent="0.2">
      <c r="AD4084" s="540"/>
    </row>
    <row r="4085" spans="30:30" x14ac:dyDescent="0.2">
      <c r="AD4085" s="540"/>
    </row>
    <row r="4086" spans="30:30" x14ac:dyDescent="0.2">
      <c r="AD4086" s="540"/>
    </row>
    <row r="4087" spans="30:30" x14ac:dyDescent="0.2">
      <c r="AD4087" s="540"/>
    </row>
    <row r="4088" spans="30:30" x14ac:dyDescent="0.2">
      <c r="AD4088" s="540"/>
    </row>
    <row r="4089" spans="30:30" x14ac:dyDescent="0.2">
      <c r="AD4089" s="540"/>
    </row>
    <row r="4090" spans="30:30" x14ac:dyDescent="0.2">
      <c r="AD4090" s="540"/>
    </row>
    <row r="4091" spans="30:30" x14ac:dyDescent="0.2">
      <c r="AD4091" s="540"/>
    </row>
    <row r="4092" spans="30:30" x14ac:dyDescent="0.2">
      <c r="AD4092" s="540"/>
    </row>
  </sheetData>
  <mergeCells count="9">
    <mergeCell ref="AE341:AE342"/>
    <mergeCell ref="D7:G7"/>
    <mergeCell ref="H7:K7"/>
    <mergeCell ref="D4:AE4"/>
    <mergeCell ref="L5:T5"/>
    <mergeCell ref="U5:AC5"/>
    <mergeCell ref="AE6:AE9"/>
    <mergeCell ref="AD5:AE5"/>
    <mergeCell ref="D5:K6"/>
  </mergeCells>
  <phoneticPr fontId="0" type="noConversion"/>
  <pageMargins left="0.39370078740157483" right="0.39370078740157483" top="0.39370078740157483" bottom="0.39370078740157483" header="0.51181102362204722" footer="0.51181102362204722"/>
  <pageSetup paperSize="8" scale="59" fitToWidth="2" fitToHeight="6" orientation="landscape"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6"/>
  <sheetViews>
    <sheetView workbookViewId="0">
      <selection activeCell="G29" sqref="G29"/>
    </sheetView>
  </sheetViews>
  <sheetFormatPr defaultRowHeight="12.75" x14ac:dyDescent="0.2"/>
  <cols>
    <col min="3" max="3" width="11" bestFit="1" customWidth="1"/>
  </cols>
  <sheetData>
    <row r="1" spans="1:24" s="451" customFormat="1" x14ac:dyDescent="0.2">
      <c r="A1" s="447" t="s">
        <v>785</v>
      </c>
      <c r="B1" s="448" t="str">
        <f>'QRC4 Form'!$E$19</f>
        <v>E1433</v>
      </c>
      <c r="C1" s="449" t="s">
        <v>787</v>
      </c>
      <c r="D1" s="450" t="s">
        <v>786</v>
      </c>
      <c r="E1" s="449">
        <f>+'QRC4 Form'!$I$34</f>
        <v>40903</v>
      </c>
      <c r="F1" s="450" t="s">
        <v>786</v>
      </c>
      <c r="G1" s="449">
        <f>+'QRC4 Form'!$I$36</f>
        <v>540</v>
      </c>
      <c r="H1" s="450" t="s">
        <v>786</v>
      </c>
      <c r="I1" s="449">
        <f>+'QRC4 Form'!$I$38</f>
        <v>38903</v>
      </c>
      <c r="J1" s="450" t="s">
        <v>786</v>
      </c>
      <c r="K1" s="449">
        <f>+'QRC4 Form'!$I$40</f>
        <v>39443</v>
      </c>
      <c r="L1" s="450" t="s">
        <v>786</v>
      </c>
      <c r="M1" s="449">
        <f>+'QRC4 Form'!$I$43</f>
        <v>96.43</v>
      </c>
      <c r="N1" s="450" t="s">
        <v>786</v>
      </c>
      <c r="O1" s="449">
        <f>+'QRC4 Form'!$I$46</f>
        <v>744</v>
      </c>
      <c r="P1" s="450" t="s">
        <v>786</v>
      </c>
      <c r="Q1" s="449">
        <f>+'QRC4 Form'!$I$48</f>
        <v>581</v>
      </c>
      <c r="R1" s="450" t="s">
        <v>786</v>
      </c>
      <c r="S1" s="449">
        <f>+'QRC4 Form'!$I$50</f>
        <v>40228</v>
      </c>
      <c r="T1" s="450" t="s">
        <v>786</v>
      </c>
      <c r="U1" s="449">
        <f>+'QRC4 Form'!$I$60</f>
        <v>13681</v>
      </c>
      <c r="V1" s="450" t="s">
        <v>786</v>
      </c>
      <c r="W1" s="449">
        <f>+'QRC4 Form'!$I$62</f>
        <v>11389</v>
      </c>
      <c r="X1" s="450" t="s">
        <v>786</v>
      </c>
    </row>
    <row r="2" spans="1:24" s="451" customFormat="1" x14ac:dyDescent="0.2">
      <c r="A2" s="447" t="s">
        <v>785</v>
      </c>
      <c r="B2" s="447" t="str">
        <f t="shared" ref="B2:C6" si="0">+B1</f>
        <v>E1433</v>
      </c>
      <c r="C2" s="450" t="str">
        <f t="shared" si="0"/>
        <v>QRC414XXX</v>
      </c>
      <c r="D2" s="447" t="s">
        <v>786</v>
      </c>
      <c r="E2" s="449">
        <f>+'QRC4 Form'!$I$64</f>
        <v>11521</v>
      </c>
      <c r="F2" s="450" t="s">
        <v>786</v>
      </c>
      <c r="G2" s="449">
        <f>+'QRC4 Form'!$I$66</f>
        <v>3637</v>
      </c>
      <c r="H2" s="450" t="s">
        <v>786</v>
      </c>
      <c r="I2" s="449">
        <f>+'QRC4 Form'!$I$95</f>
        <v>5774</v>
      </c>
      <c r="J2" s="450" t="s">
        <v>786</v>
      </c>
      <c r="K2" s="449">
        <f>+'QRC4 Form'!$I$97</f>
        <v>-502</v>
      </c>
      <c r="L2" s="450" t="s">
        <v>786</v>
      </c>
      <c r="M2" s="449">
        <f>+'QRC4 Form'!$I$101</f>
        <v>5272</v>
      </c>
      <c r="N2" s="450" t="s">
        <v>786</v>
      </c>
      <c r="O2" s="449">
        <f>+'QRC4 Form'!$I$103</f>
        <v>444</v>
      </c>
      <c r="P2" s="450" t="s">
        <v>786</v>
      </c>
      <c r="Q2" s="449">
        <f>+'QRC4 Form'!$I$105</f>
        <v>300</v>
      </c>
      <c r="R2" s="450" t="s">
        <v>786</v>
      </c>
      <c r="S2" s="449">
        <f>+'QRC4 Form'!$I$107</f>
        <v>891</v>
      </c>
      <c r="T2" s="450" t="s">
        <v>786</v>
      </c>
      <c r="U2" s="449">
        <f>+'QRC4 Form'!$I$109</f>
        <v>145</v>
      </c>
      <c r="V2" s="450" t="s">
        <v>786</v>
      </c>
      <c r="W2" s="449">
        <f>+'QRC4 Form'!$I$111</f>
        <v>3492</v>
      </c>
      <c r="X2" s="450" t="s">
        <v>786</v>
      </c>
    </row>
    <row r="3" spans="1:24" s="451" customFormat="1" x14ac:dyDescent="0.2">
      <c r="A3" s="447" t="s">
        <v>785</v>
      </c>
      <c r="B3" s="450" t="str">
        <f t="shared" si="0"/>
        <v>E1433</v>
      </c>
      <c r="C3" s="450" t="str">
        <f t="shared" si="0"/>
        <v>QRC414XXX</v>
      </c>
      <c r="D3" s="447" t="s">
        <v>786</v>
      </c>
      <c r="E3" s="449">
        <f>+'QRC4 Form'!$I$113</f>
        <v>2466</v>
      </c>
      <c r="F3" s="450" t="s">
        <v>786</v>
      </c>
      <c r="G3" s="449">
        <f>+'QRC4 Form'!$I$114</f>
        <v>1026</v>
      </c>
      <c r="H3" s="450" t="s">
        <v>786</v>
      </c>
      <c r="I3" s="449">
        <f>+'QRC4 Form'!$I$116</f>
        <v>1647</v>
      </c>
      <c r="J3" s="450" t="s">
        <v>786</v>
      </c>
      <c r="K3" s="449">
        <f>+'QRC4 Form'!$I$119</f>
        <v>14</v>
      </c>
      <c r="L3" s="450" t="s">
        <v>786</v>
      </c>
      <c r="M3" s="449">
        <f>+'QRC4 Form'!$I$121</f>
        <v>1633</v>
      </c>
      <c r="N3" s="450" t="s">
        <v>786</v>
      </c>
      <c r="O3" s="449">
        <f>+'QRC4 Form'!$I$123</f>
        <v>5125</v>
      </c>
      <c r="P3" s="450" t="s">
        <v>786</v>
      </c>
      <c r="Q3" s="449">
        <f>+'QRC4 Form'!$I$126</f>
        <v>504</v>
      </c>
      <c r="R3" s="450" t="s">
        <v>786</v>
      </c>
      <c r="S3" s="449">
        <f>+'QRC4 Form'!$K$34</f>
        <v>21624</v>
      </c>
      <c r="T3" s="450" t="s">
        <v>786</v>
      </c>
      <c r="U3" s="449">
        <f>+'QRC4 Form'!$K$36</f>
        <v>220</v>
      </c>
      <c r="V3" s="450" t="s">
        <v>786</v>
      </c>
      <c r="W3" s="449">
        <f>+'QRC4 Form'!$K$38</f>
        <v>21081</v>
      </c>
      <c r="X3" s="450" t="s">
        <v>786</v>
      </c>
    </row>
    <row r="4" spans="1:24" s="451" customFormat="1" x14ac:dyDescent="0.2">
      <c r="A4" s="447" t="s">
        <v>785</v>
      </c>
      <c r="B4" s="450" t="str">
        <f t="shared" si="0"/>
        <v>E1433</v>
      </c>
      <c r="C4" s="450" t="str">
        <f t="shared" si="0"/>
        <v>QRC414XXX</v>
      </c>
      <c r="D4" s="447" t="s">
        <v>786</v>
      </c>
      <c r="E4" s="449">
        <f>+'QRC4 Form'!$K$40</f>
        <v>21301</v>
      </c>
      <c r="F4" s="450" t="s">
        <v>786</v>
      </c>
      <c r="G4" s="449">
        <f>+'QRC4 Form'!$K$43</f>
        <v>98.51</v>
      </c>
      <c r="H4" s="450" t="s">
        <v>786</v>
      </c>
      <c r="I4" s="449">
        <f>+'QRC4 Form'!$K$46</f>
        <v>-1397</v>
      </c>
      <c r="J4" s="450" t="s">
        <v>786</v>
      </c>
      <c r="K4" s="449">
        <f>+'QRC4 Form'!$K$48</f>
        <v>156</v>
      </c>
      <c r="L4" s="450" t="s">
        <v>786</v>
      </c>
      <c r="M4" s="449">
        <f>+'QRC4 Form'!$K$50</f>
        <v>19840</v>
      </c>
      <c r="N4" s="450" t="s">
        <v>786</v>
      </c>
      <c r="O4" s="449">
        <f>+'QRC4 Form'!$K$60</f>
        <v>7278</v>
      </c>
      <c r="P4" s="450" t="s">
        <v>786</v>
      </c>
      <c r="Q4" s="449">
        <f>+'QRC4 Form'!$K$62</f>
        <v>4335</v>
      </c>
      <c r="R4" s="450" t="s">
        <v>786</v>
      </c>
      <c r="S4" s="449">
        <f>+'QRC4 Form'!$K$64</f>
        <v>5577</v>
      </c>
      <c r="T4" s="450" t="s">
        <v>786</v>
      </c>
      <c r="U4" s="449">
        <f>+'QRC4 Form'!$K$66</f>
        <v>2650</v>
      </c>
      <c r="V4" s="450" t="s">
        <v>786</v>
      </c>
      <c r="W4" s="449">
        <f>+'QRC4 Form'!$K$95</f>
        <v>970</v>
      </c>
      <c r="X4" s="450" t="s">
        <v>786</v>
      </c>
    </row>
    <row r="5" spans="1:24" s="451" customFormat="1" x14ac:dyDescent="0.2">
      <c r="A5" s="447" t="s">
        <v>785</v>
      </c>
      <c r="B5" s="450" t="str">
        <f t="shared" si="0"/>
        <v>E1433</v>
      </c>
      <c r="C5" s="450" t="str">
        <f t="shared" si="0"/>
        <v>QRC414XXX</v>
      </c>
      <c r="D5" s="447" t="s">
        <v>786</v>
      </c>
      <c r="E5" s="449">
        <f>+'QRC4 Form'!$K$97</f>
        <v>-60</v>
      </c>
      <c r="F5" s="450" t="s">
        <v>786</v>
      </c>
      <c r="G5" s="449">
        <f>+'QRC4 Form'!$K$101</f>
        <v>910</v>
      </c>
      <c r="H5" s="450" t="s">
        <v>786</v>
      </c>
      <c r="I5" s="449">
        <f>+'QRC4 Form'!$K$103</f>
        <v>0</v>
      </c>
      <c r="J5" s="450" t="s">
        <v>786</v>
      </c>
      <c r="K5" s="449">
        <f>+'QRC4 Form'!$K$105</f>
        <v>0</v>
      </c>
      <c r="L5" s="450" t="s">
        <v>786</v>
      </c>
      <c r="M5" s="449">
        <f>+'QRC4 Form'!$K$107</f>
        <v>59</v>
      </c>
      <c r="N5" s="450" t="s">
        <v>786</v>
      </c>
      <c r="O5" s="449">
        <f>+'QRC4 Form'!$K$109</f>
        <v>38</v>
      </c>
      <c r="P5" s="450" t="s">
        <v>786</v>
      </c>
      <c r="Q5" s="449">
        <f>+'QRC4 Form'!$K$111</f>
        <v>813</v>
      </c>
      <c r="R5" s="450" t="s">
        <v>786</v>
      </c>
      <c r="S5" s="449">
        <f>+'QRC4 Form'!$K$113</f>
        <v>412</v>
      </c>
      <c r="T5" s="450" t="s">
        <v>786</v>
      </c>
      <c r="U5" s="449">
        <f>+'QRC4 Form'!$K$114</f>
        <v>401</v>
      </c>
      <c r="V5" s="450" t="s">
        <v>786</v>
      </c>
      <c r="W5" s="449">
        <f>+'QRC4 Form'!$K$116</f>
        <v>329</v>
      </c>
      <c r="X5" s="450" t="s">
        <v>786</v>
      </c>
    </row>
    <row r="6" spans="1:24" s="451" customFormat="1" x14ac:dyDescent="0.2">
      <c r="A6" s="447" t="s">
        <v>785</v>
      </c>
      <c r="B6" s="450" t="str">
        <f t="shared" si="0"/>
        <v>E1433</v>
      </c>
      <c r="C6" s="450" t="str">
        <f t="shared" si="0"/>
        <v>QRC414XXX</v>
      </c>
      <c r="D6" s="447" t="s">
        <v>786</v>
      </c>
      <c r="E6" s="449">
        <f>+'QRC4 Form'!$K$119</f>
        <v>1</v>
      </c>
      <c r="F6" s="450" t="s">
        <v>786</v>
      </c>
      <c r="G6" s="449">
        <f>+'QRC4 Form'!$K$121</f>
        <v>328</v>
      </c>
      <c r="H6" s="450" t="s">
        <v>786</v>
      </c>
      <c r="I6" s="449">
        <f>+'QRC4 Form'!$K$123</f>
        <v>1141</v>
      </c>
      <c r="J6" s="450" t="s">
        <v>786</v>
      </c>
      <c r="K6" s="449">
        <f>+'QRC4 Form'!$K$126</f>
        <v>16</v>
      </c>
      <c r="L6" s="450" t="s">
        <v>786</v>
      </c>
    </row>
  </sheetData>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1"/>
  <sheetViews>
    <sheetView topLeftCell="A16" workbookViewId="0">
      <selection activeCell="F33" sqref="F33"/>
    </sheetView>
  </sheetViews>
  <sheetFormatPr defaultRowHeight="12.75" x14ac:dyDescent="0.2"/>
  <sheetData>
    <row r="1" spans="1:6" s="375" customFormat="1" x14ac:dyDescent="0.2">
      <c r="A1" s="375" t="s">
        <v>779</v>
      </c>
      <c r="B1" s="375" t="s">
        <v>783</v>
      </c>
      <c r="C1" s="375" t="s">
        <v>782</v>
      </c>
      <c r="D1" s="375" t="s">
        <v>781</v>
      </c>
      <c r="E1" s="375" t="s">
        <v>780</v>
      </c>
      <c r="F1" s="375" t="s">
        <v>784</v>
      </c>
    </row>
    <row r="2" spans="1:6" ht="15" x14ac:dyDescent="0.2">
      <c r="A2">
        <v>1</v>
      </c>
      <c r="B2" s="110" t="str">
        <f>'QRC4 Form'!$E$19</f>
        <v>E1433</v>
      </c>
      <c r="C2" s="360" t="s">
        <v>753</v>
      </c>
      <c r="D2">
        <v>1</v>
      </c>
      <c r="E2">
        <v>1</v>
      </c>
      <c r="F2" s="110">
        <f>'QRC4 Form'!I34</f>
        <v>40903</v>
      </c>
    </row>
    <row r="3" spans="1:6" ht="15" x14ac:dyDescent="0.2">
      <c r="A3">
        <v>2</v>
      </c>
      <c r="B3" s="382" t="str">
        <f>'QRC4 Form'!$E$19</f>
        <v>E1433</v>
      </c>
      <c r="C3" s="377" t="s">
        <v>753</v>
      </c>
      <c r="D3">
        <v>1</v>
      </c>
      <c r="E3">
        <v>2</v>
      </c>
      <c r="F3" s="110">
        <f>'QRC4 Form'!I36</f>
        <v>540</v>
      </c>
    </row>
    <row r="4" spans="1:6" ht="15" x14ac:dyDescent="0.2">
      <c r="A4">
        <v>3</v>
      </c>
      <c r="B4" s="382" t="str">
        <f>'QRC4 Form'!$E$19</f>
        <v>E1433</v>
      </c>
      <c r="C4" s="377" t="s">
        <v>753</v>
      </c>
      <c r="D4">
        <v>1</v>
      </c>
      <c r="E4">
        <v>3</v>
      </c>
      <c r="F4" s="110">
        <f>'QRC4 Form'!I38</f>
        <v>38903</v>
      </c>
    </row>
    <row r="5" spans="1:6" ht="15" x14ac:dyDescent="0.2">
      <c r="A5" s="375">
        <v>4</v>
      </c>
      <c r="B5" s="382" t="str">
        <f>'QRC4 Form'!$E$19</f>
        <v>E1433</v>
      </c>
      <c r="C5" s="377" t="s">
        <v>753</v>
      </c>
      <c r="D5">
        <v>1</v>
      </c>
      <c r="E5">
        <v>4</v>
      </c>
      <c r="F5" s="110">
        <f>'QRC4 Form'!I40</f>
        <v>39443</v>
      </c>
    </row>
    <row r="6" spans="1:6" ht="15" x14ac:dyDescent="0.2">
      <c r="A6" s="375">
        <v>5</v>
      </c>
      <c r="B6" s="382" t="str">
        <f>'QRC4 Form'!$E$19</f>
        <v>E1433</v>
      </c>
      <c r="C6" s="377" t="s">
        <v>753</v>
      </c>
      <c r="D6">
        <v>1</v>
      </c>
      <c r="E6">
        <v>5</v>
      </c>
      <c r="F6" s="565">
        <f>'QRC4 Form'!I43</f>
        <v>96.43</v>
      </c>
    </row>
    <row r="7" spans="1:6" ht="15" x14ac:dyDescent="0.2">
      <c r="A7" s="375">
        <v>6</v>
      </c>
      <c r="B7" s="382" t="str">
        <f>'QRC4 Form'!$E$19</f>
        <v>E1433</v>
      </c>
      <c r="C7" s="377" t="s">
        <v>753</v>
      </c>
      <c r="D7">
        <v>1</v>
      </c>
      <c r="E7">
        <v>6</v>
      </c>
      <c r="F7" s="110">
        <f>'QRC4 Form'!I46</f>
        <v>744</v>
      </c>
    </row>
    <row r="8" spans="1:6" ht="15" x14ac:dyDescent="0.2">
      <c r="A8" s="375">
        <v>7</v>
      </c>
      <c r="B8" s="382" t="str">
        <f>'QRC4 Form'!$E$19</f>
        <v>E1433</v>
      </c>
      <c r="C8" s="377" t="s">
        <v>753</v>
      </c>
      <c r="D8">
        <v>1</v>
      </c>
      <c r="E8">
        <v>7</v>
      </c>
      <c r="F8" s="110">
        <f>'QRC4 Form'!I48</f>
        <v>581</v>
      </c>
    </row>
    <row r="9" spans="1:6" ht="15" x14ac:dyDescent="0.2">
      <c r="A9" s="375">
        <v>8</v>
      </c>
      <c r="B9" s="382" t="str">
        <f>'QRC4 Form'!$E$19</f>
        <v>E1433</v>
      </c>
      <c r="C9" s="377" t="s">
        <v>753</v>
      </c>
      <c r="D9">
        <v>1</v>
      </c>
      <c r="E9">
        <v>8</v>
      </c>
      <c r="F9" s="110">
        <f>'QRC4 Form'!I50</f>
        <v>40228</v>
      </c>
    </row>
    <row r="10" spans="1:6" ht="15" x14ac:dyDescent="0.2">
      <c r="A10" s="375">
        <v>9</v>
      </c>
      <c r="B10" s="382" t="str">
        <f>'QRC4 Form'!$E$19</f>
        <v>E1433</v>
      </c>
      <c r="C10" s="377" t="s">
        <v>753</v>
      </c>
      <c r="D10">
        <v>1</v>
      </c>
      <c r="E10">
        <v>9</v>
      </c>
      <c r="F10" s="110">
        <f>'QRC4 Form'!I60</f>
        <v>13681</v>
      </c>
    </row>
    <row r="11" spans="1:6" ht="15" x14ac:dyDescent="0.2">
      <c r="A11" s="375">
        <v>10</v>
      </c>
      <c r="B11" s="382" t="str">
        <f>'QRC4 Form'!$E$19</f>
        <v>E1433</v>
      </c>
      <c r="C11" s="377" t="s">
        <v>753</v>
      </c>
      <c r="D11">
        <v>1</v>
      </c>
      <c r="E11">
        <v>10</v>
      </c>
      <c r="F11" s="110">
        <f>'QRC4 Form'!I62</f>
        <v>11389</v>
      </c>
    </row>
    <row r="12" spans="1:6" ht="15" x14ac:dyDescent="0.2">
      <c r="A12" s="375">
        <v>11</v>
      </c>
      <c r="B12" s="382" t="str">
        <f>'QRC4 Form'!$E$19</f>
        <v>E1433</v>
      </c>
      <c r="C12" s="377" t="s">
        <v>753</v>
      </c>
      <c r="D12">
        <v>1</v>
      </c>
      <c r="E12">
        <v>11</v>
      </c>
      <c r="F12" s="110">
        <f>'QRC4 Form'!I64</f>
        <v>11521</v>
      </c>
    </row>
    <row r="13" spans="1:6" ht="15" x14ac:dyDescent="0.2">
      <c r="A13" s="375">
        <v>12</v>
      </c>
      <c r="B13" s="382" t="str">
        <f>'QRC4 Form'!$E$19</f>
        <v>E1433</v>
      </c>
      <c r="C13" s="377" t="s">
        <v>753</v>
      </c>
      <c r="D13">
        <v>1</v>
      </c>
      <c r="E13">
        <v>12</v>
      </c>
      <c r="F13" s="110">
        <f>'QRC4 Form'!I66</f>
        <v>3637</v>
      </c>
    </row>
    <row r="14" spans="1:6" ht="15" x14ac:dyDescent="0.2">
      <c r="A14" s="375">
        <v>13</v>
      </c>
      <c r="B14" s="382" t="str">
        <f>'QRC4 Form'!$E$19</f>
        <v>E1433</v>
      </c>
      <c r="C14" s="377" t="s">
        <v>753</v>
      </c>
      <c r="D14">
        <v>1</v>
      </c>
      <c r="E14">
        <v>13</v>
      </c>
      <c r="F14" s="110">
        <f>'QRC4 Form'!I95</f>
        <v>5774</v>
      </c>
    </row>
    <row r="15" spans="1:6" ht="15" x14ac:dyDescent="0.2">
      <c r="A15" s="375">
        <v>14</v>
      </c>
      <c r="B15" s="382" t="str">
        <f>'QRC4 Form'!$E$19</f>
        <v>E1433</v>
      </c>
      <c r="C15" s="377" t="s">
        <v>753</v>
      </c>
      <c r="D15">
        <v>1</v>
      </c>
      <c r="E15">
        <v>14</v>
      </c>
      <c r="F15" s="110">
        <f>'QRC4 Form'!I97</f>
        <v>-502</v>
      </c>
    </row>
    <row r="16" spans="1:6" ht="15" x14ac:dyDescent="0.2">
      <c r="A16" s="375">
        <v>15</v>
      </c>
      <c r="B16" s="382" t="str">
        <f>'QRC4 Form'!$E$19</f>
        <v>E1433</v>
      </c>
      <c r="C16" s="377" t="s">
        <v>753</v>
      </c>
      <c r="D16">
        <v>1</v>
      </c>
      <c r="E16">
        <v>15</v>
      </c>
      <c r="F16" s="110">
        <f>'QRC4 Form'!I101</f>
        <v>5272</v>
      </c>
    </row>
    <row r="17" spans="1:6" ht="15" x14ac:dyDescent="0.2">
      <c r="A17" s="375">
        <v>16</v>
      </c>
      <c r="B17" s="382" t="str">
        <f>'QRC4 Form'!$E$19</f>
        <v>E1433</v>
      </c>
      <c r="C17" s="377" t="s">
        <v>753</v>
      </c>
      <c r="D17">
        <v>1</v>
      </c>
      <c r="E17">
        <v>16</v>
      </c>
      <c r="F17" s="110">
        <f>'QRC4 Form'!I103</f>
        <v>444</v>
      </c>
    </row>
    <row r="18" spans="1:6" ht="15" x14ac:dyDescent="0.2">
      <c r="A18" s="375">
        <v>17</v>
      </c>
      <c r="B18" s="382" t="str">
        <f>'QRC4 Form'!$E$19</f>
        <v>E1433</v>
      </c>
      <c r="C18" s="377" t="s">
        <v>753</v>
      </c>
      <c r="D18">
        <v>1</v>
      </c>
      <c r="E18">
        <v>17</v>
      </c>
      <c r="F18" s="110">
        <f>'QRC4 Form'!I105</f>
        <v>300</v>
      </c>
    </row>
    <row r="19" spans="1:6" ht="15" x14ac:dyDescent="0.2">
      <c r="A19" s="375">
        <v>18</v>
      </c>
      <c r="B19" s="382" t="str">
        <f>'QRC4 Form'!$E$19</f>
        <v>E1433</v>
      </c>
      <c r="C19" s="377" t="s">
        <v>753</v>
      </c>
      <c r="D19">
        <v>1</v>
      </c>
      <c r="E19">
        <v>18</v>
      </c>
      <c r="F19" s="110">
        <f>'QRC4 Form'!I107</f>
        <v>891</v>
      </c>
    </row>
    <row r="20" spans="1:6" ht="15" x14ac:dyDescent="0.2">
      <c r="A20" s="375">
        <v>19</v>
      </c>
      <c r="B20" s="382" t="str">
        <f>'QRC4 Form'!$E$19</f>
        <v>E1433</v>
      </c>
      <c r="C20" s="377" t="s">
        <v>753</v>
      </c>
      <c r="D20">
        <v>1</v>
      </c>
      <c r="E20">
        <v>19</v>
      </c>
      <c r="F20" s="110">
        <f>'QRC4 Form'!I109</f>
        <v>145</v>
      </c>
    </row>
    <row r="21" spans="1:6" ht="15" x14ac:dyDescent="0.2">
      <c r="A21" s="375">
        <v>20</v>
      </c>
      <c r="B21" s="382" t="str">
        <f>'QRC4 Form'!$E$19</f>
        <v>E1433</v>
      </c>
      <c r="C21" s="377" t="s">
        <v>753</v>
      </c>
      <c r="D21">
        <v>1</v>
      </c>
      <c r="E21">
        <v>20</v>
      </c>
      <c r="F21" s="110">
        <f>'QRC4 Form'!I111</f>
        <v>3492</v>
      </c>
    </row>
    <row r="22" spans="1:6" ht="15" x14ac:dyDescent="0.2">
      <c r="A22" s="375">
        <v>21</v>
      </c>
      <c r="B22" s="382" t="str">
        <f>'QRC4 Form'!$E$19</f>
        <v>E1433</v>
      </c>
      <c r="C22" s="377" t="s">
        <v>753</v>
      </c>
      <c r="D22">
        <v>1</v>
      </c>
      <c r="E22">
        <v>21</v>
      </c>
      <c r="F22" s="110">
        <f>'QRC4 Form'!I113</f>
        <v>2466</v>
      </c>
    </row>
    <row r="23" spans="1:6" s="375" customFormat="1" ht="15" x14ac:dyDescent="0.2">
      <c r="A23" s="375">
        <v>22</v>
      </c>
      <c r="B23" s="382" t="str">
        <f>'QRC4 Form'!$E$19</f>
        <v>E1433</v>
      </c>
      <c r="C23" s="377" t="s">
        <v>753</v>
      </c>
      <c r="D23" s="375">
        <v>1</v>
      </c>
      <c r="E23" s="375">
        <v>22</v>
      </c>
      <c r="F23" s="382">
        <f>'QRC4 Form'!I114</f>
        <v>1026</v>
      </c>
    </row>
    <row r="24" spans="1:6" ht="15" x14ac:dyDescent="0.2">
      <c r="A24" s="375">
        <v>23</v>
      </c>
      <c r="B24" s="382" t="str">
        <f>'QRC4 Form'!$E$19</f>
        <v>E1433</v>
      </c>
      <c r="C24" s="377" t="s">
        <v>753</v>
      </c>
      <c r="D24">
        <v>1</v>
      </c>
      <c r="E24" s="375">
        <v>23</v>
      </c>
      <c r="F24" s="110">
        <f>'QRC4 Form'!I116</f>
        <v>1647</v>
      </c>
    </row>
    <row r="25" spans="1:6" ht="15" x14ac:dyDescent="0.2">
      <c r="A25" s="375">
        <v>24</v>
      </c>
      <c r="B25" s="382" t="str">
        <f>'QRC4 Form'!$E$19</f>
        <v>E1433</v>
      </c>
      <c r="C25" s="377" t="s">
        <v>753</v>
      </c>
      <c r="D25">
        <v>1</v>
      </c>
      <c r="E25" s="375">
        <v>24</v>
      </c>
      <c r="F25" s="110">
        <f>'QRC4 Form'!I119</f>
        <v>14</v>
      </c>
    </row>
    <row r="26" spans="1:6" ht="15" x14ac:dyDescent="0.2">
      <c r="A26" s="375">
        <v>25</v>
      </c>
      <c r="B26" s="382" t="str">
        <f>'QRC4 Form'!$E$19</f>
        <v>E1433</v>
      </c>
      <c r="C26" s="377" t="s">
        <v>753</v>
      </c>
      <c r="D26">
        <v>1</v>
      </c>
      <c r="E26" s="375">
        <v>25</v>
      </c>
      <c r="F26" s="110">
        <f>'QRC4 Form'!I121</f>
        <v>1633</v>
      </c>
    </row>
    <row r="27" spans="1:6" ht="15" x14ac:dyDescent="0.2">
      <c r="A27" s="375">
        <v>26</v>
      </c>
      <c r="B27" s="382" t="str">
        <f>'QRC4 Form'!$E$19</f>
        <v>E1433</v>
      </c>
      <c r="C27" s="377" t="s">
        <v>753</v>
      </c>
      <c r="D27">
        <v>1</v>
      </c>
      <c r="E27" s="375">
        <v>26</v>
      </c>
      <c r="F27" s="110">
        <f>'QRC4 Form'!I123</f>
        <v>5125</v>
      </c>
    </row>
    <row r="28" spans="1:6" s="375" customFormat="1" ht="15" x14ac:dyDescent="0.2">
      <c r="A28" s="375">
        <v>27</v>
      </c>
      <c r="B28" s="382" t="str">
        <f>'QRC4 Form'!$E$19</f>
        <v>E1433</v>
      </c>
      <c r="C28" s="377" t="s">
        <v>753</v>
      </c>
      <c r="D28" s="375">
        <v>1</v>
      </c>
      <c r="E28" s="375">
        <v>27</v>
      </c>
      <c r="F28" s="382">
        <f>'QRC4 Form'!I126</f>
        <v>504</v>
      </c>
    </row>
    <row r="29" spans="1:6" ht="15" x14ac:dyDescent="0.2">
      <c r="A29" s="375">
        <v>28</v>
      </c>
      <c r="B29" s="382" t="str">
        <f>'QRC4 Form'!$E$19</f>
        <v>E1433</v>
      </c>
      <c r="C29" s="377" t="s">
        <v>753</v>
      </c>
      <c r="D29">
        <v>2</v>
      </c>
      <c r="E29" s="375">
        <v>1</v>
      </c>
      <c r="F29" s="110">
        <f>'QRC4 Form'!K34</f>
        <v>21624</v>
      </c>
    </row>
    <row r="30" spans="1:6" ht="15" x14ac:dyDescent="0.2">
      <c r="A30" s="375">
        <v>29</v>
      </c>
      <c r="B30" s="382" t="str">
        <f>'QRC4 Form'!$E$19</f>
        <v>E1433</v>
      </c>
      <c r="C30" s="377" t="s">
        <v>753</v>
      </c>
      <c r="D30">
        <v>2</v>
      </c>
      <c r="E30" s="375">
        <v>2</v>
      </c>
      <c r="F30" s="382">
        <f>'QRC4 Form'!K36</f>
        <v>220</v>
      </c>
    </row>
    <row r="31" spans="1:6" ht="15" x14ac:dyDescent="0.2">
      <c r="A31" s="375">
        <v>30</v>
      </c>
      <c r="B31" s="382" t="str">
        <f>'QRC4 Form'!$E$19</f>
        <v>E1433</v>
      </c>
      <c r="C31" s="377" t="s">
        <v>753</v>
      </c>
      <c r="D31">
        <v>2</v>
      </c>
      <c r="E31" s="375">
        <v>3</v>
      </c>
      <c r="F31" s="382">
        <f>'QRC4 Form'!K38</f>
        <v>21081</v>
      </c>
    </row>
    <row r="32" spans="1:6" ht="15" x14ac:dyDescent="0.2">
      <c r="A32" s="375">
        <v>31</v>
      </c>
      <c r="B32" s="382" t="str">
        <f>'QRC4 Form'!$E$19</f>
        <v>E1433</v>
      </c>
      <c r="C32" s="377" t="s">
        <v>753</v>
      </c>
      <c r="D32">
        <v>2</v>
      </c>
      <c r="E32" s="375">
        <v>4</v>
      </c>
      <c r="F32" s="382">
        <f>'QRC4 Form'!K40</f>
        <v>21301</v>
      </c>
    </row>
    <row r="33" spans="1:6" ht="15" x14ac:dyDescent="0.2">
      <c r="A33" s="375">
        <v>32</v>
      </c>
      <c r="B33" s="382" t="str">
        <f>'QRC4 Form'!$E$19</f>
        <v>E1433</v>
      </c>
      <c r="C33" s="377" t="s">
        <v>753</v>
      </c>
      <c r="D33">
        <v>2</v>
      </c>
      <c r="E33" s="375">
        <v>5</v>
      </c>
      <c r="F33" s="565">
        <f>'QRC4 Form'!K43</f>
        <v>98.51</v>
      </c>
    </row>
    <row r="34" spans="1:6" ht="15" x14ac:dyDescent="0.2">
      <c r="A34" s="375">
        <v>33</v>
      </c>
      <c r="B34" s="382" t="str">
        <f>'QRC4 Form'!$E$19</f>
        <v>E1433</v>
      </c>
      <c r="C34" s="377" t="s">
        <v>753</v>
      </c>
      <c r="D34">
        <v>2</v>
      </c>
      <c r="E34" s="375">
        <v>6</v>
      </c>
      <c r="F34" s="382">
        <f>'QRC4 Form'!K46</f>
        <v>-1397</v>
      </c>
    </row>
    <row r="35" spans="1:6" ht="15" x14ac:dyDescent="0.2">
      <c r="A35" s="375">
        <v>34</v>
      </c>
      <c r="B35" s="382" t="str">
        <f>'QRC4 Form'!$E$19</f>
        <v>E1433</v>
      </c>
      <c r="C35" s="377" t="s">
        <v>753</v>
      </c>
      <c r="D35">
        <v>2</v>
      </c>
      <c r="E35" s="375">
        <v>7</v>
      </c>
      <c r="F35" s="382">
        <f>'QRC4 Form'!K48</f>
        <v>156</v>
      </c>
    </row>
    <row r="36" spans="1:6" ht="15" x14ac:dyDescent="0.2">
      <c r="A36" s="375">
        <v>35</v>
      </c>
      <c r="B36" s="382" t="str">
        <f>'QRC4 Form'!$E$19</f>
        <v>E1433</v>
      </c>
      <c r="C36" s="377" t="s">
        <v>753</v>
      </c>
      <c r="D36">
        <v>2</v>
      </c>
      <c r="E36" s="375">
        <v>8</v>
      </c>
      <c r="F36" s="382">
        <f>'QRC4 Form'!K50</f>
        <v>19840</v>
      </c>
    </row>
    <row r="37" spans="1:6" ht="15" x14ac:dyDescent="0.2">
      <c r="A37" s="375">
        <v>36</v>
      </c>
      <c r="B37" s="382" t="str">
        <f>'QRC4 Form'!$E$19</f>
        <v>E1433</v>
      </c>
      <c r="C37" s="377" t="s">
        <v>753</v>
      </c>
      <c r="D37">
        <v>2</v>
      </c>
      <c r="E37" s="375">
        <v>9</v>
      </c>
      <c r="F37" s="382">
        <f>'QRC4 Form'!K60</f>
        <v>7278</v>
      </c>
    </row>
    <row r="38" spans="1:6" ht="15" x14ac:dyDescent="0.2">
      <c r="A38" s="375">
        <v>37</v>
      </c>
      <c r="B38" s="382" t="str">
        <f>'QRC4 Form'!$E$19</f>
        <v>E1433</v>
      </c>
      <c r="C38" s="377" t="s">
        <v>753</v>
      </c>
      <c r="D38">
        <v>2</v>
      </c>
      <c r="E38" s="375">
        <v>10</v>
      </c>
      <c r="F38" s="382">
        <f>'QRC4 Form'!K62</f>
        <v>4335</v>
      </c>
    </row>
    <row r="39" spans="1:6" ht="15" x14ac:dyDescent="0.2">
      <c r="A39" s="375">
        <v>38</v>
      </c>
      <c r="B39" s="382" t="str">
        <f>'QRC4 Form'!$E$19</f>
        <v>E1433</v>
      </c>
      <c r="C39" s="377" t="s">
        <v>753</v>
      </c>
      <c r="D39">
        <v>2</v>
      </c>
      <c r="E39" s="375">
        <v>11</v>
      </c>
      <c r="F39" s="382">
        <f>'QRC4 Form'!K64</f>
        <v>5577</v>
      </c>
    </row>
    <row r="40" spans="1:6" ht="15" x14ac:dyDescent="0.2">
      <c r="A40" s="375">
        <v>39</v>
      </c>
      <c r="B40" s="382" t="str">
        <f>'QRC4 Form'!$E$19</f>
        <v>E1433</v>
      </c>
      <c r="C40" s="377" t="s">
        <v>753</v>
      </c>
      <c r="D40">
        <v>2</v>
      </c>
      <c r="E40" s="375">
        <v>12</v>
      </c>
      <c r="F40" s="382">
        <f>'QRC4 Form'!K66</f>
        <v>2650</v>
      </c>
    </row>
    <row r="41" spans="1:6" ht="15" x14ac:dyDescent="0.2">
      <c r="A41" s="375">
        <v>40</v>
      </c>
      <c r="B41" s="382" t="str">
        <f>'QRC4 Form'!$E$19</f>
        <v>E1433</v>
      </c>
      <c r="C41" s="377" t="s">
        <v>753</v>
      </c>
      <c r="D41">
        <v>2</v>
      </c>
      <c r="E41" s="375">
        <v>13</v>
      </c>
      <c r="F41" s="382">
        <f>'QRC4 Form'!K95</f>
        <v>970</v>
      </c>
    </row>
    <row r="42" spans="1:6" ht="15" x14ac:dyDescent="0.2">
      <c r="A42" s="375">
        <v>41</v>
      </c>
      <c r="B42" s="382" t="str">
        <f>'QRC4 Form'!$E$19</f>
        <v>E1433</v>
      </c>
      <c r="C42" s="377" t="s">
        <v>753</v>
      </c>
      <c r="D42">
        <v>2</v>
      </c>
      <c r="E42" s="375">
        <v>14</v>
      </c>
      <c r="F42" s="382">
        <f>'QRC4 Form'!K97</f>
        <v>-60</v>
      </c>
    </row>
    <row r="43" spans="1:6" ht="15" x14ac:dyDescent="0.2">
      <c r="A43" s="375">
        <v>42</v>
      </c>
      <c r="B43" s="382" t="str">
        <f>'QRC4 Form'!$E$19</f>
        <v>E1433</v>
      </c>
      <c r="C43" s="377" t="s">
        <v>753</v>
      </c>
      <c r="D43">
        <v>2</v>
      </c>
      <c r="E43" s="375">
        <v>15</v>
      </c>
      <c r="F43" s="382">
        <f>'QRC4 Form'!K101</f>
        <v>910</v>
      </c>
    </row>
    <row r="44" spans="1:6" ht="15" x14ac:dyDescent="0.2">
      <c r="A44" s="375">
        <v>43</v>
      </c>
      <c r="B44" s="382" t="str">
        <f>'QRC4 Form'!$E$19</f>
        <v>E1433</v>
      </c>
      <c r="C44" s="377" t="s">
        <v>753</v>
      </c>
      <c r="D44">
        <v>2</v>
      </c>
      <c r="E44" s="375">
        <v>16</v>
      </c>
      <c r="F44" s="382">
        <f>'QRC4 Form'!K103</f>
        <v>0</v>
      </c>
    </row>
    <row r="45" spans="1:6" ht="15" x14ac:dyDescent="0.2">
      <c r="A45" s="375">
        <v>44</v>
      </c>
      <c r="B45" s="382" t="str">
        <f>'QRC4 Form'!$E$19</f>
        <v>E1433</v>
      </c>
      <c r="C45" s="377" t="s">
        <v>753</v>
      </c>
      <c r="D45">
        <v>2</v>
      </c>
      <c r="E45" s="375">
        <v>17</v>
      </c>
      <c r="F45" s="382">
        <f>'QRC4 Form'!K105</f>
        <v>0</v>
      </c>
    </row>
    <row r="46" spans="1:6" ht="15" x14ac:dyDescent="0.2">
      <c r="A46" s="375">
        <v>45</v>
      </c>
      <c r="B46" s="382" t="str">
        <f>'QRC4 Form'!$E$19</f>
        <v>E1433</v>
      </c>
      <c r="C46" s="377" t="s">
        <v>753</v>
      </c>
      <c r="D46">
        <v>2</v>
      </c>
      <c r="E46" s="375">
        <v>18</v>
      </c>
      <c r="F46" s="382">
        <f>'QRC4 Form'!K107</f>
        <v>59</v>
      </c>
    </row>
    <row r="47" spans="1:6" ht="15" x14ac:dyDescent="0.2">
      <c r="A47" s="375">
        <v>46</v>
      </c>
      <c r="B47" s="382" t="str">
        <f>'QRC4 Form'!$E$19</f>
        <v>E1433</v>
      </c>
      <c r="C47" s="377" t="s">
        <v>753</v>
      </c>
      <c r="D47">
        <v>2</v>
      </c>
      <c r="E47" s="375">
        <v>19</v>
      </c>
      <c r="F47" s="382">
        <f>'QRC4 Form'!K109</f>
        <v>38</v>
      </c>
    </row>
    <row r="48" spans="1:6" ht="15" x14ac:dyDescent="0.2">
      <c r="A48" s="375">
        <v>47</v>
      </c>
      <c r="B48" s="382" t="str">
        <f>'QRC4 Form'!$E$19</f>
        <v>E1433</v>
      </c>
      <c r="C48" s="377" t="s">
        <v>753</v>
      </c>
      <c r="D48">
        <v>2</v>
      </c>
      <c r="E48" s="375">
        <v>20</v>
      </c>
      <c r="F48" s="382">
        <f>'QRC4 Form'!K111</f>
        <v>813</v>
      </c>
    </row>
    <row r="49" spans="1:6" ht="15" x14ac:dyDescent="0.2">
      <c r="A49" s="375">
        <v>48</v>
      </c>
      <c r="B49" s="382" t="str">
        <f>'QRC4 Form'!$E$19</f>
        <v>E1433</v>
      </c>
      <c r="C49" s="377" t="s">
        <v>753</v>
      </c>
      <c r="D49">
        <v>2</v>
      </c>
      <c r="E49" s="375">
        <v>21</v>
      </c>
      <c r="F49" s="382">
        <f>'QRC4 Form'!K113</f>
        <v>412</v>
      </c>
    </row>
    <row r="50" spans="1:6" ht="15" x14ac:dyDescent="0.2">
      <c r="A50" s="375">
        <v>49</v>
      </c>
      <c r="B50" s="382" t="str">
        <f>'QRC4 Form'!$E$19</f>
        <v>E1433</v>
      </c>
      <c r="C50" s="377" t="s">
        <v>753</v>
      </c>
      <c r="D50">
        <v>2</v>
      </c>
      <c r="E50" s="375">
        <v>22</v>
      </c>
      <c r="F50" s="382">
        <f>'QRC4 Form'!K114</f>
        <v>401</v>
      </c>
    </row>
    <row r="51" spans="1:6" ht="15" x14ac:dyDescent="0.2">
      <c r="A51" s="375">
        <v>50</v>
      </c>
      <c r="B51" s="382" t="str">
        <f>'QRC4 Form'!$E$19</f>
        <v>E1433</v>
      </c>
      <c r="C51" s="377" t="s">
        <v>753</v>
      </c>
      <c r="D51">
        <v>2</v>
      </c>
      <c r="E51" s="375">
        <v>23</v>
      </c>
      <c r="F51" s="382">
        <f>'QRC4 Form'!K116</f>
        <v>329</v>
      </c>
    </row>
    <row r="52" spans="1:6" ht="15" x14ac:dyDescent="0.2">
      <c r="A52" s="375">
        <v>51</v>
      </c>
      <c r="B52" s="382" t="str">
        <f>'QRC4 Form'!$E$19</f>
        <v>E1433</v>
      </c>
      <c r="C52" s="377" t="s">
        <v>753</v>
      </c>
      <c r="D52">
        <v>2</v>
      </c>
      <c r="E52" s="375">
        <v>24</v>
      </c>
      <c r="F52" s="382">
        <f>'QRC4 Form'!K119</f>
        <v>1</v>
      </c>
    </row>
    <row r="53" spans="1:6" ht="15" x14ac:dyDescent="0.2">
      <c r="A53" s="375">
        <v>52</v>
      </c>
      <c r="B53" s="382" t="str">
        <f>'QRC4 Form'!$E$19</f>
        <v>E1433</v>
      </c>
      <c r="C53" s="377" t="s">
        <v>753</v>
      </c>
      <c r="D53">
        <v>2</v>
      </c>
      <c r="E53" s="375">
        <v>25</v>
      </c>
      <c r="F53" s="382">
        <f>'QRC4 Form'!K121</f>
        <v>328</v>
      </c>
    </row>
    <row r="54" spans="1:6" ht="15" x14ac:dyDescent="0.2">
      <c r="A54" s="375">
        <v>53</v>
      </c>
      <c r="B54" s="382" t="str">
        <f>'QRC4 Form'!$E$19</f>
        <v>E1433</v>
      </c>
      <c r="C54" s="377" t="s">
        <v>753</v>
      </c>
      <c r="D54" s="375">
        <v>2</v>
      </c>
      <c r="E54" s="375">
        <v>26</v>
      </c>
      <c r="F54" s="382">
        <f>'QRC4 Form'!K123</f>
        <v>1141</v>
      </c>
    </row>
    <row r="55" spans="1:6" ht="15" x14ac:dyDescent="0.2">
      <c r="A55">
        <v>54</v>
      </c>
      <c r="B55" s="382" t="str">
        <f>'QRC4 Form'!$E$19</f>
        <v>E1433</v>
      </c>
      <c r="C55" s="377" t="s">
        <v>753</v>
      </c>
      <c r="D55" s="375">
        <v>2</v>
      </c>
      <c r="E55" s="375">
        <v>27</v>
      </c>
      <c r="F55" s="382">
        <f>'QRC4 Form'!K126</f>
        <v>16</v>
      </c>
    </row>
    <row r="56" spans="1:6" ht="15" x14ac:dyDescent="0.2">
      <c r="B56" s="110"/>
      <c r="C56" s="360"/>
    </row>
    <row r="57" spans="1:6" ht="15" x14ac:dyDescent="0.2">
      <c r="B57" s="110"/>
      <c r="C57" s="360"/>
    </row>
    <row r="58" spans="1:6" ht="15" x14ac:dyDescent="0.2">
      <c r="B58" s="110"/>
      <c r="C58" s="360"/>
    </row>
    <row r="59" spans="1:6" ht="15" x14ac:dyDescent="0.2">
      <c r="B59" s="110"/>
      <c r="C59" s="360"/>
    </row>
    <row r="60" spans="1:6" ht="15" x14ac:dyDescent="0.2">
      <c r="B60" s="110"/>
      <c r="C60" s="360"/>
    </row>
    <row r="61" spans="1:6" ht="15" x14ac:dyDescent="0.2">
      <c r="B61" s="110"/>
      <c r="C61" s="360"/>
    </row>
    <row r="62" spans="1:6" ht="15" x14ac:dyDescent="0.2">
      <c r="B62" s="110"/>
      <c r="C62" s="360"/>
    </row>
    <row r="63" spans="1:6" ht="15" x14ac:dyDescent="0.2">
      <c r="B63" s="110"/>
      <c r="C63" s="360"/>
    </row>
    <row r="64" spans="1:6" ht="15" x14ac:dyDescent="0.2">
      <c r="B64" s="110"/>
      <c r="C64" s="360"/>
    </row>
    <row r="65" spans="2:3" ht="15" x14ac:dyDescent="0.2">
      <c r="B65" s="110"/>
      <c r="C65" s="360"/>
    </row>
    <row r="66" spans="2:3" ht="15" x14ac:dyDescent="0.2">
      <c r="B66" s="110"/>
      <c r="C66" s="360"/>
    </row>
    <row r="67" spans="2:3" ht="15" x14ac:dyDescent="0.2">
      <c r="B67" s="110"/>
      <c r="C67" s="360"/>
    </row>
    <row r="68" spans="2:3" ht="15" x14ac:dyDescent="0.2">
      <c r="B68" s="110"/>
      <c r="C68" s="360"/>
    </row>
    <row r="69" spans="2:3" ht="15" x14ac:dyDescent="0.2">
      <c r="B69" s="110"/>
      <c r="C69" s="360"/>
    </row>
    <row r="70" spans="2:3" ht="15" x14ac:dyDescent="0.2">
      <c r="B70" s="110"/>
      <c r="C70" s="360"/>
    </row>
    <row r="71" spans="2:3" ht="15" x14ac:dyDescent="0.2">
      <c r="B71" s="110"/>
      <c r="C71" s="360"/>
    </row>
    <row r="72" spans="2:3" ht="15" x14ac:dyDescent="0.2">
      <c r="B72" s="110"/>
      <c r="C72" s="360"/>
    </row>
    <row r="73" spans="2:3" ht="15" x14ac:dyDescent="0.2">
      <c r="B73" s="110"/>
      <c r="C73" s="360"/>
    </row>
    <row r="74" spans="2:3" ht="15" x14ac:dyDescent="0.2">
      <c r="B74" s="110"/>
      <c r="C74" s="360"/>
    </row>
    <row r="75" spans="2:3" ht="15" x14ac:dyDescent="0.2">
      <c r="B75" s="110"/>
      <c r="C75" s="360"/>
    </row>
    <row r="76" spans="2:3" ht="15" x14ac:dyDescent="0.2">
      <c r="B76" s="110"/>
      <c r="C76" s="360"/>
    </row>
    <row r="77" spans="2:3" ht="15" x14ac:dyDescent="0.2">
      <c r="B77" s="110"/>
      <c r="C77" s="360"/>
    </row>
    <row r="78" spans="2:3" ht="15" x14ac:dyDescent="0.2">
      <c r="B78" s="110"/>
      <c r="C78" s="360"/>
    </row>
    <row r="79" spans="2:3" ht="15" x14ac:dyDescent="0.2">
      <c r="B79" s="110"/>
      <c r="C79" s="360"/>
    </row>
    <row r="80" spans="2:3" ht="15" x14ac:dyDescent="0.2">
      <c r="B80" s="110"/>
      <c r="C80" s="360"/>
    </row>
    <row r="81" spans="2:3" ht="15" x14ac:dyDescent="0.2">
      <c r="B81" s="110"/>
      <c r="C81" s="360"/>
    </row>
    <row r="82" spans="2:3" ht="15" x14ac:dyDescent="0.2">
      <c r="B82" s="110"/>
      <c r="C82" s="360"/>
    </row>
    <row r="83" spans="2:3" ht="15" x14ac:dyDescent="0.2">
      <c r="B83" s="110"/>
      <c r="C83" s="360"/>
    </row>
    <row r="84" spans="2:3" ht="15" x14ac:dyDescent="0.2">
      <c r="B84" s="110"/>
      <c r="C84" s="360"/>
    </row>
    <row r="85" spans="2:3" ht="15" x14ac:dyDescent="0.2">
      <c r="B85" s="110"/>
      <c r="C85" s="360"/>
    </row>
    <row r="86" spans="2:3" ht="15" x14ac:dyDescent="0.2">
      <c r="B86" s="110"/>
      <c r="C86" s="360"/>
    </row>
    <row r="87" spans="2:3" ht="15" x14ac:dyDescent="0.2">
      <c r="B87" s="110"/>
      <c r="C87" s="360"/>
    </row>
    <row r="88" spans="2:3" ht="15" x14ac:dyDescent="0.2">
      <c r="B88" s="110"/>
      <c r="C88" s="360"/>
    </row>
    <row r="89" spans="2:3" ht="15" x14ac:dyDescent="0.2">
      <c r="B89" s="110"/>
      <c r="C89" s="360"/>
    </row>
    <row r="90" spans="2:3" ht="15" x14ac:dyDescent="0.2">
      <c r="B90" s="110"/>
      <c r="C90" s="360"/>
    </row>
    <row r="91" spans="2:3" ht="15" x14ac:dyDescent="0.2">
      <c r="B91" s="110"/>
      <c r="C91" s="360"/>
    </row>
  </sheetData>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sisl xmlns:xsi="http://www.w3.org/2001/XMLSchema-instance" xmlns:xsd="http://www.w3.org/2001/XMLSchema" xmlns="http://www.boldonjames.com/2008/01/sie/internal/label" sislVersion="0" policy="8270c081-d9f3-48ae-83c7-c2320a8ca25c"/>
</file>

<file path=customXml/itemProps1.xml><?xml version="1.0" encoding="utf-8"?>
<ds:datastoreItem xmlns:ds="http://schemas.openxmlformats.org/officeDocument/2006/customXml" ds:itemID="{7CF15FF0-F743-4A12-986E-C5735AB68354}">
  <ds:schemaRefs>
    <ds:schemaRef ds:uri="http://www.w3.org/2001/XMLSchema"/>
    <ds:schemaRef ds:uri="http://www.boldonjames.com/2008/01/sie/internal/label"/>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11</vt:i4>
      </vt:variant>
    </vt:vector>
  </HeadingPairs>
  <TitlesOfParts>
    <vt:vector size="17" baseType="lpstr">
      <vt:lpstr>Instructions</vt:lpstr>
      <vt:lpstr>QRC4 Form</vt:lpstr>
      <vt:lpstr>Main Validation</vt:lpstr>
      <vt:lpstr>Data</vt:lpstr>
      <vt:lpstr>Sheet1</vt:lpstr>
      <vt:lpstr>Access1</vt:lpstr>
      <vt:lpstr>_QRC4</vt:lpstr>
      <vt:lpstr>CONTACT</vt:lpstr>
      <vt:lpstr>datar</vt:lpstr>
      <vt:lpstr>LAlist</vt:lpstr>
      <vt:lpstr>lanames</vt:lpstr>
      <vt:lpstr>Instructions!Print_Area</vt:lpstr>
      <vt:lpstr>'Main Validation'!Print_Area</vt:lpstr>
      <vt:lpstr>'QRC4 Form'!Print_Area</vt:lpstr>
      <vt:lpstr>Data!Print_Titles</vt:lpstr>
      <vt:lpstr>'Main Validation'!Print_Titles</vt:lpstr>
      <vt:lpstr>Table</vt:lpstr>
    </vt:vector>
  </TitlesOfParts>
  <Company>DETR</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DETR</dc:creator>
  <cp:lastModifiedBy>Nick Brocklebank</cp:lastModifiedBy>
  <cp:lastPrinted>2015-05-07T09:34:08Z</cp:lastPrinted>
  <dcterms:created xsi:type="dcterms:W3CDTF">2002-10-30T10:36:04Z</dcterms:created>
  <dcterms:modified xsi:type="dcterms:W3CDTF">2015-05-07T09:43:21Z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ocIndexRef">
    <vt:lpwstr>1b01fde5-4977-4ae8-a346-396ecfa76138</vt:lpwstr>
  </property>
  <property fmtid="{D5CDD505-2E9C-101B-9397-08002B2CF9AE}" pid="3" name="bjSaver">
    <vt:lpwstr>R0pVd106rFXx61mB5XOoeOl7DzOBLWfF</vt:lpwstr>
  </property>
  <property fmtid="{D5CDD505-2E9C-101B-9397-08002B2CF9AE}" pid="4" name="bjDocumentSecurityLabel">
    <vt:lpwstr>No Marking</vt:lpwstr>
  </property>
</Properties>
</file>